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таб.3'!$D$2:$D$763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таб.4'!$3:$5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таб.4'!$A$1:$AQ$54</definedName>
    <definedName name="_xlnm.Print_Area" localSheetId="5">'пояснения таб. 5'!$A$1:$D$39</definedName>
    <definedName name="_xlnm.Print_Area" localSheetId="3">'Финансирование таб.3'!$A$1:$BB$738</definedName>
  </definedNames>
  <calcPr calcId="125725"/>
</workbook>
</file>

<file path=xl/calcChain.xml><?xml version="1.0" encoding="utf-8"?>
<calcChain xmlns="http://schemas.openxmlformats.org/spreadsheetml/2006/main">
  <c r="F725" i="13"/>
  <c r="F722"/>
  <c r="F724"/>
  <c r="H724"/>
  <c r="I724"/>
  <c r="J724"/>
  <c r="K724"/>
  <c r="L724"/>
  <c r="M724"/>
  <c r="N724"/>
  <c r="O724"/>
  <c r="P724"/>
  <c r="Q724"/>
  <c r="R724"/>
  <c r="S724"/>
  <c r="T724"/>
  <c r="U724"/>
  <c r="V724"/>
  <c r="W724"/>
  <c r="X724"/>
  <c r="Y724"/>
  <c r="Z724"/>
  <c r="AA724"/>
  <c r="AB724"/>
  <c r="AC724"/>
  <c r="AD724"/>
  <c r="AE724"/>
  <c r="AF724"/>
  <c r="AG724"/>
  <c r="AH724"/>
  <c r="AI724"/>
  <c r="AJ724"/>
  <c r="AK724"/>
  <c r="AL724"/>
  <c r="AM724"/>
  <c r="AN724"/>
  <c r="AO724"/>
  <c r="AP724"/>
  <c r="AQ724"/>
  <c r="AR724"/>
  <c r="AS724"/>
  <c r="AT724"/>
  <c r="AU724"/>
  <c r="AV724"/>
  <c r="AW724"/>
  <c r="AX724"/>
  <c r="AY724"/>
  <c r="AZ724"/>
  <c r="BA724"/>
  <c r="H725"/>
  <c r="I725"/>
  <c r="J725"/>
  <c r="K725"/>
  <c r="L725"/>
  <c r="M725"/>
  <c r="N725"/>
  <c r="O725"/>
  <c r="P725"/>
  <c r="Q725"/>
  <c r="R725"/>
  <c r="S725"/>
  <c r="T725"/>
  <c r="U725"/>
  <c r="V725"/>
  <c r="W725"/>
  <c r="X725"/>
  <c r="Y725"/>
  <c r="Z725"/>
  <c r="AA725"/>
  <c r="AB725"/>
  <c r="AC725"/>
  <c r="AD725"/>
  <c r="AE725"/>
  <c r="AF725"/>
  <c r="AG725"/>
  <c r="AH725"/>
  <c r="AI725"/>
  <c r="AJ725"/>
  <c r="AK725"/>
  <c r="AL725"/>
  <c r="AM725"/>
  <c r="AN725"/>
  <c r="AO725"/>
  <c r="AP725"/>
  <c r="AQ725"/>
  <c r="AR725"/>
  <c r="AS725"/>
  <c r="AT725"/>
  <c r="AU725"/>
  <c r="AV725"/>
  <c r="AW725"/>
  <c r="AX725"/>
  <c r="AY725"/>
  <c r="AZ725"/>
  <c r="BA725"/>
  <c r="H726"/>
  <c r="I726"/>
  <c r="J726"/>
  <c r="K726"/>
  <c r="L726"/>
  <c r="M726"/>
  <c r="N726"/>
  <c r="O726"/>
  <c r="P726"/>
  <c r="Q726"/>
  <c r="R726"/>
  <c r="S726"/>
  <c r="T726"/>
  <c r="U726"/>
  <c r="V726"/>
  <c r="W726"/>
  <c r="X726"/>
  <c r="Y726"/>
  <c r="Z726"/>
  <c r="AA726"/>
  <c r="AB726"/>
  <c r="AC726"/>
  <c r="AD726"/>
  <c r="AE726"/>
  <c r="AF726"/>
  <c r="AG726"/>
  <c r="AH726"/>
  <c r="AI726"/>
  <c r="AJ726"/>
  <c r="AK726"/>
  <c r="AL726"/>
  <c r="AM726"/>
  <c r="AN726"/>
  <c r="AO726"/>
  <c r="AP726"/>
  <c r="AQ726"/>
  <c r="AR726"/>
  <c r="AS726"/>
  <c r="AT726"/>
  <c r="AU726"/>
  <c r="AV726"/>
  <c r="AW726"/>
  <c r="AX726"/>
  <c r="AY726"/>
  <c r="AZ726"/>
  <c r="BA726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H728"/>
  <c r="I728"/>
  <c r="J728"/>
  <c r="K728"/>
  <c r="L728"/>
  <c r="M728"/>
  <c r="N728"/>
  <c r="O728"/>
  <c r="P728"/>
  <c r="Q728"/>
  <c r="R728"/>
  <c r="S728"/>
  <c r="T728"/>
  <c r="U728"/>
  <c r="V728"/>
  <c r="W728"/>
  <c r="X728"/>
  <c r="Y728"/>
  <c r="Z728"/>
  <c r="AA728"/>
  <c r="AB728"/>
  <c r="AC728"/>
  <c r="AD728"/>
  <c r="AE728"/>
  <c r="AF728"/>
  <c r="AG728"/>
  <c r="AH728"/>
  <c r="AI728"/>
  <c r="AJ728"/>
  <c r="AK728"/>
  <c r="AL728"/>
  <c r="AM728"/>
  <c r="AN728"/>
  <c r="AO728"/>
  <c r="AP728"/>
  <c r="AQ728"/>
  <c r="AR728"/>
  <c r="AS728"/>
  <c r="AT728"/>
  <c r="AU728"/>
  <c r="AV728"/>
  <c r="AW728"/>
  <c r="AX728"/>
  <c r="AY728"/>
  <c r="AZ728"/>
  <c r="BA728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H723"/>
  <c r="H717"/>
  <c r="I717"/>
  <c r="J717"/>
  <c r="K717"/>
  <c r="L717"/>
  <c r="M717"/>
  <c r="N717"/>
  <c r="O717"/>
  <c r="P717"/>
  <c r="Q717"/>
  <c r="R717"/>
  <c r="S717"/>
  <c r="T717"/>
  <c r="U717"/>
  <c r="V717"/>
  <c r="W717"/>
  <c r="X717"/>
  <c r="Y717"/>
  <c r="Z717"/>
  <c r="AA717"/>
  <c r="AB717"/>
  <c r="AC717"/>
  <c r="AD717"/>
  <c r="AE717"/>
  <c r="AF717"/>
  <c r="AG717"/>
  <c r="AH717"/>
  <c r="AI717"/>
  <c r="AJ717"/>
  <c r="AK717"/>
  <c r="AL717"/>
  <c r="AM717"/>
  <c r="AN717"/>
  <c r="AO717"/>
  <c r="AP717"/>
  <c r="AQ717"/>
  <c r="AR717"/>
  <c r="AS717"/>
  <c r="AT717"/>
  <c r="AU717"/>
  <c r="AV717"/>
  <c r="AW717"/>
  <c r="AX717"/>
  <c r="AY717"/>
  <c r="AZ717"/>
  <c r="BA717"/>
  <c r="H718"/>
  <c r="I718"/>
  <c r="J718"/>
  <c r="K718"/>
  <c r="L718"/>
  <c r="M718"/>
  <c r="N718"/>
  <c r="O718"/>
  <c r="P718"/>
  <c r="Q718"/>
  <c r="R718"/>
  <c r="S718"/>
  <c r="T718"/>
  <c r="U718"/>
  <c r="V718"/>
  <c r="W718"/>
  <c r="X718"/>
  <c r="Y718"/>
  <c r="Z718"/>
  <c r="AA718"/>
  <c r="AB718"/>
  <c r="AC718"/>
  <c r="AD718"/>
  <c r="AE718"/>
  <c r="AF718"/>
  <c r="AG718"/>
  <c r="AH718"/>
  <c r="AI718"/>
  <c r="AJ718"/>
  <c r="AK718"/>
  <c r="AL718"/>
  <c r="AM718"/>
  <c r="AN718"/>
  <c r="AO718"/>
  <c r="AP718"/>
  <c r="AQ718"/>
  <c r="AR718"/>
  <c r="AS718"/>
  <c r="AT718"/>
  <c r="AU718"/>
  <c r="AV718"/>
  <c r="AW718"/>
  <c r="AX718"/>
  <c r="AY718"/>
  <c r="AZ718"/>
  <c r="BA718"/>
  <c r="H719"/>
  <c r="I719"/>
  <c r="J719"/>
  <c r="K719"/>
  <c r="L719"/>
  <c r="M719"/>
  <c r="N719"/>
  <c r="O719"/>
  <c r="P719"/>
  <c r="Q719"/>
  <c r="R719"/>
  <c r="S719"/>
  <c r="T719"/>
  <c r="U719"/>
  <c r="V719"/>
  <c r="W719"/>
  <c r="X719"/>
  <c r="Y719"/>
  <c r="Z719"/>
  <c r="AA719"/>
  <c r="AB719"/>
  <c r="AC719"/>
  <c r="AD719"/>
  <c r="AE719"/>
  <c r="AF719"/>
  <c r="AG719"/>
  <c r="AH719"/>
  <c r="AI719"/>
  <c r="AJ719"/>
  <c r="AK719"/>
  <c r="AL719"/>
  <c r="AM719"/>
  <c r="AN719"/>
  <c r="AO719"/>
  <c r="AP719"/>
  <c r="AQ719"/>
  <c r="AR719"/>
  <c r="AS719"/>
  <c r="AT719"/>
  <c r="AU719"/>
  <c r="AV719"/>
  <c r="AW719"/>
  <c r="AX719"/>
  <c r="AY719"/>
  <c r="AZ719"/>
  <c r="BA719"/>
  <c r="H720"/>
  <c r="I720"/>
  <c r="J720"/>
  <c r="K720"/>
  <c r="L720"/>
  <c r="M720"/>
  <c r="N720"/>
  <c r="O720"/>
  <c r="P720"/>
  <c r="Q720"/>
  <c r="R720"/>
  <c r="S720"/>
  <c r="T720"/>
  <c r="U720"/>
  <c r="V720"/>
  <c r="W720"/>
  <c r="X720"/>
  <c r="Y720"/>
  <c r="Z720"/>
  <c r="AA720"/>
  <c r="AB720"/>
  <c r="AC720"/>
  <c r="AD720"/>
  <c r="AE720"/>
  <c r="AF720"/>
  <c r="AG720"/>
  <c r="AH720"/>
  <c r="AI720"/>
  <c r="AJ720"/>
  <c r="AK720"/>
  <c r="AL720"/>
  <c r="AM720"/>
  <c r="AN720"/>
  <c r="AO720"/>
  <c r="AP720"/>
  <c r="AQ720"/>
  <c r="AR720"/>
  <c r="AS720"/>
  <c r="AT720"/>
  <c r="AU720"/>
  <c r="AV720"/>
  <c r="AW720"/>
  <c r="AX720"/>
  <c r="AY720"/>
  <c r="AZ720"/>
  <c r="BA720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I716"/>
  <c r="J716"/>
  <c r="K716"/>
  <c r="L716"/>
  <c r="M716"/>
  <c r="N716"/>
  <c r="O716"/>
  <c r="P716"/>
  <c r="Q716"/>
  <c r="R716"/>
  <c r="S716"/>
  <c r="T716"/>
  <c r="U716"/>
  <c r="V716"/>
  <c r="W716"/>
  <c r="X716"/>
  <c r="Y716"/>
  <c r="Z716"/>
  <c r="AA716"/>
  <c r="AB716"/>
  <c r="AC716"/>
  <c r="AD716"/>
  <c r="AE716"/>
  <c r="AF716"/>
  <c r="AG716"/>
  <c r="AH716"/>
  <c r="AI716"/>
  <c r="AJ716"/>
  <c r="AK716"/>
  <c r="AL716"/>
  <c r="AM716"/>
  <c r="AN716"/>
  <c r="AO716"/>
  <c r="AP716"/>
  <c r="AQ716"/>
  <c r="AR716"/>
  <c r="AS716"/>
  <c r="AT716"/>
  <c r="AU716"/>
  <c r="AV716"/>
  <c r="AW716"/>
  <c r="AX716"/>
  <c r="AY716"/>
  <c r="AZ716"/>
  <c r="BA716"/>
  <c r="H716"/>
  <c r="AA232"/>
  <c r="AB232"/>
  <c r="AC232"/>
  <c r="Z232"/>
  <c r="AA246"/>
  <c r="AB246"/>
  <c r="AC246"/>
  <c r="Z386"/>
  <c r="AA386"/>
  <c r="AB386"/>
  <c r="AC386"/>
  <c r="V10"/>
  <c r="AD10"/>
  <c r="H14"/>
  <c r="U14"/>
  <c r="AJ253"/>
  <c r="AJ256"/>
  <c r="AJ239"/>
  <c r="X232"/>
  <c r="W232"/>
  <c r="AJ232"/>
  <c r="AJ235"/>
  <c r="AJ404"/>
  <c r="AE396"/>
  <c r="E20"/>
  <c r="F20"/>
  <c r="E21"/>
  <c r="F21"/>
  <c r="E23"/>
  <c r="F23"/>
  <c r="E24"/>
  <c r="F24"/>
  <c r="F19"/>
  <c r="E19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H19"/>
  <c r="H163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AN163"/>
  <c r="AO163"/>
  <c r="AP163"/>
  <c r="AQ163"/>
  <c r="AR163"/>
  <c r="AS163"/>
  <c r="AT163"/>
  <c r="AU163"/>
  <c r="AV163"/>
  <c r="AW163"/>
  <c r="AX163"/>
  <c r="AY163"/>
  <c r="AZ163"/>
  <c r="BA163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AV164"/>
  <c r="AW164"/>
  <c r="AX164"/>
  <c r="AY164"/>
  <c r="AZ164"/>
  <c r="BA164"/>
  <c r="H165"/>
  <c r="I165"/>
  <c r="J165"/>
  <c r="K165"/>
  <c r="L165"/>
  <c r="M165"/>
  <c r="N165"/>
  <c r="O165"/>
  <c r="P165"/>
  <c r="Q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AM165"/>
  <c r="AN165"/>
  <c r="AO165"/>
  <c r="AP165"/>
  <c r="AQ165"/>
  <c r="AR165"/>
  <c r="AS165"/>
  <c r="AT165"/>
  <c r="AU165"/>
  <c r="AV165"/>
  <c r="AW165"/>
  <c r="AX165"/>
  <c r="AY165"/>
  <c r="AZ165"/>
  <c r="BA165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AO166"/>
  <c r="AP166"/>
  <c r="AQ166"/>
  <c r="AR166"/>
  <c r="AS166"/>
  <c r="AT166"/>
  <c r="AU166"/>
  <c r="AV166"/>
  <c r="AW166"/>
  <c r="AX166"/>
  <c r="AY166"/>
  <c r="AZ166"/>
  <c r="BA166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AO167"/>
  <c r="AP167"/>
  <c r="AQ167"/>
  <c r="AR167"/>
  <c r="AS167"/>
  <c r="AT167"/>
  <c r="AU167"/>
  <c r="AV167"/>
  <c r="AW167"/>
  <c r="AX167"/>
  <c r="AY167"/>
  <c r="AZ167"/>
  <c r="BA167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AS162"/>
  <c r="AT162"/>
  <c r="AU162"/>
  <c r="AV162"/>
  <c r="AW162"/>
  <c r="AX162"/>
  <c r="AY162"/>
  <c r="AZ162"/>
  <c r="BA162"/>
  <c r="H162"/>
  <c r="H388"/>
  <c r="I388"/>
  <c r="J388"/>
  <c r="K388"/>
  <c r="L388"/>
  <c r="M388"/>
  <c r="N388"/>
  <c r="O388"/>
  <c r="P388"/>
  <c r="Q388"/>
  <c r="R388"/>
  <c r="S388"/>
  <c r="T388"/>
  <c r="U388"/>
  <c r="V388"/>
  <c r="W388"/>
  <c r="X388"/>
  <c r="Y388"/>
  <c r="Z388"/>
  <c r="AA388"/>
  <c r="AB388"/>
  <c r="AC388"/>
  <c r="AD388"/>
  <c r="AE388"/>
  <c r="AF388"/>
  <c r="AG388"/>
  <c r="AH388"/>
  <c r="AI388"/>
  <c r="AJ388"/>
  <c r="AK388"/>
  <c r="AL388"/>
  <c r="AM388"/>
  <c r="AN388"/>
  <c r="AO388"/>
  <c r="AP388"/>
  <c r="AQ388"/>
  <c r="AR388"/>
  <c r="AS388"/>
  <c r="AT388"/>
  <c r="AU388"/>
  <c r="AV388"/>
  <c r="AW388"/>
  <c r="AX388"/>
  <c r="AY388"/>
  <c r="AZ388"/>
  <c r="BA388"/>
  <c r="H389"/>
  <c r="I389"/>
  <c r="J389"/>
  <c r="K389"/>
  <c r="L389"/>
  <c r="M389"/>
  <c r="N389"/>
  <c r="O389"/>
  <c r="P389"/>
  <c r="Q389"/>
  <c r="R389"/>
  <c r="S389"/>
  <c r="T389"/>
  <c r="U389"/>
  <c r="V389"/>
  <c r="W389"/>
  <c r="X389"/>
  <c r="Y389"/>
  <c r="AA389"/>
  <c r="AB389"/>
  <c r="AD389"/>
  <c r="AE389"/>
  <c r="AF389"/>
  <c r="AG389"/>
  <c r="AH389"/>
  <c r="AI389"/>
  <c r="AK389"/>
  <c r="AL389"/>
  <c r="AM389"/>
  <c r="AN389"/>
  <c r="AO389"/>
  <c r="AP389"/>
  <c r="AQ389"/>
  <c r="AR389"/>
  <c r="AS389"/>
  <c r="AT389"/>
  <c r="AU389"/>
  <c r="AV389"/>
  <c r="AW389"/>
  <c r="AX389"/>
  <c r="AY389"/>
  <c r="AZ389"/>
  <c r="BA389"/>
  <c r="H390"/>
  <c r="I390"/>
  <c r="J390"/>
  <c r="K390"/>
  <c r="L390"/>
  <c r="M390"/>
  <c r="N390"/>
  <c r="O390"/>
  <c r="P390"/>
  <c r="Q390"/>
  <c r="R390"/>
  <c r="S390"/>
  <c r="T390"/>
  <c r="U390"/>
  <c r="V390"/>
  <c r="W390"/>
  <c r="X390"/>
  <c r="Y390"/>
  <c r="Z390"/>
  <c r="AA390"/>
  <c r="AB390"/>
  <c r="AC390"/>
  <c r="AD390"/>
  <c r="AE390"/>
  <c r="AF390"/>
  <c r="AG390"/>
  <c r="AH390"/>
  <c r="AI390"/>
  <c r="AJ390"/>
  <c r="AK390"/>
  <c r="AL390"/>
  <c r="AM390"/>
  <c r="AN390"/>
  <c r="AO390"/>
  <c r="AP390"/>
  <c r="AQ390"/>
  <c r="AR390"/>
  <c r="AS390"/>
  <c r="AT390"/>
  <c r="AU390"/>
  <c r="AV390"/>
  <c r="AW390"/>
  <c r="AX390"/>
  <c r="AY390"/>
  <c r="AZ390"/>
  <c r="BA390"/>
  <c r="I387"/>
  <c r="J387"/>
  <c r="K387"/>
  <c r="L387"/>
  <c r="M387"/>
  <c r="N387"/>
  <c r="O387"/>
  <c r="P387"/>
  <c r="Q387"/>
  <c r="R387"/>
  <c r="S387"/>
  <c r="T387"/>
  <c r="U387"/>
  <c r="V387"/>
  <c r="W387"/>
  <c r="X387"/>
  <c r="Y387"/>
  <c r="Z387"/>
  <c r="AA387"/>
  <c r="AB387"/>
  <c r="AC387"/>
  <c r="AD387"/>
  <c r="AE387"/>
  <c r="AF387"/>
  <c r="AG387"/>
  <c r="AH387"/>
  <c r="AI387"/>
  <c r="AJ387"/>
  <c r="AK387"/>
  <c r="AL387"/>
  <c r="AM387"/>
  <c r="AN387"/>
  <c r="AO387"/>
  <c r="AP387"/>
  <c r="AQ387"/>
  <c r="AR387"/>
  <c r="AS387"/>
  <c r="AT387"/>
  <c r="AU387"/>
  <c r="AV387"/>
  <c r="AW387"/>
  <c r="AX387"/>
  <c r="AY387"/>
  <c r="AZ387"/>
  <c r="BA387"/>
  <c r="H387"/>
  <c r="F385" l="1"/>
  <c r="E385"/>
  <c r="F384"/>
  <c r="E384"/>
  <c r="F383"/>
  <c r="E383"/>
  <c r="F382"/>
  <c r="E382"/>
  <c r="F381"/>
  <c r="E381"/>
  <c r="F380"/>
  <c r="E380"/>
  <c r="AZ379"/>
  <c r="AY379"/>
  <c r="AW379"/>
  <c r="AV379"/>
  <c r="AU379"/>
  <c r="AT379"/>
  <c r="AR379"/>
  <c r="AQ379"/>
  <c r="AP379"/>
  <c r="AO379"/>
  <c r="AM379"/>
  <c r="AL379"/>
  <c r="AK379"/>
  <c r="AJ379"/>
  <c r="AH379"/>
  <c r="AG379"/>
  <c r="AF379"/>
  <c r="AE379"/>
  <c r="AC379"/>
  <c r="AB379"/>
  <c r="AA379"/>
  <c r="Z379"/>
  <c r="X379"/>
  <c r="W379"/>
  <c r="U379"/>
  <c r="T379"/>
  <c r="R379"/>
  <c r="Q379"/>
  <c r="O379"/>
  <c r="N379"/>
  <c r="L379"/>
  <c r="K379"/>
  <c r="I379"/>
  <c r="H379"/>
  <c r="F379"/>
  <c r="E379"/>
  <c r="F378"/>
  <c r="E378"/>
  <c r="F377"/>
  <c r="E377"/>
  <c r="F376"/>
  <c r="E376"/>
  <c r="F375"/>
  <c r="E375"/>
  <c r="F374"/>
  <c r="E374"/>
  <c r="F373"/>
  <c r="E373"/>
  <c r="AZ372"/>
  <c r="AY372"/>
  <c r="AW372"/>
  <c r="AV372"/>
  <c r="AU372"/>
  <c r="AT372"/>
  <c r="AR372"/>
  <c r="AQ372"/>
  <c r="AP372"/>
  <c r="AO372"/>
  <c r="AM372"/>
  <c r="AL372"/>
  <c r="AK372"/>
  <c r="AJ372"/>
  <c r="AH372"/>
  <c r="AG372"/>
  <c r="AF372"/>
  <c r="AE372"/>
  <c r="AC372"/>
  <c r="AB372"/>
  <c r="AA372"/>
  <c r="Z372"/>
  <c r="X372"/>
  <c r="W372"/>
  <c r="U372"/>
  <c r="T372"/>
  <c r="R372"/>
  <c r="Q372"/>
  <c r="O372"/>
  <c r="N372"/>
  <c r="L372"/>
  <c r="K372"/>
  <c r="I372"/>
  <c r="H372"/>
  <c r="F372"/>
  <c r="E372"/>
  <c r="H702"/>
  <c r="I702"/>
  <c r="J702"/>
  <c r="K702"/>
  <c r="L702"/>
  <c r="M702"/>
  <c r="N702"/>
  <c r="O702"/>
  <c r="P702"/>
  <c r="Q702"/>
  <c r="R702"/>
  <c r="S702"/>
  <c r="T702"/>
  <c r="U702"/>
  <c r="V702"/>
  <c r="W702"/>
  <c r="X702"/>
  <c r="Y702"/>
  <c r="Z702"/>
  <c r="AA702"/>
  <c r="AB702"/>
  <c r="AC702"/>
  <c r="AD702"/>
  <c r="AE702"/>
  <c r="AF702"/>
  <c r="AG702"/>
  <c r="AH702"/>
  <c r="AI702"/>
  <c r="AJ702"/>
  <c r="AK702"/>
  <c r="AL702"/>
  <c r="AM702"/>
  <c r="AN702"/>
  <c r="AO702"/>
  <c r="AP702"/>
  <c r="AQ702"/>
  <c r="AR702"/>
  <c r="AS702"/>
  <c r="AT702"/>
  <c r="AU702"/>
  <c r="AV702"/>
  <c r="AW702"/>
  <c r="AX702"/>
  <c r="AY702"/>
  <c r="AZ702"/>
  <c r="BA702"/>
  <c r="H703"/>
  <c r="I703"/>
  <c r="J703"/>
  <c r="K703"/>
  <c r="L703"/>
  <c r="M703"/>
  <c r="N703"/>
  <c r="O703"/>
  <c r="P703"/>
  <c r="Q703"/>
  <c r="R703"/>
  <c r="S703"/>
  <c r="T703"/>
  <c r="U703"/>
  <c r="V703"/>
  <c r="W703"/>
  <c r="X703"/>
  <c r="Y703"/>
  <c r="Z703"/>
  <c r="AA703"/>
  <c r="AB703"/>
  <c r="AC703"/>
  <c r="AD703"/>
  <c r="AE703"/>
  <c r="AF703"/>
  <c r="AG703"/>
  <c r="AH703"/>
  <c r="AI703"/>
  <c r="AJ703"/>
  <c r="AK703"/>
  <c r="AL703"/>
  <c r="AM703"/>
  <c r="AN703"/>
  <c r="AO703"/>
  <c r="AP703"/>
  <c r="AQ703"/>
  <c r="AR703"/>
  <c r="AS703"/>
  <c r="AT703"/>
  <c r="AU703"/>
  <c r="AV703"/>
  <c r="AW703"/>
  <c r="AX703"/>
  <c r="AY703"/>
  <c r="AZ703"/>
  <c r="BA703"/>
  <c r="H704"/>
  <c r="I704"/>
  <c r="J704"/>
  <c r="K704"/>
  <c r="L704"/>
  <c r="M704"/>
  <c r="N704"/>
  <c r="O704"/>
  <c r="P704"/>
  <c r="Q704"/>
  <c r="R704"/>
  <c r="S704"/>
  <c r="T704"/>
  <c r="U704"/>
  <c r="V704"/>
  <c r="W704"/>
  <c r="X704"/>
  <c r="Y704"/>
  <c r="Z704"/>
  <c r="AA704"/>
  <c r="AB704"/>
  <c r="AC704"/>
  <c r="AD704"/>
  <c r="AE704"/>
  <c r="AF704"/>
  <c r="AG704"/>
  <c r="AH704"/>
  <c r="AI704"/>
  <c r="AJ704"/>
  <c r="AK704"/>
  <c r="AL704"/>
  <c r="AM704"/>
  <c r="AN704"/>
  <c r="AO704"/>
  <c r="AP704"/>
  <c r="AQ704"/>
  <c r="AR704"/>
  <c r="AS704"/>
  <c r="AT704"/>
  <c r="AU704"/>
  <c r="AV704"/>
  <c r="AW704"/>
  <c r="AX704"/>
  <c r="AY704"/>
  <c r="AZ704"/>
  <c r="BA704"/>
  <c r="I701"/>
  <c r="J701"/>
  <c r="K701"/>
  <c r="L701"/>
  <c r="M701"/>
  <c r="N701"/>
  <c r="O701"/>
  <c r="P701"/>
  <c r="Q701"/>
  <c r="R701"/>
  <c r="S701"/>
  <c r="T701"/>
  <c r="U701"/>
  <c r="V701"/>
  <c r="W701"/>
  <c r="X701"/>
  <c r="Y701"/>
  <c r="Z701"/>
  <c r="AA701"/>
  <c r="AB701"/>
  <c r="AC701"/>
  <c r="AD701"/>
  <c r="AE701"/>
  <c r="AF701"/>
  <c r="AG701"/>
  <c r="AH701"/>
  <c r="AI701"/>
  <c r="AJ701"/>
  <c r="AK701"/>
  <c r="AL701"/>
  <c r="AM701"/>
  <c r="AN701"/>
  <c r="AO701"/>
  <c r="AP701"/>
  <c r="AQ701"/>
  <c r="AR701"/>
  <c r="AS701"/>
  <c r="AT701"/>
  <c r="AU701"/>
  <c r="AV701"/>
  <c r="AW701"/>
  <c r="AX701"/>
  <c r="AY701"/>
  <c r="AZ701"/>
  <c r="BA701"/>
  <c r="H701"/>
  <c r="H623"/>
  <c r="I623"/>
  <c r="J623"/>
  <c r="K623"/>
  <c r="L623"/>
  <c r="M623"/>
  <c r="P623"/>
  <c r="Q623"/>
  <c r="R623"/>
  <c r="S623"/>
  <c r="T623"/>
  <c r="U623"/>
  <c r="V623"/>
  <c r="W623"/>
  <c r="X623"/>
  <c r="Y623"/>
  <c r="Z623"/>
  <c r="AA623"/>
  <c r="AB623"/>
  <c r="AC623"/>
  <c r="AD623"/>
  <c r="AF623"/>
  <c r="AG623"/>
  <c r="AH623"/>
  <c r="AI623"/>
  <c r="AJ623"/>
  <c r="AK623"/>
  <c r="AL623"/>
  <c r="AM623"/>
  <c r="AN623"/>
  <c r="AO623"/>
  <c r="AP623"/>
  <c r="AQ623"/>
  <c r="AR623"/>
  <c r="AS623"/>
  <c r="AT623"/>
  <c r="AU623"/>
  <c r="AV623"/>
  <c r="AW623"/>
  <c r="AX623"/>
  <c r="AZ623"/>
  <c r="BA623"/>
  <c r="H624"/>
  <c r="I624"/>
  <c r="J624"/>
  <c r="K624"/>
  <c r="L624"/>
  <c r="M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Z624"/>
  <c r="BA624"/>
  <c r="I622"/>
  <c r="J622"/>
  <c r="K622"/>
  <c r="L622"/>
  <c r="M622"/>
  <c r="N622"/>
  <c r="O622"/>
  <c r="P622"/>
  <c r="Q622"/>
  <c r="R622"/>
  <c r="S622"/>
  <c r="T622"/>
  <c r="U622"/>
  <c r="V622"/>
  <c r="W622"/>
  <c r="X622"/>
  <c r="Y622"/>
  <c r="Z622"/>
  <c r="AA622"/>
  <c r="AB622"/>
  <c r="AC622"/>
  <c r="AD622"/>
  <c r="AE622"/>
  <c r="AF622"/>
  <c r="AG622"/>
  <c r="AH622"/>
  <c r="AI622"/>
  <c r="AJ622"/>
  <c r="AK622"/>
  <c r="AL622"/>
  <c r="AM622"/>
  <c r="AN622"/>
  <c r="AO622"/>
  <c r="AP622"/>
  <c r="AQ622"/>
  <c r="AR622"/>
  <c r="AS622"/>
  <c r="AT622"/>
  <c r="AU622"/>
  <c r="AV622"/>
  <c r="AW622"/>
  <c r="AX622"/>
  <c r="AY622"/>
  <c r="AZ622"/>
  <c r="BA622"/>
  <c r="H622"/>
  <c r="H446"/>
  <c r="I446"/>
  <c r="J446"/>
  <c r="K446"/>
  <c r="L446"/>
  <c r="M446"/>
  <c r="N446"/>
  <c r="O446"/>
  <c r="P446"/>
  <c r="Q446"/>
  <c r="R446"/>
  <c r="S446"/>
  <c r="U446"/>
  <c r="V446"/>
  <c r="W446"/>
  <c r="X446"/>
  <c r="Y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Z446"/>
  <c r="H445"/>
  <c r="I445"/>
  <c r="J445"/>
  <c r="M445"/>
  <c r="O445"/>
  <c r="P445"/>
  <c r="Q445"/>
  <c r="R445"/>
  <c r="S445"/>
  <c r="T445"/>
  <c r="U445"/>
  <c r="V445"/>
  <c r="W445"/>
  <c r="X445"/>
  <c r="Y445"/>
  <c r="Z445"/>
  <c r="AA445"/>
  <c r="AB445"/>
  <c r="AC445"/>
  <c r="AD445"/>
  <c r="AF445"/>
  <c r="AG445"/>
  <c r="AH445"/>
  <c r="AI445"/>
  <c r="AJ445"/>
  <c r="AK445"/>
  <c r="AL445"/>
  <c r="AM445"/>
  <c r="AN445"/>
  <c r="AO445"/>
  <c r="AP445"/>
  <c r="AQ445"/>
  <c r="AR445"/>
  <c r="AS445"/>
  <c r="AT445"/>
  <c r="AU445"/>
  <c r="AV445"/>
  <c r="AW445"/>
  <c r="AX445"/>
  <c r="AZ445"/>
  <c r="I444"/>
  <c r="J444"/>
  <c r="K444"/>
  <c r="L444"/>
  <c r="M444"/>
  <c r="N444"/>
  <c r="O444"/>
  <c r="P444"/>
  <c r="Q444"/>
  <c r="R444"/>
  <c r="S444"/>
  <c r="T444"/>
  <c r="U444"/>
  <c r="V444"/>
  <c r="W444"/>
  <c r="X444"/>
  <c r="Y444"/>
  <c r="Z444"/>
  <c r="AA444"/>
  <c r="AB444"/>
  <c r="AC444"/>
  <c r="AD444"/>
  <c r="AE444"/>
  <c r="AF444"/>
  <c r="AG444"/>
  <c r="AH444"/>
  <c r="AI444"/>
  <c r="AJ444"/>
  <c r="AK444"/>
  <c r="AL444"/>
  <c r="AM444"/>
  <c r="AN444"/>
  <c r="AO444"/>
  <c r="AP444"/>
  <c r="AQ444"/>
  <c r="AR444"/>
  <c r="AS444"/>
  <c r="AT444"/>
  <c r="AU444"/>
  <c r="AV444"/>
  <c r="AW444"/>
  <c r="AX444"/>
  <c r="AY444"/>
  <c r="AZ444"/>
  <c r="H444"/>
  <c r="E622"/>
  <c r="H705"/>
  <c r="I705"/>
  <c r="J705"/>
  <c r="K705"/>
  <c r="L705"/>
  <c r="M705"/>
  <c r="N705"/>
  <c r="O705"/>
  <c r="P705"/>
  <c r="Q705"/>
  <c r="R705"/>
  <c r="S705"/>
  <c r="T705"/>
  <c r="U705"/>
  <c r="V705"/>
  <c r="W705"/>
  <c r="X705"/>
  <c r="Y705"/>
  <c r="Z705"/>
  <c r="AA705"/>
  <c r="AB705"/>
  <c r="AC705"/>
  <c r="AD705"/>
  <c r="AE705"/>
  <c r="AF705"/>
  <c r="AG705"/>
  <c r="AH705"/>
  <c r="AI705"/>
  <c r="AJ705"/>
  <c r="AK705"/>
  <c r="AL705"/>
  <c r="AM705"/>
  <c r="AN705"/>
  <c r="AO705"/>
  <c r="AP705"/>
  <c r="AQ705"/>
  <c r="AR705"/>
  <c r="AS705"/>
  <c r="AT705"/>
  <c r="AU705"/>
  <c r="AV705"/>
  <c r="AW705"/>
  <c r="AX705"/>
  <c r="AY705"/>
  <c r="AZ705"/>
  <c r="BA705"/>
  <c r="H391"/>
  <c r="I391"/>
  <c r="J391"/>
  <c r="K391"/>
  <c r="L391"/>
  <c r="M391"/>
  <c r="N391"/>
  <c r="O391"/>
  <c r="P391"/>
  <c r="Q391"/>
  <c r="R391"/>
  <c r="S391"/>
  <c r="T391"/>
  <c r="U391"/>
  <c r="V391"/>
  <c r="W391"/>
  <c r="X391"/>
  <c r="Y391"/>
  <c r="Z391"/>
  <c r="AA391"/>
  <c r="AB391"/>
  <c r="AC391"/>
  <c r="AD391"/>
  <c r="AE391"/>
  <c r="AF391"/>
  <c r="AG391"/>
  <c r="AH391"/>
  <c r="AI391"/>
  <c r="AJ391"/>
  <c r="AK391"/>
  <c r="AL391"/>
  <c r="AM391"/>
  <c r="AN391"/>
  <c r="AO391"/>
  <c r="AP391"/>
  <c r="AQ391"/>
  <c r="AR391"/>
  <c r="AS391"/>
  <c r="AT391"/>
  <c r="AU391"/>
  <c r="AV391"/>
  <c r="AW391"/>
  <c r="AX391"/>
  <c r="AY391"/>
  <c r="AZ391"/>
  <c r="BA391"/>
  <c r="H392"/>
  <c r="I392"/>
  <c r="J392"/>
  <c r="K392"/>
  <c r="L392"/>
  <c r="M392"/>
  <c r="N392"/>
  <c r="O392"/>
  <c r="P392"/>
  <c r="Q392"/>
  <c r="R392"/>
  <c r="S392"/>
  <c r="T392"/>
  <c r="U392"/>
  <c r="V392"/>
  <c r="W392"/>
  <c r="X392"/>
  <c r="Y392"/>
  <c r="Z392"/>
  <c r="AA392"/>
  <c r="AB392"/>
  <c r="AC392"/>
  <c r="AD392"/>
  <c r="AE392"/>
  <c r="AF392"/>
  <c r="AG392"/>
  <c r="AH392"/>
  <c r="AI392"/>
  <c r="AJ392"/>
  <c r="AK392"/>
  <c r="AL392"/>
  <c r="AM392"/>
  <c r="AN392"/>
  <c r="AO392"/>
  <c r="AP392"/>
  <c r="AQ392"/>
  <c r="AR392"/>
  <c r="AS392"/>
  <c r="AT392"/>
  <c r="AU392"/>
  <c r="AV392"/>
  <c r="AW392"/>
  <c r="AX392"/>
  <c r="AY392"/>
  <c r="AZ392"/>
  <c r="BA392"/>
  <c r="F699"/>
  <c r="E699"/>
  <c r="F698"/>
  <c r="E698"/>
  <c r="F697"/>
  <c r="E697"/>
  <c r="F696"/>
  <c r="E696"/>
  <c r="F695"/>
  <c r="E695"/>
  <c r="F694"/>
  <c r="E694"/>
  <c r="AZ693"/>
  <c r="AY693"/>
  <c r="AW693"/>
  <c r="AV693"/>
  <c r="AU693"/>
  <c r="AT693"/>
  <c r="AR693"/>
  <c r="AQ693"/>
  <c r="AP693"/>
  <c r="AO693"/>
  <c r="AM693"/>
  <c r="AL693"/>
  <c r="AK693"/>
  <c r="AJ693"/>
  <c r="AH693"/>
  <c r="AG693"/>
  <c r="AF693"/>
  <c r="AE693"/>
  <c r="AC693"/>
  <c r="AB693"/>
  <c r="AA693"/>
  <c r="Z693"/>
  <c r="X693"/>
  <c r="W693"/>
  <c r="U693"/>
  <c r="T693"/>
  <c r="R693"/>
  <c r="Q693"/>
  <c r="O693"/>
  <c r="N693"/>
  <c r="L693"/>
  <c r="K693"/>
  <c r="I693"/>
  <c r="H693"/>
  <c r="F693"/>
  <c r="E693"/>
  <c r="F371" l="1"/>
  <c r="E371"/>
  <c r="F370"/>
  <c r="E370"/>
  <c r="F369"/>
  <c r="E369"/>
  <c r="F368"/>
  <c r="E368"/>
  <c r="F367"/>
  <c r="E367"/>
  <c r="F366"/>
  <c r="E366"/>
  <c r="AZ365"/>
  <c r="AY365"/>
  <c r="AW365"/>
  <c r="AV365"/>
  <c r="AU365"/>
  <c r="AT365"/>
  <c r="AR365"/>
  <c r="AQ365"/>
  <c r="AP365"/>
  <c r="AO365"/>
  <c r="AM365"/>
  <c r="AL365"/>
  <c r="AK365"/>
  <c r="AJ365"/>
  <c r="AH365"/>
  <c r="AG365"/>
  <c r="AF365"/>
  <c r="AE365"/>
  <c r="AC365"/>
  <c r="AB365"/>
  <c r="AA365"/>
  <c r="Z365"/>
  <c r="X365"/>
  <c r="W365"/>
  <c r="U365"/>
  <c r="T365"/>
  <c r="R365"/>
  <c r="Q365"/>
  <c r="O365"/>
  <c r="N365"/>
  <c r="L365"/>
  <c r="K365"/>
  <c r="I365"/>
  <c r="H365"/>
  <c r="F365"/>
  <c r="E365"/>
  <c r="F364"/>
  <c r="E364"/>
  <c r="F363"/>
  <c r="E363"/>
  <c r="F362"/>
  <c r="E362"/>
  <c r="F361"/>
  <c r="E361"/>
  <c r="F360"/>
  <c r="E360"/>
  <c r="F359"/>
  <c r="E359"/>
  <c r="AZ358"/>
  <c r="AY358"/>
  <c r="AW358"/>
  <c r="AV358"/>
  <c r="AU358"/>
  <c r="AT358"/>
  <c r="AR358"/>
  <c r="AQ358"/>
  <c r="AP358"/>
  <c r="AO358"/>
  <c r="AM358"/>
  <c r="AL358"/>
  <c r="AK358"/>
  <c r="AJ358"/>
  <c r="AH358"/>
  <c r="AG358"/>
  <c r="AF358"/>
  <c r="AE358"/>
  <c r="AC358"/>
  <c r="AB358"/>
  <c r="AA358"/>
  <c r="Z358"/>
  <c r="X358"/>
  <c r="W358"/>
  <c r="U358"/>
  <c r="T358"/>
  <c r="R358"/>
  <c r="Q358"/>
  <c r="O358"/>
  <c r="N358"/>
  <c r="L358"/>
  <c r="K358"/>
  <c r="I358"/>
  <c r="H358"/>
  <c r="F358"/>
  <c r="E358"/>
  <c r="F357"/>
  <c r="E357"/>
  <c r="F356"/>
  <c r="E356"/>
  <c r="F355"/>
  <c r="E355"/>
  <c r="F354"/>
  <c r="E354"/>
  <c r="F353"/>
  <c r="E353"/>
  <c r="F352"/>
  <c r="E352"/>
  <c r="AZ351"/>
  <c r="AY351"/>
  <c r="AW351"/>
  <c r="AV351"/>
  <c r="AU351"/>
  <c r="AT351"/>
  <c r="AR351"/>
  <c r="AQ351"/>
  <c r="AP351"/>
  <c r="AO351"/>
  <c r="AM351"/>
  <c r="AL351"/>
  <c r="AK351"/>
  <c r="AJ351"/>
  <c r="AH351"/>
  <c r="AG351"/>
  <c r="AF351"/>
  <c r="AE351"/>
  <c r="AC351"/>
  <c r="AB351"/>
  <c r="AA351"/>
  <c r="Z351"/>
  <c r="X351"/>
  <c r="W351"/>
  <c r="U351"/>
  <c r="T351"/>
  <c r="R351"/>
  <c r="Q351"/>
  <c r="O351"/>
  <c r="N351"/>
  <c r="L351"/>
  <c r="K351"/>
  <c r="I351"/>
  <c r="H351"/>
  <c r="F351"/>
  <c r="E351"/>
  <c r="F350"/>
  <c r="E350"/>
  <c r="F349"/>
  <c r="E349"/>
  <c r="F348"/>
  <c r="E348"/>
  <c r="F347"/>
  <c r="E347"/>
  <c r="F346"/>
  <c r="E346"/>
  <c r="F345"/>
  <c r="E345"/>
  <c r="AZ344"/>
  <c r="AY344"/>
  <c r="AW344"/>
  <c r="AV344"/>
  <c r="AU344"/>
  <c r="AT344"/>
  <c r="AR344"/>
  <c r="AQ344"/>
  <c r="AP344"/>
  <c r="AO344"/>
  <c r="AM344"/>
  <c r="AL344"/>
  <c r="AK344"/>
  <c r="AJ344"/>
  <c r="AH344"/>
  <c r="AG344"/>
  <c r="AF344"/>
  <c r="AE344"/>
  <c r="AC344"/>
  <c r="AB344"/>
  <c r="AA344"/>
  <c r="Z344"/>
  <c r="X344"/>
  <c r="W344"/>
  <c r="U344"/>
  <c r="T344"/>
  <c r="R344"/>
  <c r="Q344"/>
  <c r="O344"/>
  <c r="N344"/>
  <c r="L344"/>
  <c r="K344"/>
  <c r="I344"/>
  <c r="H344"/>
  <c r="F344"/>
  <c r="E344"/>
  <c r="F343" l="1"/>
  <c r="E343"/>
  <c r="F342"/>
  <c r="E342"/>
  <c r="F341"/>
  <c r="E341"/>
  <c r="F340"/>
  <c r="E340"/>
  <c r="F339"/>
  <c r="E339"/>
  <c r="F338"/>
  <c r="E338"/>
  <c r="AZ337"/>
  <c r="AY337"/>
  <c r="AW337"/>
  <c r="AV337"/>
  <c r="AU337"/>
  <c r="AT337"/>
  <c r="AR337"/>
  <c r="AQ337"/>
  <c r="AP337"/>
  <c r="AO337"/>
  <c r="AM337"/>
  <c r="AL337"/>
  <c r="AK337"/>
  <c r="AJ337"/>
  <c r="AH337"/>
  <c r="AG337"/>
  <c r="AF337"/>
  <c r="AE337"/>
  <c r="AC337"/>
  <c r="AB337"/>
  <c r="AA337"/>
  <c r="Z337"/>
  <c r="X337"/>
  <c r="W337"/>
  <c r="U337"/>
  <c r="T337"/>
  <c r="R337"/>
  <c r="Q337"/>
  <c r="O337"/>
  <c r="N337"/>
  <c r="L337"/>
  <c r="K337"/>
  <c r="I337"/>
  <c r="H337"/>
  <c r="F337"/>
  <c r="E337"/>
  <c r="F336"/>
  <c r="E336"/>
  <c r="F335"/>
  <c r="E335"/>
  <c r="F334"/>
  <c r="E334"/>
  <c r="F333"/>
  <c r="E333"/>
  <c r="F332"/>
  <c r="E332"/>
  <c r="F331"/>
  <c r="E331"/>
  <c r="AZ330"/>
  <c r="AY330"/>
  <c r="AW330"/>
  <c r="AV330"/>
  <c r="AU330"/>
  <c r="AT330"/>
  <c r="AR330"/>
  <c r="AQ330"/>
  <c r="AP330"/>
  <c r="AO330"/>
  <c r="AM330"/>
  <c r="AL330"/>
  <c r="AK330"/>
  <c r="AJ330"/>
  <c r="AH330"/>
  <c r="AG330"/>
  <c r="AF330"/>
  <c r="AE330"/>
  <c r="AC330"/>
  <c r="AB330"/>
  <c r="AA330"/>
  <c r="Z330"/>
  <c r="X330"/>
  <c r="W330"/>
  <c r="U330"/>
  <c r="T330"/>
  <c r="R330"/>
  <c r="Q330"/>
  <c r="O330"/>
  <c r="N330"/>
  <c r="L330"/>
  <c r="K330"/>
  <c r="I330"/>
  <c r="H330"/>
  <c r="F330"/>
  <c r="E330"/>
  <c r="F329"/>
  <c r="E329"/>
  <c r="F328"/>
  <c r="E328"/>
  <c r="F327"/>
  <c r="E327"/>
  <c r="F326"/>
  <c r="E326"/>
  <c r="F325"/>
  <c r="E325"/>
  <c r="F324"/>
  <c r="E324"/>
  <c r="AZ323"/>
  <c r="AY323"/>
  <c r="AW323"/>
  <c r="AV323"/>
  <c r="AU323"/>
  <c r="AT323"/>
  <c r="AR323"/>
  <c r="AQ323"/>
  <c r="AP323"/>
  <c r="AO323"/>
  <c r="AM323"/>
  <c r="AL323"/>
  <c r="AK323"/>
  <c r="AJ323"/>
  <c r="AH323"/>
  <c r="AG323"/>
  <c r="AF323"/>
  <c r="AE323"/>
  <c r="AC323"/>
  <c r="AB323"/>
  <c r="AA323"/>
  <c r="Z323"/>
  <c r="X323"/>
  <c r="W323"/>
  <c r="U323"/>
  <c r="T323"/>
  <c r="R323"/>
  <c r="Q323"/>
  <c r="O323"/>
  <c r="N323"/>
  <c r="L323"/>
  <c r="K323"/>
  <c r="I323"/>
  <c r="H323"/>
  <c r="F323"/>
  <c r="E323"/>
  <c r="F322"/>
  <c r="E322"/>
  <c r="F321"/>
  <c r="E321"/>
  <c r="F320"/>
  <c r="E320"/>
  <c r="F319"/>
  <c r="E319"/>
  <c r="F318"/>
  <c r="E318"/>
  <c r="F317"/>
  <c r="E317"/>
  <c r="AZ316"/>
  <c r="AY316"/>
  <c r="AW316"/>
  <c r="AV316"/>
  <c r="AU316"/>
  <c r="AT316"/>
  <c r="AR316"/>
  <c r="AQ316"/>
  <c r="AP316"/>
  <c r="AO316"/>
  <c r="AM316"/>
  <c r="AL316"/>
  <c r="AK316"/>
  <c r="AJ316"/>
  <c r="AH316"/>
  <c r="AG316"/>
  <c r="AF316"/>
  <c r="AE316"/>
  <c r="AC316"/>
  <c r="AB316"/>
  <c r="AA316"/>
  <c r="Z316"/>
  <c r="X316"/>
  <c r="W316"/>
  <c r="U316"/>
  <c r="T316"/>
  <c r="R316"/>
  <c r="Q316"/>
  <c r="O316"/>
  <c r="N316"/>
  <c r="L316"/>
  <c r="K316"/>
  <c r="I316"/>
  <c r="H316"/>
  <c r="F316"/>
  <c r="E316"/>
  <c r="F315" l="1"/>
  <c r="E315"/>
  <c r="F314"/>
  <c r="E314"/>
  <c r="F313"/>
  <c r="E313"/>
  <c r="F312"/>
  <c r="E312"/>
  <c r="F311"/>
  <c r="E311"/>
  <c r="F310"/>
  <c r="E310"/>
  <c r="AZ309"/>
  <c r="AY309"/>
  <c r="AW309"/>
  <c r="AV309"/>
  <c r="AU309"/>
  <c r="AT309"/>
  <c r="AR309"/>
  <c r="AQ309"/>
  <c r="AP309"/>
  <c r="AO309"/>
  <c r="AM309"/>
  <c r="AL309"/>
  <c r="AK309"/>
  <c r="AJ309"/>
  <c r="AH309"/>
  <c r="AG309"/>
  <c r="AF309"/>
  <c r="AE309"/>
  <c r="AC309"/>
  <c r="AB309"/>
  <c r="AA309"/>
  <c r="Z309"/>
  <c r="X309"/>
  <c r="W309"/>
  <c r="U309"/>
  <c r="T309"/>
  <c r="R309"/>
  <c r="Q309"/>
  <c r="O309"/>
  <c r="N309"/>
  <c r="L309"/>
  <c r="K309"/>
  <c r="I309"/>
  <c r="H309"/>
  <c r="F309"/>
  <c r="E309"/>
  <c r="F308"/>
  <c r="E308"/>
  <c r="F307"/>
  <c r="E307"/>
  <c r="F306"/>
  <c r="E306"/>
  <c r="F305"/>
  <c r="E305"/>
  <c r="F304"/>
  <c r="E304"/>
  <c r="F303"/>
  <c r="E303"/>
  <c r="AZ302"/>
  <c r="AY302"/>
  <c r="AW302"/>
  <c r="AV302"/>
  <c r="AU302"/>
  <c r="AT302"/>
  <c r="AR302"/>
  <c r="AQ302"/>
  <c r="AP302"/>
  <c r="AO302"/>
  <c r="AM302"/>
  <c r="AL302"/>
  <c r="AK302"/>
  <c r="AJ302"/>
  <c r="AH302"/>
  <c r="AG302"/>
  <c r="AF302"/>
  <c r="AE302"/>
  <c r="AC302"/>
  <c r="AB302"/>
  <c r="AA302"/>
  <c r="Z302"/>
  <c r="X302"/>
  <c r="W302"/>
  <c r="U302"/>
  <c r="T302"/>
  <c r="R302"/>
  <c r="Q302"/>
  <c r="O302"/>
  <c r="N302"/>
  <c r="L302"/>
  <c r="K302"/>
  <c r="I302"/>
  <c r="H302"/>
  <c r="F302"/>
  <c r="E302"/>
  <c r="F301"/>
  <c r="E301"/>
  <c r="F300"/>
  <c r="E300"/>
  <c r="F299"/>
  <c r="E299"/>
  <c r="F298"/>
  <c r="E298"/>
  <c r="F297"/>
  <c r="E297"/>
  <c r="F296"/>
  <c r="E296"/>
  <c r="AZ295"/>
  <c r="AY295"/>
  <c r="AW295"/>
  <c r="AV295"/>
  <c r="AU295"/>
  <c r="AT295"/>
  <c r="AR295"/>
  <c r="AQ295"/>
  <c r="AP295"/>
  <c r="AO295"/>
  <c r="AM295"/>
  <c r="AL295"/>
  <c r="AK295"/>
  <c r="AJ295"/>
  <c r="AH295"/>
  <c r="AG295"/>
  <c r="AF295"/>
  <c r="AE295"/>
  <c r="AC295"/>
  <c r="AB295"/>
  <c r="AA295"/>
  <c r="Z295"/>
  <c r="X295"/>
  <c r="W295"/>
  <c r="U295"/>
  <c r="T295"/>
  <c r="R295"/>
  <c r="Q295"/>
  <c r="O295"/>
  <c r="N295"/>
  <c r="L295"/>
  <c r="K295"/>
  <c r="I295"/>
  <c r="H295"/>
  <c r="F295"/>
  <c r="E295"/>
  <c r="F277"/>
  <c r="AA274"/>
  <c r="AB274"/>
  <c r="AC274"/>
  <c r="F274" s="1"/>
  <c r="AJ277"/>
  <c r="F268"/>
  <c r="F269"/>
  <c r="F270"/>
  <c r="AA267"/>
  <c r="AB267"/>
  <c r="AC267"/>
  <c r="F267" s="1"/>
  <c r="F294"/>
  <c r="E294"/>
  <c r="F293"/>
  <c r="E293"/>
  <c r="F292"/>
  <c r="E292"/>
  <c r="F291"/>
  <c r="E291"/>
  <c r="F290"/>
  <c r="E290"/>
  <c r="F289"/>
  <c r="E289"/>
  <c r="AZ288"/>
  <c r="AY288"/>
  <c r="AW288"/>
  <c r="AV288"/>
  <c r="AU288"/>
  <c r="AT288"/>
  <c r="AR288"/>
  <c r="AQ288"/>
  <c r="AP288"/>
  <c r="AO288"/>
  <c r="AM288"/>
  <c r="AL288"/>
  <c r="AK288"/>
  <c r="AJ288"/>
  <c r="AH288"/>
  <c r="AG288"/>
  <c r="AF288"/>
  <c r="AE288"/>
  <c r="AC288"/>
  <c r="AB288"/>
  <c r="AA288"/>
  <c r="Z288"/>
  <c r="X288"/>
  <c r="W288"/>
  <c r="U288"/>
  <c r="T288"/>
  <c r="R288"/>
  <c r="Q288"/>
  <c r="O288"/>
  <c r="N288"/>
  <c r="L288"/>
  <c r="K288"/>
  <c r="I288"/>
  <c r="H288"/>
  <c r="F288"/>
  <c r="E288"/>
  <c r="F287"/>
  <c r="E287"/>
  <c r="F286"/>
  <c r="E286"/>
  <c r="F285"/>
  <c r="E285"/>
  <c r="F284"/>
  <c r="E284"/>
  <c r="F283"/>
  <c r="E283"/>
  <c r="F282"/>
  <c r="E282"/>
  <c r="AZ281"/>
  <c r="AY281"/>
  <c r="AW281"/>
  <c r="AV281"/>
  <c r="AU281"/>
  <c r="AT281"/>
  <c r="AR281"/>
  <c r="AQ281"/>
  <c r="AP281"/>
  <c r="AO281"/>
  <c r="AM281"/>
  <c r="AL281"/>
  <c r="AK281"/>
  <c r="AJ281"/>
  <c r="AH281"/>
  <c r="AG281"/>
  <c r="AF281"/>
  <c r="AE281"/>
  <c r="AC281"/>
  <c r="AB281"/>
  <c r="AA281"/>
  <c r="Z281"/>
  <c r="X281"/>
  <c r="W281"/>
  <c r="U281"/>
  <c r="T281"/>
  <c r="R281"/>
  <c r="Q281"/>
  <c r="O281"/>
  <c r="N281"/>
  <c r="L281"/>
  <c r="K281"/>
  <c r="I281"/>
  <c r="H281"/>
  <c r="F281"/>
  <c r="E281"/>
  <c r="F263"/>
  <c r="AA260"/>
  <c r="AB260"/>
  <c r="AC260"/>
  <c r="F260" s="1"/>
  <c r="F249"/>
  <c r="AJ249"/>
  <c r="AH246"/>
  <c r="F246" s="1"/>
  <c r="AG246"/>
  <c r="AF246"/>
  <c r="AE246"/>
  <c r="AJ389"/>
  <c r="AC183"/>
  <c r="AB183"/>
  <c r="AA183"/>
  <c r="Z183"/>
  <c r="F179"/>
  <c r="AA176"/>
  <c r="AB176"/>
  <c r="AC176"/>
  <c r="Z176"/>
  <c r="F170"/>
  <c r="F171"/>
  <c r="F173"/>
  <c r="F174"/>
  <c r="F175"/>
  <c r="AA169"/>
  <c r="AB169"/>
  <c r="AC172"/>
  <c r="F442"/>
  <c r="E442"/>
  <c r="F441"/>
  <c r="E441"/>
  <c r="F440"/>
  <c r="E440"/>
  <c r="F439"/>
  <c r="E439"/>
  <c r="F438"/>
  <c r="E438"/>
  <c r="F437"/>
  <c r="E437"/>
  <c r="AZ436"/>
  <c r="AY436"/>
  <c r="AW436"/>
  <c r="AV436"/>
  <c r="AU436"/>
  <c r="AT436"/>
  <c r="AR436"/>
  <c r="AQ436"/>
  <c r="AP436"/>
  <c r="AO436"/>
  <c r="AM436"/>
  <c r="AL436"/>
  <c r="AK436"/>
  <c r="AJ436"/>
  <c r="AH436"/>
  <c r="AG436"/>
  <c r="AF436"/>
  <c r="AE436"/>
  <c r="AC436"/>
  <c r="AB436"/>
  <c r="AA436"/>
  <c r="Z436"/>
  <c r="X436"/>
  <c r="W436"/>
  <c r="U436"/>
  <c r="T436"/>
  <c r="R436"/>
  <c r="Q436"/>
  <c r="O436"/>
  <c r="N436"/>
  <c r="L436"/>
  <c r="K436"/>
  <c r="I436"/>
  <c r="H436"/>
  <c r="F436"/>
  <c r="E436"/>
  <c r="F172" l="1"/>
  <c r="AC389"/>
  <c r="J436"/>
  <c r="M436"/>
  <c r="P436"/>
  <c r="S436"/>
  <c r="V436"/>
  <c r="Y436"/>
  <c r="AN436"/>
  <c r="AS436"/>
  <c r="AX436"/>
  <c r="BA436"/>
  <c r="AC169"/>
  <c r="F169" s="1"/>
  <c r="AD436"/>
  <c r="G436"/>
  <c r="AI436"/>
  <c r="F692" l="1"/>
  <c r="E692"/>
  <c r="F691"/>
  <c r="E691"/>
  <c r="F690"/>
  <c r="E690"/>
  <c r="F689"/>
  <c r="E689"/>
  <c r="F688"/>
  <c r="E688"/>
  <c r="F687"/>
  <c r="E687"/>
  <c r="AZ686"/>
  <c r="AY686"/>
  <c r="AW686"/>
  <c r="AV686"/>
  <c r="AU686"/>
  <c r="AT686"/>
  <c r="AR686"/>
  <c r="AQ686"/>
  <c r="AP686"/>
  <c r="AO686"/>
  <c r="AM686"/>
  <c r="AL686"/>
  <c r="AK686"/>
  <c r="AJ686"/>
  <c r="AH686"/>
  <c r="AG686"/>
  <c r="AF686"/>
  <c r="AE686"/>
  <c r="AC686"/>
  <c r="AB686"/>
  <c r="AA686"/>
  <c r="Z686"/>
  <c r="X686"/>
  <c r="W686"/>
  <c r="U686"/>
  <c r="T686"/>
  <c r="R686"/>
  <c r="Q686"/>
  <c r="O686"/>
  <c r="N686"/>
  <c r="L686"/>
  <c r="K686"/>
  <c r="I686"/>
  <c r="H686"/>
  <c r="F686"/>
  <c r="E686"/>
  <c r="F685"/>
  <c r="E685"/>
  <c r="F684"/>
  <c r="E684"/>
  <c r="F683"/>
  <c r="E683"/>
  <c r="F682"/>
  <c r="E682"/>
  <c r="F681"/>
  <c r="E681"/>
  <c r="F680"/>
  <c r="E680"/>
  <c r="AZ679"/>
  <c r="AY679"/>
  <c r="AW679"/>
  <c r="AV679"/>
  <c r="AU679"/>
  <c r="AT679"/>
  <c r="AR679"/>
  <c r="AQ679"/>
  <c r="AP679"/>
  <c r="AO679"/>
  <c r="AM679"/>
  <c r="AL679"/>
  <c r="AK679"/>
  <c r="AJ679"/>
  <c r="AH679"/>
  <c r="AG679"/>
  <c r="AF679"/>
  <c r="AE679"/>
  <c r="AC679"/>
  <c r="AB679"/>
  <c r="AA679"/>
  <c r="Z679"/>
  <c r="X679"/>
  <c r="W679"/>
  <c r="U679"/>
  <c r="T679"/>
  <c r="R679"/>
  <c r="Q679"/>
  <c r="O679"/>
  <c r="N679"/>
  <c r="L679"/>
  <c r="K679"/>
  <c r="I679"/>
  <c r="H679"/>
  <c r="F679"/>
  <c r="E679"/>
  <c r="AY617"/>
  <c r="AY624" s="1"/>
  <c r="AY616"/>
  <c r="F618"/>
  <c r="F615"/>
  <c r="AY609"/>
  <c r="AY623" s="1"/>
  <c r="AE609"/>
  <c r="AE623" s="1"/>
  <c r="AE403"/>
  <c r="F418"/>
  <c r="AY418"/>
  <c r="F432"/>
  <c r="F431"/>
  <c r="AE431"/>
  <c r="E431" s="1"/>
  <c r="AE445" l="1"/>
  <c r="H447"/>
  <c r="I447"/>
  <c r="J447"/>
  <c r="K447"/>
  <c r="L447"/>
  <c r="M447"/>
  <c r="N447"/>
  <c r="O447"/>
  <c r="P447"/>
  <c r="Q447"/>
  <c r="R447"/>
  <c r="S447"/>
  <c r="T447"/>
  <c r="U447"/>
  <c r="V447"/>
  <c r="W447"/>
  <c r="X447"/>
  <c r="Y447"/>
  <c r="Z447"/>
  <c r="AA447"/>
  <c r="AB447"/>
  <c r="AC447"/>
  <c r="AD447"/>
  <c r="AE447"/>
  <c r="AF447"/>
  <c r="AG447"/>
  <c r="AH447"/>
  <c r="AI447"/>
  <c r="AJ447"/>
  <c r="AK447"/>
  <c r="AL447"/>
  <c r="AM447"/>
  <c r="AN447"/>
  <c r="AO447"/>
  <c r="AP447"/>
  <c r="AQ447"/>
  <c r="AR447"/>
  <c r="AS447"/>
  <c r="AT447"/>
  <c r="AU447"/>
  <c r="AV447"/>
  <c r="AW447"/>
  <c r="AX447"/>
  <c r="AY447"/>
  <c r="AZ447"/>
  <c r="E212"/>
  <c r="F212"/>
  <c r="E213"/>
  <c r="F213"/>
  <c r="E214"/>
  <c r="F214"/>
  <c r="X211"/>
  <c r="F211" s="1"/>
  <c r="Y211"/>
  <c r="Z211"/>
  <c r="W211"/>
  <c r="E211" s="1"/>
  <c r="W176"/>
  <c r="X176"/>
  <c r="X386" s="1"/>
  <c r="X614" l="1"/>
  <c r="X607"/>
  <c r="E432"/>
  <c r="W429"/>
  <c r="Z429"/>
  <c r="Y176"/>
  <c r="E179"/>
  <c r="E177"/>
  <c r="E178"/>
  <c r="F177"/>
  <c r="F178"/>
  <c r="E170"/>
  <c r="E171"/>
  <c r="AY396" l="1"/>
  <c r="AY445" s="1"/>
  <c r="U190"/>
  <c r="T190"/>
  <c r="T386" s="1"/>
  <c r="T418"/>
  <c r="T446" s="1"/>
  <c r="AY404"/>
  <c r="AY446" s="1"/>
  <c r="Z446"/>
  <c r="AE81" l="1"/>
  <c r="AE80"/>
  <c r="E80" s="1"/>
  <c r="E60"/>
  <c r="E22" s="1"/>
  <c r="J475"/>
  <c r="J468"/>
  <c r="J461"/>
  <c r="R176"/>
  <c r="F176" s="1"/>
  <c r="Q176"/>
  <c r="R197"/>
  <c r="Q197"/>
  <c r="R204"/>
  <c r="Q204"/>
  <c r="AE87"/>
  <c r="G387"/>
  <c r="G390"/>
  <c r="G391"/>
  <c r="G392"/>
  <c r="BA386"/>
  <c r="H386"/>
  <c r="I386"/>
  <c r="J386"/>
  <c r="K386"/>
  <c r="L386"/>
  <c r="M386"/>
  <c r="N386"/>
  <c r="O386"/>
  <c r="P386"/>
  <c r="R386"/>
  <c r="U386"/>
  <c r="V386"/>
  <c r="AD386"/>
  <c r="AF386"/>
  <c r="AG386"/>
  <c r="AH386"/>
  <c r="AI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AJ274"/>
  <c r="AJ267"/>
  <c r="AJ260"/>
  <c r="AJ246"/>
  <c r="AJ225"/>
  <c r="AJ218"/>
  <c r="Z172"/>
  <c r="Z389" s="1"/>
  <c r="F280"/>
  <c r="E280"/>
  <c r="F279"/>
  <c r="E279"/>
  <c r="F278"/>
  <c r="E278"/>
  <c r="E277"/>
  <c r="F276"/>
  <c r="E276"/>
  <c r="F275"/>
  <c r="E275"/>
  <c r="Z274"/>
  <c r="E274" s="1"/>
  <c r="F273"/>
  <c r="E273"/>
  <c r="F272"/>
  <c r="E272"/>
  <c r="F271"/>
  <c r="E271"/>
  <c r="E270"/>
  <c r="E269"/>
  <c r="E268"/>
  <c r="Z267"/>
  <c r="E267" s="1"/>
  <c r="F266"/>
  <c r="E266"/>
  <c r="F265"/>
  <c r="E265"/>
  <c r="F264"/>
  <c r="E264"/>
  <c r="E263"/>
  <c r="F262"/>
  <c r="E262"/>
  <c r="F261"/>
  <c r="E261"/>
  <c r="Z260"/>
  <c r="F259"/>
  <c r="E259"/>
  <c r="F258"/>
  <c r="E258"/>
  <c r="F257"/>
  <c r="E257"/>
  <c r="F256"/>
  <c r="E256"/>
  <c r="F255"/>
  <c r="E255"/>
  <c r="F254"/>
  <c r="E254"/>
  <c r="Z253"/>
  <c r="F253"/>
  <c r="E253"/>
  <c r="F252"/>
  <c r="E252"/>
  <c r="F251"/>
  <c r="E251"/>
  <c r="F250"/>
  <c r="E250"/>
  <c r="E249"/>
  <c r="F248"/>
  <c r="E248"/>
  <c r="F247"/>
  <c r="E247"/>
  <c r="Z246"/>
  <c r="E246"/>
  <c r="F245"/>
  <c r="E245"/>
  <c r="F244"/>
  <c r="E244"/>
  <c r="F243"/>
  <c r="E243"/>
  <c r="F242"/>
  <c r="E242"/>
  <c r="F241"/>
  <c r="E241"/>
  <c r="F240"/>
  <c r="E240"/>
  <c r="Z239"/>
  <c r="E239" s="1"/>
  <c r="F239"/>
  <c r="F238"/>
  <c r="E238"/>
  <c r="F237"/>
  <c r="E237"/>
  <c r="F236"/>
  <c r="E236"/>
  <c r="F235"/>
  <c r="E235"/>
  <c r="F234"/>
  <c r="E234"/>
  <c r="F233"/>
  <c r="E233"/>
  <c r="E232"/>
  <c r="F232"/>
  <c r="F231"/>
  <c r="E231"/>
  <c r="F230"/>
  <c r="E230"/>
  <c r="F229"/>
  <c r="E229"/>
  <c r="F228"/>
  <c r="E228"/>
  <c r="F227"/>
  <c r="E227"/>
  <c r="F226"/>
  <c r="E226"/>
  <c r="Z225"/>
  <c r="F225"/>
  <c r="E225"/>
  <c r="F224"/>
  <c r="E224"/>
  <c r="F223"/>
  <c r="E223"/>
  <c r="F222"/>
  <c r="E222"/>
  <c r="F221"/>
  <c r="E221"/>
  <c r="F220"/>
  <c r="E220"/>
  <c r="F219"/>
  <c r="E219"/>
  <c r="Z218"/>
  <c r="F218"/>
  <c r="E218"/>
  <c r="R510"/>
  <c r="R503"/>
  <c r="R489"/>
  <c r="R468"/>
  <c r="J593"/>
  <c r="M593"/>
  <c r="P593"/>
  <c r="V593"/>
  <c r="Y593"/>
  <c r="AD593"/>
  <c r="AI593"/>
  <c r="AS593"/>
  <c r="AX593"/>
  <c r="BA593"/>
  <c r="J594"/>
  <c r="P594"/>
  <c r="V594"/>
  <c r="Y594"/>
  <c r="AD594"/>
  <c r="AI594"/>
  <c r="AS594"/>
  <c r="AX594"/>
  <c r="BA594"/>
  <c r="J595"/>
  <c r="M595"/>
  <c r="P595"/>
  <c r="V595"/>
  <c r="Y595"/>
  <c r="AD595"/>
  <c r="AI595"/>
  <c r="AS595"/>
  <c r="AX595"/>
  <c r="BA595"/>
  <c r="J596"/>
  <c r="M596"/>
  <c r="P596"/>
  <c r="V596"/>
  <c r="Y596"/>
  <c r="AD596"/>
  <c r="AI596"/>
  <c r="AS596"/>
  <c r="AX596"/>
  <c r="BA596"/>
  <c r="J597"/>
  <c r="M597"/>
  <c r="P597"/>
  <c r="V597"/>
  <c r="Y597"/>
  <c r="AD597"/>
  <c r="AI597"/>
  <c r="AS597"/>
  <c r="AX597"/>
  <c r="BA597"/>
  <c r="J592"/>
  <c r="M592"/>
  <c r="P592"/>
  <c r="V592"/>
  <c r="Y592"/>
  <c r="AD592"/>
  <c r="AI592"/>
  <c r="AS592"/>
  <c r="AX592"/>
  <c r="BA592"/>
  <c r="F590"/>
  <c r="E590"/>
  <c r="F589"/>
  <c r="E589"/>
  <c r="F588"/>
  <c r="E588"/>
  <c r="F587"/>
  <c r="E587"/>
  <c r="F586"/>
  <c r="E586"/>
  <c r="F585"/>
  <c r="E585"/>
  <c r="AZ584"/>
  <c r="AY584"/>
  <c r="AW584"/>
  <c r="AV584"/>
  <c r="AU584"/>
  <c r="AT584"/>
  <c r="AR584"/>
  <c r="AQ584"/>
  <c r="AP584"/>
  <c r="AO584"/>
  <c r="AM584"/>
  <c r="AL584"/>
  <c r="AK584"/>
  <c r="AJ584"/>
  <c r="AH584"/>
  <c r="AG584"/>
  <c r="AF584"/>
  <c r="AE584"/>
  <c r="AC584"/>
  <c r="AB584"/>
  <c r="AA584"/>
  <c r="Z584"/>
  <c r="X584"/>
  <c r="W584"/>
  <c r="U584"/>
  <c r="T584"/>
  <c r="R584"/>
  <c r="Q584"/>
  <c r="O584"/>
  <c r="N584"/>
  <c r="L584"/>
  <c r="K584"/>
  <c r="I584"/>
  <c r="H584"/>
  <c r="F584"/>
  <c r="E584"/>
  <c r="F583"/>
  <c r="E583"/>
  <c r="F582"/>
  <c r="E582"/>
  <c r="F581"/>
  <c r="E581"/>
  <c r="F580"/>
  <c r="E580"/>
  <c r="F579"/>
  <c r="E579"/>
  <c r="F578"/>
  <c r="E578"/>
  <c r="AZ577"/>
  <c r="AY577"/>
  <c r="AW577"/>
  <c r="AV577"/>
  <c r="AU577"/>
  <c r="AT577"/>
  <c r="AR577"/>
  <c r="AQ577"/>
  <c r="AP577"/>
  <c r="AO577"/>
  <c r="AM577"/>
  <c r="AL577"/>
  <c r="AK577"/>
  <c r="AJ577"/>
  <c r="AH577"/>
  <c r="AG577"/>
  <c r="AF577"/>
  <c r="AE577"/>
  <c r="AC577"/>
  <c r="AB577"/>
  <c r="AA577"/>
  <c r="Z577"/>
  <c r="X577"/>
  <c r="W577"/>
  <c r="U577"/>
  <c r="T577"/>
  <c r="R577"/>
  <c r="Q577"/>
  <c r="O577"/>
  <c r="N577"/>
  <c r="L577"/>
  <c r="K577"/>
  <c r="I577"/>
  <c r="H577"/>
  <c r="F577"/>
  <c r="F576"/>
  <c r="E576"/>
  <c r="F575"/>
  <c r="E575"/>
  <c r="F574"/>
  <c r="E574"/>
  <c r="F573"/>
  <c r="E573"/>
  <c r="F572"/>
  <c r="E572"/>
  <c r="F571"/>
  <c r="E571"/>
  <c r="AZ570"/>
  <c r="AY570"/>
  <c r="AW570"/>
  <c r="AV570"/>
  <c r="AU570"/>
  <c r="AT570"/>
  <c r="AR570"/>
  <c r="AQ570"/>
  <c r="AP570"/>
  <c r="AO570"/>
  <c r="AM570"/>
  <c r="AL570"/>
  <c r="AK570"/>
  <c r="AJ570"/>
  <c r="AH570"/>
  <c r="AG570"/>
  <c r="AF570"/>
  <c r="AE570"/>
  <c r="AC570"/>
  <c r="AB570"/>
  <c r="AA570"/>
  <c r="Z570"/>
  <c r="X570"/>
  <c r="W570"/>
  <c r="U570"/>
  <c r="T570"/>
  <c r="R570"/>
  <c r="Q570"/>
  <c r="O570"/>
  <c r="N570"/>
  <c r="L570"/>
  <c r="K570"/>
  <c r="I570"/>
  <c r="H570"/>
  <c r="F570"/>
  <c r="E570"/>
  <c r="F569"/>
  <c r="E569"/>
  <c r="F568"/>
  <c r="E568"/>
  <c r="F567"/>
  <c r="E567"/>
  <c r="F566"/>
  <c r="E566"/>
  <c r="F565"/>
  <c r="E565"/>
  <c r="F564"/>
  <c r="E564"/>
  <c r="AZ563"/>
  <c r="AY563"/>
  <c r="AW563"/>
  <c r="AV563"/>
  <c r="AU563"/>
  <c r="AT563"/>
  <c r="AR563"/>
  <c r="AQ563"/>
  <c r="AP563"/>
  <c r="AO563"/>
  <c r="AM563"/>
  <c r="AL563"/>
  <c r="AK563"/>
  <c r="AJ563"/>
  <c r="AH563"/>
  <c r="AG563"/>
  <c r="AF563"/>
  <c r="AE563"/>
  <c r="AC563"/>
  <c r="AB563"/>
  <c r="AA563"/>
  <c r="Z563"/>
  <c r="X563"/>
  <c r="W563"/>
  <c r="U563"/>
  <c r="T563"/>
  <c r="R563"/>
  <c r="Q563"/>
  <c r="O563"/>
  <c r="N563"/>
  <c r="L563"/>
  <c r="K563"/>
  <c r="I563"/>
  <c r="H563"/>
  <c r="F562"/>
  <c r="E562"/>
  <c r="F561"/>
  <c r="E561"/>
  <c r="F560"/>
  <c r="E560"/>
  <c r="F559"/>
  <c r="E559"/>
  <c r="F558"/>
  <c r="E558"/>
  <c r="F557"/>
  <c r="E557"/>
  <c r="AZ556"/>
  <c r="AY556"/>
  <c r="AW556"/>
  <c r="AV556"/>
  <c r="AU556"/>
  <c r="AT556"/>
  <c r="AR556"/>
  <c r="AQ556"/>
  <c r="AP556"/>
  <c r="AO556"/>
  <c r="AM556"/>
  <c r="AL556"/>
  <c r="AK556"/>
  <c r="AJ556"/>
  <c r="AH556"/>
  <c r="AG556"/>
  <c r="AF556"/>
  <c r="AE556"/>
  <c r="AC556"/>
  <c r="AB556"/>
  <c r="AA556"/>
  <c r="Z556"/>
  <c r="X556"/>
  <c r="W556"/>
  <c r="U556"/>
  <c r="T556"/>
  <c r="R556"/>
  <c r="Q556"/>
  <c r="O556"/>
  <c r="N556"/>
  <c r="L556"/>
  <c r="K556"/>
  <c r="I556"/>
  <c r="H556"/>
  <c r="F555"/>
  <c r="E555"/>
  <c r="F554"/>
  <c r="E554"/>
  <c r="F553"/>
  <c r="E553"/>
  <c r="F552"/>
  <c r="E552"/>
  <c r="F551"/>
  <c r="E551"/>
  <c r="F550"/>
  <c r="E550"/>
  <c r="AZ549"/>
  <c r="AY549"/>
  <c r="AW549"/>
  <c r="AV549"/>
  <c r="AU549"/>
  <c r="AT549"/>
  <c r="AR549"/>
  <c r="AQ549"/>
  <c r="AP549"/>
  <c r="AO549"/>
  <c r="AM549"/>
  <c r="AL549"/>
  <c r="AK549"/>
  <c r="AJ549"/>
  <c r="AH549"/>
  <c r="AG549"/>
  <c r="AF549"/>
  <c r="AE549"/>
  <c r="AC549"/>
  <c r="AB549"/>
  <c r="AA549"/>
  <c r="Z549"/>
  <c r="X549"/>
  <c r="W549"/>
  <c r="U549"/>
  <c r="T549"/>
  <c r="R549"/>
  <c r="Q549"/>
  <c r="O549"/>
  <c r="N549"/>
  <c r="L549"/>
  <c r="K549"/>
  <c r="I549"/>
  <c r="H549"/>
  <c r="F548"/>
  <c r="E548"/>
  <c r="F547"/>
  <c r="E547"/>
  <c r="F546"/>
  <c r="E546"/>
  <c r="F545"/>
  <c r="E545"/>
  <c r="F544"/>
  <c r="E544"/>
  <c r="F543"/>
  <c r="E543"/>
  <c r="AZ542"/>
  <c r="AY542"/>
  <c r="AW542"/>
  <c r="AV542"/>
  <c r="AU542"/>
  <c r="AT542"/>
  <c r="AR542"/>
  <c r="AQ542"/>
  <c r="AP542"/>
  <c r="AO542"/>
  <c r="AM542"/>
  <c r="AL542"/>
  <c r="AK542"/>
  <c r="AJ542"/>
  <c r="AH542"/>
  <c r="AG542"/>
  <c r="AF542"/>
  <c r="AE542"/>
  <c r="AC542"/>
  <c r="AB542"/>
  <c r="AA542"/>
  <c r="Z542"/>
  <c r="X542"/>
  <c r="W542"/>
  <c r="U542"/>
  <c r="T542"/>
  <c r="R542"/>
  <c r="Q542"/>
  <c r="O542"/>
  <c r="N542"/>
  <c r="L542"/>
  <c r="K542"/>
  <c r="I542"/>
  <c r="H542"/>
  <c r="F542"/>
  <c r="F541"/>
  <c r="E541"/>
  <c r="F540"/>
  <c r="E540"/>
  <c r="F539"/>
  <c r="E539"/>
  <c r="F538"/>
  <c r="E538"/>
  <c r="F537"/>
  <c r="E537"/>
  <c r="F536"/>
  <c r="E536"/>
  <c r="AZ535"/>
  <c r="AY535"/>
  <c r="AX535"/>
  <c r="AW535"/>
  <c r="AV535"/>
  <c r="AU535"/>
  <c r="AT535"/>
  <c r="AR535"/>
  <c r="AQ535"/>
  <c r="AP535"/>
  <c r="AO535"/>
  <c r="AM535"/>
  <c r="AL535"/>
  <c r="AK535"/>
  <c r="AJ535"/>
  <c r="AH535"/>
  <c r="AG535"/>
  <c r="AF535"/>
  <c r="AE535"/>
  <c r="AC535"/>
  <c r="AB535"/>
  <c r="AA535"/>
  <c r="Z535"/>
  <c r="X535"/>
  <c r="W535"/>
  <c r="U535"/>
  <c r="T535"/>
  <c r="R535"/>
  <c r="Q535"/>
  <c r="O535"/>
  <c r="N535"/>
  <c r="L535"/>
  <c r="K535"/>
  <c r="I535"/>
  <c r="H535"/>
  <c r="E535" s="1"/>
  <c r="F534"/>
  <c r="E534"/>
  <c r="F533"/>
  <c r="E533"/>
  <c r="F532"/>
  <c r="E532"/>
  <c r="F531"/>
  <c r="E531"/>
  <c r="F530"/>
  <c r="E530"/>
  <c r="F529"/>
  <c r="E529"/>
  <c r="AZ528"/>
  <c r="AY528"/>
  <c r="AW528"/>
  <c r="AV528"/>
  <c r="AU528"/>
  <c r="AT528"/>
  <c r="AR528"/>
  <c r="AQ528"/>
  <c r="AP528"/>
  <c r="AO528"/>
  <c r="AM528"/>
  <c r="AL528"/>
  <c r="AK528"/>
  <c r="AJ528"/>
  <c r="AH528"/>
  <c r="AG528"/>
  <c r="AF528"/>
  <c r="AE528"/>
  <c r="AC528"/>
  <c r="AB528"/>
  <c r="AA528"/>
  <c r="Z528"/>
  <c r="X528"/>
  <c r="W528"/>
  <c r="U528"/>
  <c r="T528"/>
  <c r="S528"/>
  <c r="R528"/>
  <c r="Q528"/>
  <c r="O528"/>
  <c r="N528"/>
  <c r="L528"/>
  <c r="K528"/>
  <c r="I528"/>
  <c r="F528" s="1"/>
  <c r="H528"/>
  <c r="AZ527"/>
  <c r="AY527"/>
  <c r="AW527"/>
  <c r="AV527"/>
  <c r="AU527"/>
  <c r="AT527"/>
  <c r="AR527"/>
  <c r="AQ527"/>
  <c r="AP527"/>
  <c r="AO527"/>
  <c r="AN527"/>
  <c r="AN597" s="1"/>
  <c r="AM527"/>
  <c r="AL527"/>
  <c r="AK527"/>
  <c r="AJ527"/>
  <c r="AH527"/>
  <c r="AG527"/>
  <c r="AF527"/>
  <c r="AE527"/>
  <c r="AC527"/>
  <c r="AB527"/>
  <c r="AA527"/>
  <c r="Z527"/>
  <c r="X527"/>
  <c r="W527"/>
  <c r="U527"/>
  <c r="T527"/>
  <c r="S527"/>
  <c r="S597" s="1"/>
  <c r="R527"/>
  <c r="Q527"/>
  <c r="O527"/>
  <c r="N527"/>
  <c r="L527"/>
  <c r="K527"/>
  <c r="I527"/>
  <c r="H527"/>
  <c r="AZ526"/>
  <c r="AY526"/>
  <c r="AW526"/>
  <c r="AV526"/>
  <c r="AU526"/>
  <c r="AT526"/>
  <c r="AR526"/>
  <c r="AQ526"/>
  <c r="AP526"/>
  <c r="AO526"/>
  <c r="AN526"/>
  <c r="AN596" s="1"/>
  <c r="AM526"/>
  <c r="AL526"/>
  <c r="AK526"/>
  <c r="AJ526"/>
  <c r="AH526"/>
  <c r="AG526"/>
  <c r="AF526"/>
  <c r="AE526"/>
  <c r="AC526"/>
  <c r="AB526"/>
  <c r="AA526"/>
  <c r="Z526"/>
  <c r="X526"/>
  <c r="W526"/>
  <c r="U526"/>
  <c r="T526"/>
  <c r="S526"/>
  <c r="S596" s="1"/>
  <c r="R526"/>
  <c r="Q526"/>
  <c r="O526"/>
  <c r="N526"/>
  <c r="L526"/>
  <c r="K526"/>
  <c r="I526"/>
  <c r="F526" s="1"/>
  <c r="H526"/>
  <c r="AZ525"/>
  <c r="AY525"/>
  <c r="AW525"/>
  <c r="AV525"/>
  <c r="AU525"/>
  <c r="AT525"/>
  <c r="AR525"/>
  <c r="AQ525"/>
  <c r="AP525"/>
  <c r="AO525"/>
  <c r="AN525"/>
  <c r="AN595" s="1"/>
  <c r="AM525"/>
  <c r="AL525"/>
  <c r="AK525"/>
  <c r="AJ525"/>
  <c r="AH525"/>
  <c r="AG525"/>
  <c r="AF525"/>
  <c r="AE525"/>
  <c r="AC525"/>
  <c r="AB525"/>
  <c r="AA525"/>
  <c r="Z525"/>
  <c r="X525"/>
  <c r="W525"/>
  <c r="U525"/>
  <c r="T525"/>
  <c r="S525"/>
  <c r="S595" s="1"/>
  <c r="R525"/>
  <c r="Q525"/>
  <c r="O525"/>
  <c r="N525"/>
  <c r="L525"/>
  <c r="K525"/>
  <c r="I525"/>
  <c r="H525"/>
  <c r="AZ524"/>
  <c r="AY524"/>
  <c r="AW524"/>
  <c r="AV524"/>
  <c r="AU524"/>
  <c r="AT524"/>
  <c r="AR524"/>
  <c r="AQ524"/>
  <c r="AP524"/>
  <c r="AO524"/>
  <c r="AN524"/>
  <c r="AN594" s="1"/>
  <c r="AM524"/>
  <c r="AL524"/>
  <c r="AK524"/>
  <c r="AJ524"/>
  <c r="AH524"/>
  <c r="AG524"/>
  <c r="AF524"/>
  <c r="AE524"/>
  <c r="AC524"/>
  <c r="AB524"/>
  <c r="AA524"/>
  <c r="Z524"/>
  <c r="X524"/>
  <c r="W524"/>
  <c r="U524"/>
  <c r="T524"/>
  <c r="S524"/>
  <c r="R524"/>
  <c r="Q524"/>
  <c r="O524"/>
  <c r="N524"/>
  <c r="L524"/>
  <c r="K524"/>
  <c r="I524"/>
  <c r="H524"/>
  <c r="AZ523"/>
  <c r="AY523"/>
  <c r="AW523"/>
  <c r="AV523"/>
  <c r="AU523"/>
  <c r="AT523"/>
  <c r="AR523"/>
  <c r="AQ523"/>
  <c r="AP523"/>
  <c r="AO523"/>
  <c r="AN523"/>
  <c r="AN593" s="1"/>
  <c r="AM523"/>
  <c r="AL523"/>
  <c r="AK523"/>
  <c r="AJ523"/>
  <c r="AH523"/>
  <c r="AG523"/>
  <c r="AF523"/>
  <c r="AE523"/>
  <c r="AC523"/>
  <c r="AB523"/>
  <c r="AA523"/>
  <c r="Z523"/>
  <c r="X523"/>
  <c r="W523"/>
  <c r="U523"/>
  <c r="T523"/>
  <c r="S523"/>
  <c r="S593" s="1"/>
  <c r="R523"/>
  <c r="Q523"/>
  <c r="O523"/>
  <c r="N523"/>
  <c r="L523"/>
  <c r="K523"/>
  <c r="I523"/>
  <c r="H523"/>
  <c r="AZ522"/>
  <c r="AY522"/>
  <c r="AW522"/>
  <c r="AV522"/>
  <c r="AV521" s="1"/>
  <c r="AU522"/>
  <c r="AU521" s="1"/>
  <c r="AT522"/>
  <c r="AR522"/>
  <c r="AR521" s="1"/>
  <c r="AQ522"/>
  <c r="AQ521" s="1"/>
  <c r="AP522"/>
  <c r="AO522"/>
  <c r="AN522"/>
  <c r="AN592" s="1"/>
  <c r="AM522"/>
  <c r="AM521" s="1"/>
  <c r="AL522"/>
  <c r="AL521" s="1"/>
  <c r="AK522"/>
  <c r="AJ522"/>
  <c r="AH522"/>
  <c r="AH521" s="1"/>
  <c r="AG522"/>
  <c r="AG521" s="1"/>
  <c r="AF522"/>
  <c r="AE522"/>
  <c r="AE521" s="1"/>
  <c r="AC522"/>
  <c r="AC521" s="1"/>
  <c r="AB522"/>
  <c r="AB521" s="1"/>
  <c r="AA522"/>
  <c r="Z522"/>
  <c r="X522"/>
  <c r="X521" s="1"/>
  <c r="W522"/>
  <c r="W521" s="1"/>
  <c r="U522"/>
  <c r="T522"/>
  <c r="T521" s="1"/>
  <c r="S522"/>
  <c r="S592" s="1"/>
  <c r="R522"/>
  <c r="R521" s="1"/>
  <c r="Q522"/>
  <c r="O522"/>
  <c r="O521" s="1"/>
  <c r="N522"/>
  <c r="L522"/>
  <c r="L521" s="1"/>
  <c r="K522"/>
  <c r="I522"/>
  <c r="F522" s="1"/>
  <c r="H522"/>
  <c r="AZ521"/>
  <c r="AY521"/>
  <c r="AW521"/>
  <c r="AT521"/>
  <c r="AP521"/>
  <c r="AO521"/>
  <c r="AJ521"/>
  <c r="Z521"/>
  <c r="N521"/>
  <c r="H521"/>
  <c r="E36"/>
  <c r="F36"/>
  <c r="E37"/>
  <c r="F37"/>
  <c r="F38"/>
  <c r="E39"/>
  <c r="F39"/>
  <c r="E40"/>
  <c r="F40"/>
  <c r="E41"/>
  <c r="F41"/>
  <c r="E43"/>
  <c r="F43"/>
  <c r="E44"/>
  <c r="F44"/>
  <c r="E45"/>
  <c r="F45"/>
  <c r="E46"/>
  <c r="F46"/>
  <c r="E47"/>
  <c r="F47"/>
  <c r="E48"/>
  <c r="F48"/>
  <c r="E50"/>
  <c r="F50"/>
  <c r="E51"/>
  <c r="F51"/>
  <c r="E52"/>
  <c r="F52"/>
  <c r="E53"/>
  <c r="F53"/>
  <c r="E54"/>
  <c r="F54"/>
  <c r="E55"/>
  <c r="F55"/>
  <c r="E57"/>
  <c r="F57"/>
  <c r="E58"/>
  <c r="F58"/>
  <c r="F59"/>
  <c r="F60"/>
  <c r="F22" s="1"/>
  <c r="E61"/>
  <c r="F61"/>
  <c r="E62"/>
  <c r="F62"/>
  <c r="E64"/>
  <c r="F64"/>
  <c r="E65"/>
  <c r="F65"/>
  <c r="E66"/>
  <c r="F66"/>
  <c r="E67"/>
  <c r="F67"/>
  <c r="E68"/>
  <c r="F68"/>
  <c r="E69"/>
  <c r="F69"/>
  <c r="E71"/>
  <c r="F71"/>
  <c r="E72"/>
  <c r="F72"/>
  <c r="F73"/>
  <c r="E74"/>
  <c r="F74"/>
  <c r="E75"/>
  <c r="F75"/>
  <c r="E76"/>
  <c r="F76"/>
  <c r="E78"/>
  <c r="F78"/>
  <c r="E79"/>
  <c r="F79"/>
  <c r="F80"/>
  <c r="F81"/>
  <c r="E82"/>
  <c r="F82"/>
  <c r="E83"/>
  <c r="F83"/>
  <c r="E85"/>
  <c r="F85"/>
  <c r="E86"/>
  <c r="F86"/>
  <c r="E87"/>
  <c r="F87"/>
  <c r="E88"/>
  <c r="F88"/>
  <c r="E89"/>
  <c r="F89"/>
  <c r="E90"/>
  <c r="F90"/>
  <c r="E92"/>
  <c r="F92"/>
  <c r="E93"/>
  <c r="F93"/>
  <c r="E94"/>
  <c r="F94"/>
  <c r="E95"/>
  <c r="F95"/>
  <c r="E96"/>
  <c r="F96"/>
  <c r="E97"/>
  <c r="F97"/>
  <c r="E99"/>
  <c r="F99"/>
  <c r="E100"/>
  <c r="F100"/>
  <c r="E101"/>
  <c r="F101"/>
  <c r="E102"/>
  <c r="F102"/>
  <c r="E103"/>
  <c r="F103"/>
  <c r="E104"/>
  <c r="F104"/>
  <c r="E106"/>
  <c r="F106"/>
  <c r="E107"/>
  <c r="F107"/>
  <c r="E108"/>
  <c r="F108"/>
  <c r="E109"/>
  <c r="F109"/>
  <c r="E110"/>
  <c r="F110"/>
  <c r="E111"/>
  <c r="F111"/>
  <c r="E113"/>
  <c r="F113"/>
  <c r="E114"/>
  <c r="F114"/>
  <c r="E115"/>
  <c r="F115"/>
  <c r="E116"/>
  <c r="F116"/>
  <c r="E117"/>
  <c r="F117"/>
  <c r="E118"/>
  <c r="F118"/>
  <c r="E120"/>
  <c r="F120"/>
  <c r="E121"/>
  <c r="F121"/>
  <c r="E122"/>
  <c r="F122"/>
  <c r="E123"/>
  <c r="F123"/>
  <c r="E124"/>
  <c r="F124"/>
  <c r="E125"/>
  <c r="F125"/>
  <c r="E127"/>
  <c r="F127"/>
  <c r="E128"/>
  <c r="F128"/>
  <c r="E129"/>
  <c r="F129"/>
  <c r="E130"/>
  <c r="F130"/>
  <c r="E131"/>
  <c r="F131"/>
  <c r="E132"/>
  <c r="F132"/>
  <c r="E134"/>
  <c r="F134"/>
  <c r="E135"/>
  <c r="F135"/>
  <c r="E136"/>
  <c r="F136"/>
  <c r="E137"/>
  <c r="F137"/>
  <c r="E138"/>
  <c r="F138"/>
  <c r="E139"/>
  <c r="F139"/>
  <c r="E141"/>
  <c r="F141"/>
  <c r="E142"/>
  <c r="F142"/>
  <c r="E143"/>
  <c r="F143"/>
  <c r="E144"/>
  <c r="F144"/>
  <c r="E145"/>
  <c r="F145"/>
  <c r="E146"/>
  <c r="F146"/>
  <c r="E148"/>
  <c r="F148"/>
  <c r="E149"/>
  <c r="F149"/>
  <c r="E150"/>
  <c r="F150"/>
  <c r="E151"/>
  <c r="F151"/>
  <c r="E152"/>
  <c r="F152"/>
  <c r="E153"/>
  <c r="F153"/>
  <c r="E155"/>
  <c r="F155"/>
  <c r="E156"/>
  <c r="F156"/>
  <c r="E157"/>
  <c r="F157"/>
  <c r="E158"/>
  <c r="F158"/>
  <c r="E159"/>
  <c r="F159"/>
  <c r="E160"/>
  <c r="F160"/>
  <c r="K35"/>
  <c r="N609"/>
  <c r="O609"/>
  <c r="O617"/>
  <c r="N617"/>
  <c r="O616"/>
  <c r="F616" s="1"/>
  <c r="N616"/>
  <c r="E616" s="1"/>
  <c r="N403"/>
  <c r="N445" s="1"/>
  <c r="H18"/>
  <c r="E617" l="1"/>
  <c r="N624"/>
  <c r="E624" s="1"/>
  <c r="F617"/>
  <c r="O624"/>
  <c r="F609"/>
  <c r="O623"/>
  <c r="E81"/>
  <c r="N623"/>
  <c r="E623" s="1"/>
  <c r="E163"/>
  <c r="F164"/>
  <c r="F388"/>
  <c r="F387"/>
  <c r="F386"/>
  <c r="F389"/>
  <c r="AW18"/>
  <c r="AR18"/>
  <c r="AM18"/>
  <c r="AH18"/>
  <c r="AC18"/>
  <c r="X18"/>
  <c r="R18"/>
  <c r="L18"/>
  <c r="I521"/>
  <c r="S197"/>
  <c r="S176"/>
  <c r="E172"/>
  <c r="E542"/>
  <c r="E549"/>
  <c r="E556"/>
  <c r="E563"/>
  <c r="E260"/>
  <c r="E522"/>
  <c r="K521"/>
  <c r="Q521"/>
  <c r="F523"/>
  <c r="AA521"/>
  <c r="AF521"/>
  <c r="AK521"/>
  <c r="E524"/>
  <c r="E525"/>
  <c r="F525"/>
  <c r="E526"/>
  <c r="E527"/>
  <c r="F527"/>
  <c r="E528"/>
  <c r="F535"/>
  <c r="F549"/>
  <c r="F556"/>
  <c r="F563"/>
  <c r="E577"/>
  <c r="AJ386"/>
  <c r="Q386"/>
  <c r="E59"/>
  <c r="T18"/>
  <c r="F524"/>
  <c r="S386"/>
  <c r="E523"/>
  <c r="AV18"/>
  <c r="AL18"/>
  <c r="Q18"/>
  <c r="U521"/>
  <c r="F521" s="1"/>
  <c r="AQ18"/>
  <c r="AG18"/>
  <c r="AB18"/>
  <c r="K18"/>
  <c r="M18" s="1"/>
  <c r="AZ18"/>
  <c r="AU18"/>
  <c r="AP18"/>
  <c r="AK18"/>
  <c r="AF18"/>
  <c r="AA18"/>
  <c r="U18"/>
  <c r="I18"/>
  <c r="AT18"/>
  <c r="AO18"/>
  <c r="AJ18"/>
  <c r="AE18"/>
  <c r="F162"/>
  <c r="F165"/>
  <c r="F163"/>
  <c r="G163"/>
  <c r="E162"/>
  <c r="AY18"/>
  <c r="O18"/>
  <c r="N18"/>
  <c r="Z18"/>
  <c r="E165"/>
  <c r="E164"/>
  <c r="G164" s="1"/>
  <c r="H161"/>
  <c r="G528"/>
  <c r="J528"/>
  <c r="G535"/>
  <c r="J535"/>
  <c r="G542"/>
  <c r="J542"/>
  <c r="M542"/>
  <c r="G549"/>
  <c r="J549"/>
  <c r="M549"/>
  <c r="G556"/>
  <c r="J556"/>
  <c r="G563"/>
  <c r="J563"/>
  <c r="M563"/>
  <c r="G570"/>
  <c r="J570"/>
  <c r="M570"/>
  <c r="G577"/>
  <c r="J577"/>
  <c r="M577"/>
  <c r="G584"/>
  <c r="J584"/>
  <c r="K403"/>
  <c r="K445" s="1"/>
  <c r="L403"/>
  <c r="L445" s="1"/>
  <c r="Q489"/>
  <c r="Q503"/>
  <c r="L496"/>
  <c r="L482"/>
  <c r="Q510"/>
  <c r="Q468"/>
  <c r="S468" s="1"/>
  <c r="L475"/>
  <c r="AT105"/>
  <c r="AT49"/>
  <c r="Z42"/>
  <c r="H709"/>
  <c r="I709"/>
  <c r="K709"/>
  <c r="N709"/>
  <c r="O709"/>
  <c r="Q709"/>
  <c r="T709"/>
  <c r="U709"/>
  <c r="W709"/>
  <c r="Z709"/>
  <c r="AA709"/>
  <c r="AC709"/>
  <c r="AE709"/>
  <c r="AG709"/>
  <c r="AJ709"/>
  <c r="AK709"/>
  <c r="AM709"/>
  <c r="AO709"/>
  <c r="AQ709"/>
  <c r="AT709"/>
  <c r="AU709"/>
  <c r="AW709"/>
  <c r="AY709"/>
  <c r="I710"/>
  <c r="K710"/>
  <c r="O710"/>
  <c r="Q710"/>
  <c r="U710"/>
  <c r="W710"/>
  <c r="AA710"/>
  <c r="AB710"/>
  <c r="AC710"/>
  <c r="AE710"/>
  <c r="AG710"/>
  <c r="AK710"/>
  <c r="AL710"/>
  <c r="AM710"/>
  <c r="AO710"/>
  <c r="AQ710"/>
  <c r="AU710"/>
  <c r="AV710"/>
  <c r="AW710"/>
  <c r="AY710"/>
  <c r="H711"/>
  <c r="I711"/>
  <c r="K711"/>
  <c r="N711"/>
  <c r="O711"/>
  <c r="Q711"/>
  <c r="T711"/>
  <c r="U711"/>
  <c r="W711"/>
  <c r="Z711"/>
  <c r="AA711"/>
  <c r="AC711"/>
  <c r="AE711"/>
  <c r="AG711"/>
  <c r="AJ711"/>
  <c r="AK711"/>
  <c r="AM711"/>
  <c r="AO711"/>
  <c r="AQ711"/>
  <c r="AT711"/>
  <c r="AU711"/>
  <c r="AW711"/>
  <c r="AY711"/>
  <c r="I712"/>
  <c r="K712"/>
  <c r="O712"/>
  <c r="Q712"/>
  <c r="U712"/>
  <c r="W712"/>
  <c r="AA712"/>
  <c r="AB712"/>
  <c r="AC712"/>
  <c r="AE712"/>
  <c r="AG712"/>
  <c r="AK712"/>
  <c r="AL712"/>
  <c r="AM712"/>
  <c r="AO712"/>
  <c r="AQ712"/>
  <c r="AU712"/>
  <c r="AV712"/>
  <c r="AW712"/>
  <c r="AY712"/>
  <c r="H706"/>
  <c r="H713" s="1"/>
  <c r="I706"/>
  <c r="I713" s="1"/>
  <c r="K706"/>
  <c r="K713" s="1"/>
  <c r="L706"/>
  <c r="N706"/>
  <c r="O706"/>
  <c r="O713" s="1"/>
  <c r="Q706"/>
  <c r="Q713" s="1"/>
  <c r="R706"/>
  <c r="T706"/>
  <c r="T713" s="1"/>
  <c r="U706"/>
  <c r="U713" s="1"/>
  <c r="W706"/>
  <c r="W713" s="1"/>
  <c r="X706"/>
  <c r="Z706"/>
  <c r="AA706"/>
  <c r="AA713" s="1"/>
  <c r="AB706"/>
  <c r="AC706"/>
  <c r="AC713" s="1"/>
  <c r="AE706"/>
  <c r="AE713" s="1"/>
  <c r="AF706"/>
  <c r="AG706"/>
  <c r="AG713" s="1"/>
  <c r="AH706"/>
  <c r="AJ706"/>
  <c r="AK706"/>
  <c r="AK713" s="1"/>
  <c r="AL706"/>
  <c r="AM706"/>
  <c r="AM713" s="1"/>
  <c r="AO706"/>
  <c r="AO713" s="1"/>
  <c r="AP706"/>
  <c r="AQ706"/>
  <c r="AQ713" s="1"/>
  <c r="AR706"/>
  <c r="AT706"/>
  <c r="AU706"/>
  <c r="AU713" s="1"/>
  <c r="AV706"/>
  <c r="AW706"/>
  <c r="AW713" s="1"/>
  <c r="AY706"/>
  <c r="AY713" s="1"/>
  <c r="AZ706"/>
  <c r="L708"/>
  <c r="N708"/>
  <c r="R708"/>
  <c r="T708"/>
  <c r="X708"/>
  <c r="Z708"/>
  <c r="AB708"/>
  <c r="AC708"/>
  <c r="AF708"/>
  <c r="AH708"/>
  <c r="AJ708"/>
  <c r="AL708"/>
  <c r="AM708"/>
  <c r="AP708"/>
  <c r="AR708"/>
  <c r="AT708"/>
  <c r="AV708"/>
  <c r="AW708"/>
  <c r="AZ708"/>
  <c r="H708"/>
  <c r="AB161"/>
  <c r="AG161"/>
  <c r="AV161"/>
  <c r="AZ154"/>
  <c r="AY154"/>
  <c r="AW154"/>
  <c r="AV154"/>
  <c r="AU154"/>
  <c r="AT154"/>
  <c r="AR154"/>
  <c r="AQ154"/>
  <c r="AP154"/>
  <c r="AO154"/>
  <c r="AM154"/>
  <c r="AL154"/>
  <c r="AK154"/>
  <c r="AJ154"/>
  <c r="AH154"/>
  <c r="AG154"/>
  <c r="AF154"/>
  <c r="AE154"/>
  <c r="AC154"/>
  <c r="AB154"/>
  <c r="AA154"/>
  <c r="Z154"/>
  <c r="X154"/>
  <c r="W154"/>
  <c r="U154"/>
  <c r="T154"/>
  <c r="R154"/>
  <c r="Q154"/>
  <c r="O154"/>
  <c r="N154"/>
  <c r="L154"/>
  <c r="K154"/>
  <c r="I154"/>
  <c r="F154" s="1"/>
  <c r="H154"/>
  <c r="AZ147"/>
  <c r="AY147"/>
  <c r="AW147"/>
  <c r="AV147"/>
  <c r="AU147"/>
  <c r="AT147"/>
  <c r="AR147"/>
  <c r="AQ147"/>
  <c r="AP147"/>
  <c r="AO147"/>
  <c r="AM147"/>
  <c r="AL147"/>
  <c r="AK147"/>
  <c r="AJ147"/>
  <c r="AH147"/>
  <c r="AG147"/>
  <c r="AF147"/>
  <c r="AE147"/>
  <c r="AC147"/>
  <c r="AB147"/>
  <c r="AA147"/>
  <c r="Z147"/>
  <c r="X147"/>
  <c r="W147"/>
  <c r="U147"/>
  <c r="T147"/>
  <c r="R147"/>
  <c r="Q147"/>
  <c r="O147"/>
  <c r="N147"/>
  <c r="L147"/>
  <c r="K147"/>
  <c r="I147"/>
  <c r="H147"/>
  <c r="AZ140"/>
  <c r="AY140"/>
  <c r="AW140"/>
  <c r="AV140"/>
  <c r="AU140"/>
  <c r="AT140"/>
  <c r="AR140"/>
  <c r="AQ140"/>
  <c r="AP140"/>
  <c r="AO140"/>
  <c r="AM140"/>
  <c r="AL140"/>
  <c r="AK140"/>
  <c r="AJ140"/>
  <c r="AH140"/>
  <c r="AG140"/>
  <c r="AF140"/>
  <c r="AE140"/>
  <c r="AC140"/>
  <c r="AB140"/>
  <c r="AA140"/>
  <c r="Z140"/>
  <c r="X140"/>
  <c r="W140"/>
  <c r="U140"/>
  <c r="T140"/>
  <c r="R140"/>
  <c r="Q140"/>
  <c r="O140"/>
  <c r="N140"/>
  <c r="L140"/>
  <c r="K140"/>
  <c r="I140"/>
  <c r="F140" s="1"/>
  <c r="H140"/>
  <c r="E140" s="1"/>
  <c r="AZ133"/>
  <c r="AY133"/>
  <c r="AW133"/>
  <c r="AV133"/>
  <c r="AU133"/>
  <c r="AT133"/>
  <c r="AR133"/>
  <c r="AQ133"/>
  <c r="AP133"/>
  <c r="AO133"/>
  <c r="AM133"/>
  <c r="AL133"/>
  <c r="AK133"/>
  <c r="AJ133"/>
  <c r="AH133"/>
  <c r="AG133"/>
  <c r="AF133"/>
  <c r="AE133"/>
  <c r="AC133"/>
  <c r="AB133"/>
  <c r="AA133"/>
  <c r="Z133"/>
  <c r="X133"/>
  <c r="W133"/>
  <c r="U133"/>
  <c r="T133"/>
  <c r="R133"/>
  <c r="Q133"/>
  <c r="O133"/>
  <c r="N133"/>
  <c r="L133"/>
  <c r="K133"/>
  <c r="I133"/>
  <c r="H133"/>
  <c r="AZ126"/>
  <c r="AY126"/>
  <c r="AW126"/>
  <c r="AV126"/>
  <c r="AU126"/>
  <c r="AT126"/>
  <c r="AR126"/>
  <c r="AQ126"/>
  <c r="AP126"/>
  <c r="AO126"/>
  <c r="AM126"/>
  <c r="AL126"/>
  <c r="AK126"/>
  <c r="AJ126"/>
  <c r="AH126"/>
  <c r="AG126"/>
  <c r="AF126"/>
  <c r="AE126"/>
  <c r="AC126"/>
  <c r="AB126"/>
  <c r="AA126"/>
  <c r="Z126"/>
  <c r="X126"/>
  <c r="W126"/>
  <c r="U126"/>
  <c r="T126"/>
  <c r="R126"/>
  <c r="Q126"/>
  <c r="O126"/>
  <c r="N126"/>
  <c r="L126"/>
  <c r="K126"/>
  <c r="I126"/>
  <c r="F126" s="1"/>
  <c r="H126"/>
  <c r="E126" s="1"/>
  <c r="AZ105"/>
  <c r="AY105"/>
  <c r="AW105"/>
  <c r="AV105"/>
  <c r="AU105"/>
  <c r="AR105"/>
  <c r="AQ105"/>
  <c r="AP105"/>
  <c r="AO105"/>
  <c r="AM105"/>
  <c r="AL105"/>
  <c r="AK105"/>
  <c r="AJ105"/>
  <c r="AH105"/>
  <c r="AG105"/>
  <c r="AF105"/>
  <c r="AE105"/>
  <c r="AC105"/>
  <c r="AB105"/>
  <c r="AA105"/>
  <c r="Z105"/>
  <c r="X105"/>
  <c r="U105"/>
  <c r="T105"/>
  <c r="R105"/>
  <c r="Q105"/>
  <c r="O105"/>
  <c r="N105"/>
  <c r="L105"/>
  <c r="K105"/>
  <c r="I105"/>
  <c r="H105"/>
  <c r="AZ98"/>
  <c r="AY98"/>
  <c r="AW98"/>
  <c r="AV98"/>
  <c r="AU98"/>
  <c r="AT98"/>
  <c r="AR98"/>
  <c r="AQ98"/>
  <c r="AP98"/>
  <c r="AO98"/>
  <c r="AM98"/>
  <c r="AL98"/>
  <c r="AK98"/>
  <c r="AJ98"/>
  <c r="AH98"/>
  <c r="AG98"/>
  <c r="AF98"/>
  <c r="AE98"/>
  <c r="AC98"/>
  <c r="AB98"/>
  <c r="AA98"/>
  <c r="Z98"/>
  <c r="X98"/>
  <c r="W98"/>
  <c r="U98"/>
  <c r="T98"/>
  <c r="R98"/>
  <c r="Q98"/>
  <c r="O98"/>
  <c r="N98"/>
  <c r="L98"/>
  <c r="K98"/>
  <c r="I98"/>
  <c r="F98" s="1"/>
  <c r="H98"/>
  <c r="E98" s="1"/>
  <c r="AZ91"/>
  <c r="AY91"/>
  <c r="AW91"/>
  <c r="AV91"/>
  <c r="AU91"/>
  <c r="AT91"/>
  <c r="AR91"/>
  <c r="AQ91"/>
  <c r="AP91"/>
  <c r="AO91"/>
  <c r="AM91"/>
  <c r="AL91"/>
  <c r="AK91"/>
  <c r="AJ91"/>
  <c r="AH91"/>
  <c r="AG91"/>
  <c r="AF91"/>
  <c r="AE91"/>
  <c r="AC91"/>
  <c r="AB91"/>
  <c r="AA91"/>
  <c r="Z91"/>
  <c r="X91"/>
  <c r="W91"/>
  <c r="U91"/>
  <c r="T91"/>
  <c r="R91"/>
  <c r="Q91"/>
  <c r="O91"/>
  <c r="N91"/>
  <c r="L91"/>
  <c r="K91"/>
  <c r="I91"/>
  <c r="H91"/>
  <c r="AZ84"/>
  <c r="AY84"/>
  <c r="AW84"/>
  <c r="AV84"/>
  <c r="AU84"/>
  <c r="AT84"/>
  <c r="AR84"/>
  <c r="AQ84"/>
  <c r="AP84"/>
  <c r="AO84"/>
  <c r="AM84"/>
  <c r="AL84"/>
  <c r="AK84"/>
  <c r="AJ84"/>
  <c r="AH84"/>
  <c r="AG84"/>
  <c r="AF84"/>
  <c r="AE84"/>
  <c r="AC84"/>
  <c r="AB84"/>
  <c r="AA84"/>
  <c r="Z84"/>
  <c r="X84"/>
  <c r="W84"/>
  <c r="U84"/>
  <c r="T84"/>
  <c r="R84"/>
  <c r="Q84"/>
  <c r="O84"/>
  <c r="N84"/>
  <c r="L84"/>
  <c r="K84"/>
  <c r="I84"/>
  <c r="F84" s="1"/>
  <c r="H84"/>
  <c r="AZ77"/>
  <c r="AY77"/>
  <c r="AW77"/>
  <c r="AV77"/>
  <c r="AU77"/>
  <c r="AT77"/>
  <c r="AR77"/>
  <c r="AQ77"/>
  <c r="AP77"/>
  <c r="AO77"/>
  <c r="AM77"/>
  <c r="AL77"/>
  <c r="AK77"/>
  <c r="AJ77"/>
  <c r="AH77"/>
  <c r="AG77"/>
  <c r="AF77"/>
  <c r="AE77"/>
  <c r="AC77"/>
  <c r="AB77"/>
  <c r="AA77"/>
  <c r="Z77"/>
  <c r="X77"/>
  <c r="W77"/>
  <c r="U77"/>
  <c r="T77"/>
  <c r="R77"/>
  <c r="Q77"/>
  <c r="O77"/>
  <c r="N77"/>
  <c r="L77"/>
  <c r="K77"/>
  <c r="I77"/>
  <c r="F77" s="1"/>
  <c r="H77"/>
  <c r="AZ70"/>
  <c r="AY70"/>
  <c r="AW70"/>
  <c r="AV70"/>
  <c r="AU70"/>
  <c r="AT70"/>
  <c r="AR70"/>
  <c r="AQ70"/>
  <c r="AP70"/>
  <c r="AO70"/>
  <c r="AM70"/>
  <c r="AL70"/>
  <c r="AK70"/>
  <c r="AJ70"/>
  <c r="AH70"/>
  <c r="AG70"/>
  <c r="AF70"/>
  <c r="AE70"/>
  <c r="AC70"/>
  <c r="AB70"/>
  <c r="AA70"/>
  <c r="Z70"/>
  <c r="X70"/>
  <c r="U70"/>
  <c r="T70"/>
  <c r="R70"/>
  <c r="Q70"/>
  <c r="O70"/>
  <c r="N70"/>
  <c r="L70"/>
  <c r="K70"/>
  <c r="I70"/>
  <c r="H70"/>
  <c r="AZ63"/>
  <c r="AY63"/>
  <c r="AW63"/>
  <c r="AV63"/>
  <c r="AU63"/>
  <c r="AT63"/>
  <c r="AR63"/>
  <c r="AQ63"/>
  <c r="AP63"/>
  <c r="AO63"/>
  <c r="AM63"/>
  <c r="AL63"/>
  <c r="AK63"/>
  <c r="AJ63"/>
  <c r="AH63"/>
  <c r="AG63"/>
  <c r="AF63"/>
  <c r="AE63"/>
  <c r="AC63"/>
  <c r="AB63"/>
  <c r="AA63"/>
  <c r="Z63"/>
  <c r="X63"/>
  <c r="W63"/>
  <c r="U63"/>
  <c r="T63"/>
  <c r="R63"/>
  <c r="Q63"/>
  <c r="O63"/>
  <c r="N63"/>
  <c r="L63"/>
  <c r="K63"/>
  <c r="I63"/>
  <c r="H63"/>
  <c r="E63" s="1"/>
  <c r="AZ56"/>
  <c r="AW56"/>
  <c r="AV56"/>
  <c r="AU56"/>
  <c r="AT56"/>
  <c r="AR56"/>
  <c r="AQ56"/>
  <c r="AP56"/>
  <c r="AO56"/>
  <c r="AM56"/>
  <c r="AL56"/>
  <c r="AK56"/>
  <c r="AJ56"/>
  <c r="AH56"/>
  <c r="AG56"/>
  <c r="AF56"/>
  <c r="AC56"/>
  <c r="AB56"/>
  <c r="AA56"/>
  <c r="Z56"/>
  <c r="U56"/>
  <c r="T56"/>
  <c r="R56"/>
  <c r="Q56"/>
  <c r="O56"/>
  <c r="N56"/>
  <c r="L56"/>
  <c r="K56"/>
  <c r="I56"/>
  <c r="F56" s="1"/>
  <c r="H56"/>
  <c r="AZ49"/>
  <c r="AY49"/>
  <c r="AW49"/>
  <c r="AV49"/>
  <c r="AU49"/>
  <c r="AR49"/>
  <c r="AQ49"/>
  <c r="AP49"/>
  <c r="AO49"/>
  <c r="AM49"/>
  <c r="AL49"/>
  <c r="AK49"/>
  <c r="AJ49"/>
  <c r="AH49"/>
  <c r="AG49"/>
  <c r="AF49"/>
  <c r="AC49"/>
  <c r="AB49"/>
  <c r="AA49"/>
  <c r="Z49"/>
  <c r="X49"/>
  <c r="U49"/>
  <c r="T49"/>
  <c r="R49"/>
  <c r="Q49"/>
  <c r="O49"/>
  <c r="N49"/>
  <c r="L49"/>
  <c r="K49"/>
  <c r="I49"/>
  <c r="H49"/>
  <c r="AZ42"/>
  <c r="AY42"/>
  <c r="AW42"/>
  <c r="AV42"/>
  <c r="AU42"/>
  <c r="AT42"/>
  <c r="AR42"/>
  <c r="AQ42"/>
  <c r="AP42"/>
  <c r="AO42"/>
  <c r="AM42"/>
  <c r="AL42"/>
  <c r="AK42"/>
  <c r="AJ42"/>
  <c r="AH42"/>
  <c r="AG42"/>
  <c r="AF42"/>
  <c r="AE42"/>
  <c r="AC42"/>
  <c r="AB42"/>
  <c r="AA42"/>
  <c r="X42"/>
  <c r="W42"/>
  <c r="U42"/>
  <c r="R42"/>
  <c r="Q42"/>
  <c r="O42"/>
  <c r="N42"/>
  <c r="L42"/>
  <c r="K42"/>
  <c r="I42"/>
  <c r="H42"/>
  <c r="AZ35"/>
  <c r="AY35"/>
  <c r="AW35"/>
  <c r="AV35"/>
  <c r="AU35"/>
  <c r="AT35"/>
  <c r="AR35"/>
  <c r="AQ35"/>
  <c r="AP35"/>
  <c r="AO35"/>
  <c r="AM35"/>
  <c r="AL35"/>
  <c r="AK35"/>
  <c r="AJ35"/>
  <c r="AH35"/>
  <c r="AG35"/>
  <c r="AF35"/>
  <c r="AE35"/>
  <c r="AC35"/>
  <c r="AB35"/>
  <c r="AA35"/>
  <c r="Z35"/>
  <c r="X35"/>
  <c r="U35"/>
  <c r="T35"/>
  <c r="R35"/>
  <c r="O35"/>
  <c r="N35"/>
  <c r="L35"/>
  <c r="I35"/>
  <c r="H35"/>
  <c r="AZ119"/>
  <c r="AY119"/>
  <c r="AW119"/>
  <c r="AV119"/>
  <c r="AU119"/>
  <c r="AT119"/>
  <c r="AR119"/>
  <c r="AQ119"/>
  <c r="AP119"/>
  <c r="AO119"/>
  <c r="AM119"/>
  <c r="AL119"/>
  <c r="AK119"/>
  <c r="AJ119"/>
  <c r="AH119"/>
  <c r="AG119"/>
  <c r="AF119"/>
  <c r="AE119"/>
  <c r="AC119"/>
  <c r="AB119"/>
  <c r="AA119"/>
  <c r="Z119"/>
  <c r="X119"/>
  <c r="W119"/>
  <c r="U119"/>
  <c r="T119"/>
  <c r="R119"/>
  <c r="Q119"/>
  <c r="O119"/>
  <c r="N119"/>
  <c r="L119"/>
  <c r="K119"/>
  <c r="I119"/>
  <c r="F119" s="1"/>
  <c r="H119"/>
  <c r="I112"/>
  <c r="K112"/>
  <c r="L112"/>
  <c r="N112"/>
  <c r="O112"/>
  <c r="Q112"/>
  <c r="R112"/>
  <c r="T112"/>
  <c r="U112"/>
  <c r="W112"/>
  <c r="X112"/>
  <c r="Z112"/>
  <c r="AA112"/>
  <c r="AB112"/>
  <c r="AC112"/>
  <c r="AE112"/>
  <c r="AF112"/>
  <c r="AG112"/>
  <c r="AH112"/>
  <c r="AJ112"/>
  <c r="AK112"/>
  <c r="AL112"/>
  <c r="AM112"/>
  <c r="AO112"/>
  <c r="AP112"/>
  <c r="AQ112"/>
  <c r="AR112"/>
  <c r="AT112"/>
  <c r="AU112"/>
  <c r="AV112"/>
  <c r="AW112"/>
  <c r="AY112"/>
  <c r="AZ112"/>
  <c r="H112"/>
  <c r="E112" s="1"/>
  <c r="E396"/>
  <c r="F678"/>
  <c r="E678"/>
  <c r="F677"/>
  <c r="E677"/>
  <c r="F676"/>
  <c r="E676"/>
  <c r="F675"/>
  <c r="E675"/>
  <c r="F674"/>
  <c r="E674"/>
  <c r="F673"/>
  <c r="E673"/>
  <c r="AZ672"/>
  <c r="AY672"/>
  <c r="AW672"/>
  <c r="AV672"/>
  <c r="AU672"/>
  <c r="AT672"/>
  <c r="AR672"/>
  <c r="AQ672"/>
  <c r="AP672"/>
  <c r="AO672"/>
  <c r="AM672"/>
  <c r="AL672"/>
  <c r="AK672"/>
  <c r="AJ672"/>
  <c r="AH672"/>
  <c r="AG672"/>
  <c r="AF672"/>
  <c r="AE672"/>
  <c r="AC672"/>
  <c r="AB672"/>
  <c r="AA672"/>
  <c r="Z672"/>
  <c r="X672"/>
  <c r="W672"/>
  <c r="U672"/>
  <c r="T672"/>
  <c r="R672"/>
  <c r="Q672"/>
  <c r="O672"/>
  <c r="N672"/>
  <c r="L672"/>
  <c r="K672"/>
  <c r="I672"/>
  <c r="H672"/>
  <c r="F671"/>
  <c r="E671"/>
  <c r="F670"/>
  <c r="E670"/>
  <c r="F669"/>
  <c r="E669"/>
  <c r="F668"/>
  <c r="E668"/>
  <c r="F667"/>
  <c r="E667"/>
  <c r="F666"/>
  <c r="E666"/>
  <c r="AZ665"/>
  <c r="AY665"/>
  <c r="AW665"/>
  <c r="AV665"/>
  <c r="AU665"/>
  <c r="AT665"/>
  <c r="AR665"/>
  <c r="AQ665"/>
  <c r="AP665"/>
  <c r="AO665"/>
  <c r="AM665"/>
  <c r="AL665"/>
  <c r="AK665"/>
  <c r="AJ665"/>
  <c r="AH665"/>
  <c r="AG665"/>
  <c r="AF665"/>
  <c r="AC665"/>
  <c r="AB665"/>
  <c r="AA665"/>
  <c r="Z665"/>
  <c r="U665"/>
  <c r="T665"/>
  <c r="R665"/>
  <c r="Q665"/>
  <c r="O665"/>
  <c r="N665"/>
  <c r="L665"/>
  <c r="K665"/>
  <c r="I665"/>
  <c r="H665"/>
  <c r="F664"/>
  <c r="E664"/>
  <c r="F663"/>
  <c r="E663"/>
  <c r="F662"/>
  <c r="E662"/>
  <c r="F661"/>
  <c r="E661"/>
  <c r="F660"/>
  <c r="E660"/>
  <c r="F659"/>
  <c r="E659"/>
  <c r="AZ658"/>
  <c r="AY658"/>
  <c r="AW658"/>
  <c r="AV658"/>
  <c r="AU658"/>
  <c r="AT658"/>
  <c r="AR658"/>
  <c r="AQ658"/>
  <c r="AP658"/>
  <c r="AO658"/>
  <c r="AM658"/>
  <c r="AL658"/>
  <c r="AK658"/>
  <c r="AJ658"/>
  <c r="AH658"/>
  <c r="AG658"/>
  <c r="AF658"/>
  <c r="AE658"/>
  <c r="AC658"/>
  <c r="AB658"/>
  <c r="AA658"/>
  <c r="Z658"/>
  <c r="X658"/>
  <c r="W658"/>
  <c r="U658"/>
  <c r="T658"/>
  <c r="R658"/>
  <c r="Q658"/>
  <c r="O658"/>
  <c r="N658"/>
  <c r="L658"/>
  <c r="K658"/>
  <c r="I658"/>
  <c r="H658"/>
  <c r="F657"/>
  <c r="E657"/>
  <c r="F656"/>
  <c r="E656"/>
  <c r="F655"/>
  <c r="E655"/>
  <c r="F654"/>
  <c r="E654"/>
  <c r="F653"/>
  <c r="E653"/>
  <c r="F652"/>
  <c r="E652"/>
  <c r="AZ651"/>
  <c r="AY651"/>
  <c r="AW651"/>
  <c r="AV651"/>
  <c r="AU651"/>
  <c r="AT651"/>
  <c r="AR651"/>
  <c r="AQ651"/>
  <c r="AP651"/>
  <c r="AO651"/>
  <c r="AM651"/>
  <c r="AL651"/>
  <c r="AK651"/>
  <c r="AJ651"/>
  <c r="AH651"/>
  <c r="AG651"/>
  <c r="AF651"/>
  <c r="AE651"/>
  <c r="AC651"/>
  <c r="AB651"/>
  <c r="AA651"/>
  <c r="Z651"/>
  <c r="X651"/>
  <c r="W651"/>
  <c r="U651"/>
  <c r="T651"/>
  <c r="R651"/>
  <c r="Q651"/>
  <c r="O651"/>
  <c r="N651"/>
  <c r="L651"/>
  <c r="K651"/>
  <c r="I651"/>
  <c r="H651"/>
  <c r="F650"/>
  <c r="E650"/>
  <c r="F649"/>
  <c r="E649"/>
  <c r="F648"/>
  <c r="E648"/>
  <c r="F647"/>
  <c r="E647"/>
  <c r="F646"/>
  <c r="E646"/>
  <c r="F645"/>
  <c r="E645"/>
  <c r="AZ644"/>
  <c r="AY644"/>
  <c r="AW644"/>
  <c r="AV644"/>
  <c r="AU644"/>
  <c r="AT644"/>
  <c r="AR644"/>
  <c r="AQ644"/>
  <c r="AP644"/>
  <c r="AO644"/>
  <c r="AM644"/>
  <c r="AL644"/>
  <c r="AK644"/>
  <c r="AJ644"/>
  <c r="AH644"/>
  <c r="AG644"/>
  <c r="AF644"/>
  <c r="AE644"/>
  <c r="AC644"/>
  <c r="AB644"/>
  <c r="AA644"/>
  <c r="Z644"/>
  <c r="X644"/>
  <c r="W644"/>
  <c r="U644"/>
  <c r="T644"/>
  <c r="R644"/>
  <c r="Q644"/>
  <c r="O644"/>
  <c r="N644"/>
  <c r="L644"/>
  <c r="K644"/>
  <c r="I644"/>
  <c r="H644"/>
  <c r="I429"/>
  <c r="H429"/>
  <c r="K482"/>
  <c r="K496"/>
  <c r="K475"/>
  <c r="F398"/>
  <c r="F399"/>
  <c r="F395"/>
  <c r="F396"/>
  <c r="F397"/>
  <c r="AZ394"/>
  <c r="H632"/>
  <c r="I632"/>
  <c r="J632"/>
  <c r="K632"/>
  <c r="L632"/>
  <c r="M632"/>
  <c r="N632"/>
  <c r="O632"/>
  <c r="P632"/>
  <c r="Q632"/>
  <c r="R632"/>
  <c r="S632"/>
  <c r="T632"/>
  <c r="U632"/>
  <c r="W632"/>
  <c r="X632"/>
  <c r="Y632"/>
  <c r="Z632"/>
  <c r="AA632"/>
  <c r="AB632"/>
  <c r="AC632"/>
  <c r="AD632"/>
  <c r="AE632"/>
  <c r="AF632"/>
  <c r="AG632"/>
  <c r="AH632"/>
  <c r="AI632"/>
  <c r="AJ632"/>
  <c r="AK632"/>
  <c r="AL632"/>
  <c r="AM632"/>
  <c r="AN632"/>
  <c r="AO632"/>
  <c r="AP632"/>
  <c r="AQ632"/>
  <c r="AR632"/>
  <c r="AS632"/>
  <c r="AT632"/>
  <c r="AU632"/>
  <c r="AV632"/>
  <c r="AW632"/>
  <c r="AX632"/>
  <c r="AY632"/>
  <c r="AZ632"/>
  <c r="BA632"/>
  <c r="J628"/>
  <c r="Y628"/>
  <c r="AI628"/>
  <c r="AN628"/>
  <c r="AS628"/>
  <c r="AX628"/>
  <c r="BA628"/>
  <c r="H453"/>
  <c r="H593" s="1"/>
  <c r="I453"/>
  <c r="I593" s="1"/>
  <c r="K453"/>
  <c r="K593" s="1"/>
  <c r="L453"/>
  <c r="L593" s="1"/>
  <c r="N453"/>
  <c r="N593" s="1"/>
  <c r="O453"/>
  <c r="O593" s="1"/>
  <c r="Q453"/>
  <c r="Q593" s="1"/>
  <c r="R453"/>
  <c r="R593" s="1"/>
  <c r="T453"/>
  <c r="T593" s="1"/>
  <c r="U453"/>
  <c r="U593" s="1"/>
  <c r="W453"/>
  <c r="W593" s="1"/>
  <c r="X453"/>
  <c r="X593" s="1"/>
  <c r="Z453"/>
  <c r="Z593" s="1"/>
  <c r="AA453"/>
  <c r="AA593" s="1"/>
  <c r="AB453"/>
  <c r="AB593" s="1"/>
  <c r="AC453"/>
  <c r="AC593" s="1"/>
  <c r="AE453"/>
  <c r="AE593" s="1"/>
  <c r="AF453"/>
  <c r="AF593" s="1"/>
  <c r="AG453"/>
  <c r="AG593" s="1"/>
  <c r="AH453"/>
  <c r="AH593" s="1"/>
  <c r="AJ453"/>
  <c r="AJ593" s="1"/>
  <c r="AK453"/>
  <c r="AK593" s="1"/>
  <c r="AL453"/>
  <c r="AL593" s="1"/>
  <c r="AM453"/>
  <c r="AM593" s="1"/>
  <c r="AO453"/>
  <c r="AO593" s="1"/>
  <c r="AP453"/>
  <c r="AP593" s="1"/>
  <c r="AQ453"/>
  <c r="AQ593" s="1"/>
  <c r="AR453"/>
  <c r="AR593" s="1"/>
  <c r="AT453"/>
  <c r="AT593" s="1"/>
  <c r="AU453"/>
  <c r="AU593" s="1"/>
  <c r="AV453"/>
  <c r="AV593" s="1"/>
  <c r="AW453"/>
  <c r="AW593" s="1"/>
  <c r="AY453"/>
  <c r="AY593" s="1"/>
  <c r="AZ453"/>
  <c r="AZ593" s="1"/>
  <c r="H454"/>
  <c r="H594" s="1"/>
  <c r="I454"/>
  <c r="I594" s="1"/>
  <c r="N454"/>
  <c r="N594" s="1"/>
  <c r="O454"/>
  <c r="O594" s="1"/>
  <c r="Q454"/>
  <c r="Q594" s="1"/>
  <c r="R454"/>
  <c r="T454"/>
  <c r="T594" s="1"/>
  <c r="U454"/>
  <c r="U594" s="1"/>
  <c r="W454"/>
  <c r="W594" s="1"/>
  <c r="X454"/>
  <c r="X594" s="1"/>
  <c r="Z454"/>
  <c r="Z594" s="1"/>
  <c r="AA454"/>
  <c r="AA594" s="1"/>
  <c r="AB454"/>
  <c r="AB594" s="1"/>
  <c r="AC454"/>
  <c r="AC594" s="1"/>
  <c r="AE454"/>
  <c r="AE594" s="1"/>
  <c r="AF454"/>
  <c r="AF594" s="1"/>
  <c r="AG454"/>
  <c r="AG594" s="1"/>
  <c r="AH454"/>
  <c r="AH594" s="1"/>
  <c r="AJ454"/>
  <c r="AJ594" s="1"/>
  <c r="AK454"/>
  <c r="AK594" s="1"/>
  <c r="AL454"/>
  <c r="AL594" s="1"/>
  <c r="AM454"/>
  <c r="AM594" s="1"/>
  <c r="AO454"/>
  <c r="AO594" s="1"/>
  <c r="AP454"/>
  <c r="AP594" s="1"/>
  <c r="AQ454"/>
  <c r="AQ594" s="1"/>
  <c r="AR454"/>
  <c r="AR594" s="1"/>
  <c r="AT454"/>
  <c r="AT594" s="1"/>
  <c r="AU454"/>
  <c r="AU594" s="1"/>
  <c r="AV454"/>
  <c r="AV594" s="1"/>
  <c r="AW454"/>
  <c r="AW594" s="1"/>
  <c r="AY454"/>
  <c r="AY594" s="1"/>
  <c r="AZ454"/>
  <c r="AZ594" s="1"/>
  <c r="H455"/>
  <c r="H595" s="1"/>
  <c r="I455"/>
  <c r="I595" s="1"/>
  <c r="K455"/>
  <c r="K595" s="1"/>
  <c r="L455"/>
  <c r="L595" s="1"/>
  <c r="N455"/>
  <c r="N595" s="1"/>
  <c r="O455"/>
  <c r="O595" s="1"/>
  <c r="Q455"/>
  <c r="Q595" s="1"/>
  <c r="R455"/>
  <c r="R595" s="1"/>
  <c r="T455"/>
  <c r="T595" s="1"/>
  <c r="U455"/>
  <c r="U595" s="1"/>
  <c r="W455"/>
  <c r="W595" s="1"/>
  <c r="X455"/>
  <c r="X595" s="1"/>
  <c r="Z455"/>
  <c r="Z595" s="1"/>
  <c r="AA455"/>
  <c r="AA595" s="1"/>
  <c r="AB455"/>
  <c r="AB595" s="1"/>
  <c r="AC455"/>
  <c r="AC595" s="1"/>
  <c r="AE455"/>
  <c r="AE595" s="1"/>
  <c r="AF455"/>
  <c r="AF595" s="1"/>
  <c r="AG455"/>
  <c r="AG595" s="1"/>
  <c r="AH455"/>
  <c r="AH595" s="1"/>
  <c r="AJ455"/>
  <c r="AJ595" s="1"/>
  <c r="AK455"/>
  <c r="AK595" s="1"/>
  <c r="AL455"/>
  <c r="AL595" s="1"/>
  <c r="AM455"/>
  <c r="AM595" s="1"/>
  <c r="AO455"/>
  <c r="AO595" s="1"/>
  <c r="AP455"/>
  <c r="AP595" s="1"/>
  <c r="AQ455"/>
  <c r="AQ595" s="1"/>
  <c r="AR455"/>
  <c r="AR595" s="1"/>
  <c r="AT455"/>
  <c r="AT595" s="1"/>
  <c r="AU455"/>
  <c r="AU595" s="1"/>
  <c r="AV455"/>
  <c r="AV595" s="1"/>
  <c r="AW455"/>
  <c r="AW595" s="1"/>
  <c r="AY455"/>
  <c r="AY595" s="1"/>
  <c r="AZ455"/>
  <c r="AZ595" s="1"/>
  <c r="H456"/>
  <c r="H596" s="1"/>
  <c r="I456"/>
  <c r="I596" s="1"/>
  <c r="K456"/>
  <c r="K596" s="1"/>
  <c r="L456"/>
  <c r="L596" s="1"/>
  <c r="N456"/>
  <c r="N596" s="1"/>
  <c r="O456"/>
  <c r="O596" s="1"/>
  <c r="Q456"/>
  <c r="Q596" s="1"/>
  <c r="R456"/>
  <c r="R596" s="1"/>
  <c r="T456"/>
  <c r="T596" s="1"/>
  <c r="U456"/>
  <c r="U596" s="1"/>
  <c r="W456"/>
  <c r="W596" s="1"/>
  <c r="X456"/>
  <c r="X596" s="1"/>
  <c r="Z456"/>
  <c r="Z596" s="1"/>
  <c r="AA456"/>
  <c r="AA596" s="1"/>
  <c r="AB456"/>
  <c r="AB596" s="1"/>
  <c r="AC456"/>
  <c r="AC596" s="1"/>
  <c r="AE456"/>
  <c r="AE596" s="1"/>
  <c r="AF456"/>
  <c r="AF596" s="1"/>
  <c r="AG456"/>
  <c r="AG596" s="1"/>
  <c r="AH456"/>
  <c r="AH596" s="1"/>
  <c r="AJ456"/>
  <c r="AJ596" s="1"/>
  <c r="AK456"/>
  <c r="AK596" s="1"/>
  <c r="AL456"/>
  <c r="AL596" s="1"/>
  <c r="AM456"/>
  <c r="AM596" s="1"/>
  <c r="AO456"/>
  <c r="AO596" s="1"/>
  <c r="AP456"/>
  <c r="AP596" s="1"/>
  <c r="AQ456"/>
  <c r="AQ596" s="1"/>
  <c r="AR456"/>
  <c r="AR596" s="1"/>
  <c r="AT456"/>
  <c r="AT596" s="1"/>
  <c r="AU456"/>
  <c r="AU596" s="1"/>
  <c r="AV456"/>
  <c r="AV596" s="1"/>
  <c r="AW456"/>
  <c r="AW596" s="1"/>
  <c r="AY456"/>
  <c r="AY596" s="1"/>
  <c r="AZ456"/>
  <c r="AZ596" s="1"/>
  <c r="H457"/>
  <c r="H597" s="1"/>
  <c r="I457"/>
  <c r="I597" s="1"/>
  <c r="K457"/>
  <c r="K597" s="1"/>
  <c r="L457"/>
  <c r="L597" s="1"/>
  <c r="N457"/>
  <c r="N597" s="1"/>
  <c r="O457"/>
  <c r="O597" s="1"/>
  <c r="Q457"/>
  <c r="Q597" s="1"/>
  <c r="R457"/>
  <c r="R597" s="1"/>
  <c r="T457"/>
  <c r="T597" s="1"/>
  <c r="U457"/>
  <c r="U597" s="1"/>
  <c r="W457"/>
  <c r="W597" s="1"/>
  <c r="X457"/>
  <c r="X597" s="1"/>
  <c r="Z457"/>
  <c r="Z597" s="1"/>
  <c r="AA457"/>
  <c r="AA597" s="1"/>
  <c r="AB457"/>
  <c r="AB597" s="1"/>
  <c r="AC457"/>
  <c r="AC597" s="1"/>
  <c r="AE457"/>
  <c r="AE597" s="1"/>
  <c r="AF457"/>
  <c r="AF597" s="1"/>
  <c r="AG457"/>
  <c r="AG597" s="1"/>
  <c r="AH457"/>
  <c r="AH597" s="1"/>
  <c r="AJ457"/>
  <c r="AJ597" s="1"/>
  <c r="AK457"/>
  <c r="AK597" s="1"/>
  <c r="AL457"/>
  <c r="AL597" s="1"/>
  <c r="AM457"/>
  <c r="AM597" s="1"/>
  <c r="AO457"/>
  <c r="AO597" s="1"/>
  <c r="AP457"/>
  <c r="AP597" s="1"/>
  <c r="AQ457"/>
  <c r="AQ597" s="1"/>
  <c r="AR457"/>
  <c r="AR597" s="1"/>
  <c r="AT457"/>
  <c r="AT597" s="1"/>
  <c r="AU457"/>
  <c r="AU597" s="1"/>
  <c r="AV457"/>
  <c r="AV597" s="1"/>
  <c r="AW457"/>
  <c r="AW597" s="1"/>
  <c r="AY457"/>
  <c r="AY597" s="1"/>
  <c r="AZ457"/>
  <c r="AZ597" s="1"/>
  <c r="I452"/>
  <c r="I592" s="1"/>
  <c r="K452"/>
  <c r="K592" s="1"/>
  <c r="L452"/>
  <c r="L592" s="1"/>
  <c r="N452"/>
  <c r="N592" s="1"/>
  <c r="O452"/>
  <c r="O592" s="1"/>
  <c r="Q452"/>
  <c r="Q592" s="1"/>
  <c r="R452"/>
  <c r="R592" s="1"/>
  <c r="T452"/>
  <c r="T592" s="1"/>
  <c r="U452"/>
  <c r="U592" s="1"/>
  <c r="W452"/>
  <c r="W592" s="1"/>
  <c r="X452"/>
  <c r="X592" s="1"/>
  <c r="Z452"/>
  <c r="Z592" s="1"/>
  <c r="AA452"/>
  <c r="AA592" s="1"/>
  <c r="AB452"/>
  <c r="AB592" s="1"/>
  <c r="AC452"/>
  <c r="AC592" s="1"/>
  <c r="AE452"/>
  <c r="AE592" s="1"/>
  <c r="AF452"/>
  <c r="AF592" s="1"/>
  <c r="AG452"/>
  <c r="AG592" s="1"/>
  <c r="AH452"/>
  <c r="AH592" s="1"/>
  <c r="AJ452"/>
  <c r="AJ592" s="1"/>
  <c r="AK452"/>
  <c r="AK592" s="1"/>
  <c r="AL452"/>
  <c r="AL592" s="1"/>
  <c r="AM452"/>
  <c r="AM592" s="1"/>
  <c r="AO452"/>
  <c r="AO592" s="1"/>
  <c r="AP452"/>
  <c r="AP592" s="1"/>
  <c r="AQ452"/>
  <c r="AQ592" s="1"/>
  <c r="AR452"/>
  <c r="AR592" s="1"/>
  <c r="AT452"/>
  <c r="AT592" s="1"/>
  <c r="AU452"/>
  <c r="AU592" s="1"/>
  <c r="AV452"/>
  <c r="AV592" s="1"/>
  <c r="AW452"/>
  <c r="AW592" s="1"/>
  <c r="AY452"/>
  <c r="AY592" s="1"/>
  <c r="AZ452"/>
  <c r="AZ592" s="1"/>
  <c r="H452"/>
  <c r="H592" s="1"/>
  <c r="Z169"/>
  <c r="L709"/>
  <c r="R709"/>
  <c r="X709"/>
  <c r="AB709"/>
  <c r="AF709"/>
  <c r="AH709"/>
  <c r="AL709"/>
  <c r="AP709"/>
  <c r="AR709"/>
  <c r="AV709"/>
  <c r="AZ709"/>
  <c r="H710"/>
  <c r="L710"/>
  <c r="N710"/>
  <c r="R710"/>
  <c r="T710"/>
  <c r="X710"/>
  <c r="Z710"/>
  <c r="AF710"/>
  <c r="AH710"/>
  <c r="AJ710"/>
  <c r="AP710"/>
  <c r="AR710"/>
  <c r="AT710"/>
  <c r="AZ710"/>
  <c r="L711"/>
  <c r="R711"/>
  <c r="X711"/>
  <c r="AB711"/>
  <c r="AF711"/>
  <c r="AH711"/>
  <c r="AL711"/>
  <c r="AP711"/>
  <c r="AR711"/>
  <c r="AV711"/>
  <c r="AZ711"/>
  <c r="H712"/>
  <c r="L712"/>
  <c r="N712"/>
  <c r="R712"/>
  <c r="T712"/>
  <c r="X712"/>
  <c r="Z712"/>
  <c r="AF712"/>
  <c r="AH712"/>
  <c r="AJ712"/>
  <c r="AP712"/>
  <c r="AR712"/>
  <c r="AT712"/>
  <c r="AZ712"/>
  <c r="J713"/>
  <c r="L713"/>
  <c r="N713"/>
  <c r="R713"/>
  <c r="X713"/>
  <c r="Z713"/>
  <c r="AB713"/>
  <c r="AF713"/>
  <c r="AH713"/>
  <c r="AJ713"/>
  <c r="AL713"/>
  <c r="AP713"/>
  <c r="AR713"/>
  <c r="AT713"/>
  <c r="AV713"/>
  <c r="AZ713"/>
  <c r="I708"/>
  <c r="K708"/>
  <c r="O708"/>
  <c r="Q708"/>
  <c r="U708"/>
  <c r="W708"/>
  <c r="AA708"/>
  <c r="AE708"/>
  <c r="AG708"/>
  <c r="AK708"/>
  <c r="AO708"/>
  <c r="AQ708"/>
  <c r="AU708"/>
  <c r="AY708"/>
  <c r="F643"/>
  <c r="E643"/>
  <c r="F642"/>
  <c r="E642"/>
  <c r="F641"/>
  <c r="E641"/>
  <c r="F640"/>
  <c r="E640"/>
  <c r="F639"/>
  <c r="E639"/>
  <c r="F638"/>
  <c r="E638"/>
  <c r="AZ637"/>
  <c r="AY637"/>
  <c r="AW637"/>
  <c r="AV637"/>
  <c r="AU637"/>
  <c r="AT637"/>
  <c r="AR637"/>
  <c r="AQ637"/>
  <c r="AP637"/>
  <c r="AO637"/>
  <c r="AM637"/>
  <c r="AL637"/>
  <c r="AK637"/>
  <c r="AJ637"/>
  <c r="AH637"/>
  <c r="AG637"/>
  <c r="AF637"/>
  <c r="AE637"/>
  <c r="AC637"/>
  <c r="AB637"/>
  <c r="AA637"/>
  <c r="Z637"/>
  <c r="X637"/>
  <c r="W637"/>
  <c r="U637"/>
  <c r="T637"/>
  <c r="R637"/>
  <c r="Q637"/>
  <c r="O637"/>
  <c r="N637"/>
  <c r="L637"/>
  <c r="K637"/>
  <c r="I637"/>
  <c r="H637"/>
  <c r="H630"/>
  <c r="I630"/>
  <c r="J630"/>
  <c r="K630"/>
  <c r="Q630"/>
  <c r="T630"/>
  <c r="U630"/>
  <c r="W630"/>
  <c r="X630"/>
  <c r="Y630"/>
  <c r="Z630"/>
  <c r="AA630"/>
  <c r="AB630"/>
  <c r="AC630"/>
  <c r="AD630"/>
  <c r="AE630"/>
  <c r="AF630"/>
  <c r="AG630"/>
  <c r="AH630"/>
  <c r="AI630"/>
  <c r="AJ630"/>
  <c r="AK630"/>
  <c r="AL630"/>
  <c r="AM630"/>
  <c r="AN630"/>
  <c r="AO630"/>
  <c r="AP630"/>
  <c r="AQ630"/>
  <c r="AR630"/>
  <c r="AS630"/>
  <c r="AT630"/>
  <c r="AU630"/>
  <c r="AV630"/>
  <c r="AW630"/>
  <c r="AX630"/>
  <c r="AY630"/>
  <c r="AZ630"/>
  <c r="BA630"/>
  <c r="H631"/>
  <c r="I631"/>
  <c r="J631"/>
  <c r="K631"/>
  <c r="M631"/>
  <c r="Q631"/>
  <c r="T631"/>
  <c r="U631"/>
  <c r="W631"/>
  <c r="X631"/>
  <c r="Y631"/>
  <c r="Z631"/>
  <c r="AA631"/>
  <c r="AB631"/>
  <c r="AC631"/>
  <c r="AD631"/>
  <c r="AE631"/>
  <c r="AF631"/>
  <c r="AG631"/>
  <c r="AH631"/>
  <c r="AI631"/>
  <c r="AJ631"/>
  <c r="AK631"/>
  <c r="AL631"/>
  <c r="AM631"/>
  <c r="AN631"/>
  <c r="AO631"/>
  <c r="AP631"/>
  <c r="AQ631"/>
  <c r="AR631"/>
  <c r="AS631"/>
  <c r="AT631"/>
  <c r="AU631"/>
  <c r="AV631"/>
  <c r="AW631"/>
  <c r="AX631"/>
  <c r="AY631"/>
  <c r="AZ631"/>
  <c r="BA631"/>
  <c r="H626"/>
  <c r="H633" s="1"/>
  <c r="I626"/>
  <c r="I633" s="1"/>
  <c r="J626"/>
  <c r="J633" s="1"/>
  <c r="K626"/>
  <c r="K633" s="1"/>
  <c r="L626"/>
  <c r="L633" s="1"/>
  <c r="M626"/>
  <c r="M633" s="1"/>
  <c r="N626"/>
  <c r="N633" s="1"/>
  <c r="O626"/>
  <c r="O633" s="1"/>
  <c r="P626"/>
  <c r="P633" s="1"/>
  <c r="Q626"/>
  <c r="Q633" s="1"/>
  <c r="R626"/>
  <c r="R633" s="1"/>
  <c r="S626"/>
  <c r="S633" s="1"/>
  <c r="T626"/>
  <c r="T633" s="1"/>
  <c r="U626"/>
  <c r="U633" s="1"/>
  <c r="V626"/>
  <c r="W626"/>
  <c r="W633" s="1"/>
  <c r="X626"/>
  <c r="X633" s="1"/>
  <c r="Y626"/>
  <c r="Y633" s="1"/>
  <c r="Z626"/>
  <c r="Z633" s="1"/>
  <c r="AA626"/>
  <c r="AA633" s="1"/>
  <c r="AB626"/>
  <c r="AB633" s="1"/>
  <c r="AC626"/>
  <c r="AC633" s="1"/>
  <c r="AD626"/>
  <c r="AD633" s="1"/>
  <c r="AE626"/>
  <c r="AE633" s="1"/>
  <c r="AF626"/>
  <c r="AF633" s="1"/>
  <c r="AG626"/>
  <c r="AG633" s="1"/>
  <c r="AH626"/>
  <c r="AH633" s="1"/>
  <c r="AI626"/>
  <c r="AI633" s="1"/>
  <c r="AJ626"/>
  <c r="AJ633" s="1"/>
  <c r="AK626"/>
  <c r="AK633" s="1"/>
  <c r="AL626"/>
  <c r="AL633" s="1"/>
  <c r="AM626"/>
  <c r="AM633" s="1"/>
  <c r="AN626"/>
  <c r="AN633" s="1"/>
  <c r="AO626"/>
  <c r="AO633" s="1"/>
  <c r="AP626"/>
  <c r="AP633" s="1"/>
  <c r="AQ626"/>
  <c r="AQ633" s="1"/>
  <c r="AR626"/>
  <c r="AR633" s="1"/>
  <c r="AS626"/>
  <c r="AS633" s="1"/>
  <c r="AT626"/>
  <c r="AT633" s="1"/>
  <c r="AU626"/>
  <c r="AU633" s="1"/>
  <c r="AV626"/>
  <c r="AV633" s="1"/>
  <c r="AW626"/>
  <c r="AW633" s="1"/>
  <c r="AX626"/>
  <c r="AX633" s="1"/>
  <c r="AY626"/>
  <c r="AY633" s="1"/>
  <c r="AZ626"/>
  <c r="AZ633" s="1"/>
  <c r="BA626"/>
  <c r="BA633" s="1"/>
  <c r="H627"/>
  <c r="H634" s="1"/>
  <c r="I627"/>
  <c r="I634" s="1"/>
  <c r="J627"/>
  <c r="J634" s="1"/>
  <c r="K627"/>
  <c r="K634" s="1"/>
  <c r="L627"/>
  <c r="L634" s="1"/>
  <c r="M627"/>
  <c r="M634" s="1"/>
  <c r="N627"/>
  <c r="N634" s="1"/>
  <c r="O627"/>
  <c r="O634" s="1"/>
  <c r="P627"/>
  <c r="P634" s="1"/>
  <c r="Q627"/>
  <c r="Q634" s="1"/>
  <c r="R627"/>
  <c r="R634" s="1"/>
  <c r="S627"/>
  <c r="S634" s="1"/>
  <c r="T627"/>
  <c r="T634" s="1"/>
  <c r="U627"/>
  <c r="U634" s="1"/>
  <c r="V627"/>
  <c r="W627"/>
  <c r="W634" s="1"/>
  <c r="X627"/>
  <c r="X634" s="1"/>
  <c r="Y627"/>
  <c r="Y634" s="1"/>
  <c r="Z627"/>
  <c r="Z634" s="1"/>
  <c r="AA627"/>
  <c r="AA634" s="1"/>
  <c r="AB627"/>
  <c r="AB634" s="1"/>
  <c r="AC627"/>
  <c r="AC634" s="1"/>
  <c r="AD627"/>
  <c r="AD634" s="1"/>
  <c r="AE627"/>
  <c r="AE634" s="1"/>
  <c r="AF627"/>
  <c r="AF634" s="1"/>
  <c r="AG627"/>
  <c r="AG634" s="1"/>
  <c r="AH627"/>
  <c r="AH634" s="1"/>
  <c r="AI627"/>
  <c r="AI634" s="1"/>
  <c r="AJ627"/>
  <c r="AJ634" s="1"/>
  <c r="AK627"/>
  <c r="AK634" s="1"/>
  <c r="AL627"/>
  <c r="AL634" s="1"/>
  <c r="AM627"/>
  <c r="AM634" s="1"/>
  <c r="AN627"/>
  <c r="AN634" s="1"/>
  <c r="AO627"/>
  <c r="AO634" s="1"/>
  <c r="AP627"/>
  <c r="AP634" s="1"/>
  <c r="AQ627"/>
  <c r="AQ634" s="1"/>
  <c r="AR627"/>
  <c r="AR634" s="1"/>
  <c r="AS627"/>
  <c r="AS634" s="1"/>
  <c r="AT627"/>
  <c r="AT634" s="1"/>
  <c r="AU627"/>
  <c r="AU634" s="1"/>
  <c r="AV627"/>
  <c r="AV634" s="1"/>
  <c r="AW627"/>
  <c r="AW634" s="1"/>
  <c r="AX627"/>
  <c r="AX634" s="1"/>
  <c r="AY627"/>
  <c r="AY634" s="1"/>
  <c r="AZ627"/>
  <c r="AZ634" s="1"/>
  <c r="BA627"/>
  <c r="BA634" s="1"/>
  <c r="I629"/>
  <c r="J629"/>
  <c r="K629"/>
  <c r="L629"/>
  <c r="M629"/>
  <c r="N629"/>
  <c r="O629"/>
  <c r="P629"/>
  <c r="Q629"/>
  <c r="R629"/>
  <c r="S629"/>
  <c r="T629"/>
  <c r="U629"/>
  <c r="W629"/>
  <c r="X629"/>
  <c r="Y629"/>
  <c r="Z629"/>
  <c r="AA629"/>
  <c r="AB629"/>
  <c r="AC629"/>
  <c r="AD629"/>
  <c r="AE629"/>
  <c r="AF629"/>
  <c r="AG629"/>
  <c r="AH629"/>
  <c r="AI629"/>
  <c r="AJ629"/>
  <c r="AK629"/>
  <c r="AL629"/>
  <c r="AM629"/>
  <c r="AN629"/>
  <c r="AO629"/>
  <c r="AP629"/>
  <c r="AQ629"/>
  <c r="AR629"/>
  <c r="AS629"/>
  <c r="AT629"/>
  <c r="AU629"/>
  <c r="AV629"/>
  <c r="AW629"/>
  <c r="AX629"/>
  <c r="AY629"/>
  <c r="AZ629"/>
  <c r="BA629"/>
  <c r="H629"/>
  <c r="F625"/>
  <c r="E625"/>
  <c r="F620"/>
  <c r="E620"/>
  <c r="F619"/>
  <c r="E619"/>
  <c r="E618"/>
  <c r="E615"/>
  <c r="AZ614"/>
  <c r="AY614"/>
  <c r="AW614"/>
  <c r="AV614"/>
  <c r="AU614"/>
  <c r="AT614"/>
  <c r="AR614"/>
  <c r="AQ614"/>
  <c r="AP614"/>
  <c r="AO614"/>
  <c r="AM614"/>
  <c r="AL614"/>
  <c r="AK614"/>
  <c r="AJ614"/>
  <c r="AH614"/>
  <c r="AG614"/>
  <c r="AF614"/>
  <c r="AE614"/>
  <c r="AC614"/>
  <c r="AB614"/>
  <c r="AA614"/>
  <c r="Z614"/>
  <c r="W614"/>
  <c r="U614"/>
  <c r="T614"/>
  <c r="R614"/>
  <c r="Q614"/>
  <c r="O614"/>
  <c r="N614"/>
  <c r="L614"/>
  <c r="K614"/>
  <c r="I614"/>
  <c r="H614"/>
  <c r="F613"/>
  <c r="E613"/>
  <c r="F612"/>
  <c r="E612"/>
  <c r="F611"/>
  <c r="E611"/>
  <c r="F610"/>
  <c r="E610"/>
  <c r="E609"/>
  <c r="F608"/>
  <c r="E608"/>
  <c r="AZ607"/>
  <c r="AY607"/>
  <c r="AW607"/>
  <c r="AV607"/>
  <c r="AU607"/>
  <c r="AT607"/>
  <c r="AR607"/>
  <c r="AQ607"/>
  <c r="AP607"/>
  <c r="AO607"/>
  <c r="AM607"/>
  <c r="AL607"/>
  <c r="AK607"/>
  <c r="AJ607"/>
  <c r="AH607"/>
  <c r="AG607"/>
  <c r="AF607"/>
  <c r="AE607"/>
  <c r="AC607"/>
  <c r="AB607"/>
  <c r="AA607"/>
  <c r="Z607"/>
  <c r="W607"/>
  <c r="U607"/>
  <c r="T607"/>
  <c r="R607"/>
  <c r="Q607"/>
  <c r="O607"/>
  <c r="N607"/>
  <c r="L607"/>
  <c r="F607" s="1"/>
  <c r="K607"/>
  <c r="I607"/>
  <c r="H607"/>
  <c r="E629" l="1"/>
  <c r="N631"/>
  <c r="E631" s="1"/>
  <c r="L631"/>
  <c r="F624"/>
  <c r="N630"/>
  <c r="E630" s="1"/>
  <c r="F403"/>
  <c r="F614"/>
  <c r="F629"/>
  <c r="F623"/>
  <c r="L454"/>
  <c r="F42"/>
  <c r="F70"/>
  <c r="E521"/>
  <c r="E169"/>
  <c r="F105"/>
  <c r="E77"/>
  <c r="F18"/>
  <c r="L594"/>
  <c r="O631"/>
  <c r="P631" s="1"/>
  <c r="R630"/>
  <c r="S630" s="1"/>
  <c r="F35"/>
  <c r="M475"/>
  <c r="F49"/>
  <c r="R631"/>
  <c r="S631" s="1"/>
  <c r="L630"/>
  <c r="M630"/>
  <c r="E119"/>
  <c r="F63"/>
  <c r="E84"/>
  <c r="E91"/>
  <c r="E133"/>
  <c r="E147"/>
  <c r="O630"/>
  <c r="P630" s="1"/>
  <c r="R594"/>
  <c r="S454"/>
  <c r="S594" s="1"/>
  <c r="E42"/>
  <c r="E49"/>
  <c r="F91"/>
  <c r="E105"/>
  <c r="F133"/>
  <c r="F147"/>
  <c r="H591"/>
  <c r="AZ591"/>
  <c r="AY591"/>
  <c r="AW591"/>
  <c r="AV591"/>
  <c r="AU591"/>
  <c r="AT591"/>
  <c r="AR591"/>
  <c r="AQ591"/>
  <c r="AP591"/>
  <c r="AO591"/>
  <c r="AM591"/>
  <c r="AL591"/>
  <c r="AK591"/>
  <c r="AJ591"/>
  <c r="AH591"/>
  <c r="AG591"/>
  <c r="AF591"/>
  <c r="AE591"/>
  <c r="AC591"/>
  <c r="AB591"/>
  <c r="AA591"/>
  <c r="Z591"/>
  <c r="X591"/>
  <c r="W591"/>
  <c r="U591"/>
  <c r="T591"/>
  <c r="R591"/>
  <c r="Q591"/>
  <c r="O591"/>
  <c r="N591"/>
  <c r="L591"/>
  <c r="I591"/>
  <c r="E593"/>
  <c r="E73"/>
  <c r="W18"/>
  <c r="J154"/>
  <c r="E154"/>
  <c r="W35"/>
  <c r="E35" s="1"/>
  <c r="E38"/>
  <c r="M607"/>
  <c r="P614"/>
  <c r="F597"/>
  <c r="E597"/>
  <c r="F596"/>
  <c r="E596"/>
  <c r="F595"/>
  <c r="E595"/>
  <c r="F593"/>
  <c r="F112"/>
  <c r="F167"/>
  <c r="F166"/>
  <c r="E592"/>
  <c r="F592"/>
  <c r="P607"/>
  <c r="P154"/>
  <c r="V154"/>
  <c r="AU621"/>
  <c r="AU628" s="1"/>
  <c r="F637"/>
  <c r="F651"/>
  <c r="F665"/>
  <c r="AD49"/>
  <c r="AN49"/>
  <c r="AS49"/>
  <c r="AX49"/>
  <c r="AD63"/>
  <c r="AN63"/>
  <c r="AS63"/>
  <c r="AX63"/>
  <c r="AS84"/>
  <c r="AD91"/>
  <c r="AI105"/>
  <c r="AN105"/>
  <c r="AS105"/>
  <c r="Y154"/>
  <c r="E167"/>
  <c r="BA49"/>
  <c r="M56"/>
  <c r="S56"/>
  <c r="V63"/>
  <c r="BA63"/>
  <c r="M70"/>
  <c r="BA84"/>
  <c r="M98"/>
  <c r="J105"/>
  <c r="BA105"/>
  <c r="P126"/>
  <c r="S133"/>
  <c r="Y133"/>
  <c r="P140"/>
  <c r="AE161"/>
  <c r="AC161"/>
  <c r="M147"/>
  <c r="AU161"/>
  <c r="AA161"/>
  <c r="AO161"/>
  <c r="E166"/>
  <c r="S49"/>
  <c r="AW161"/>
  <c r="I161"/>
  <c r="Y49"/>
  <c r="P56"/>
  <c r="P70"/>
  <c r="P77"/>
  <c r="S91"/>
  <c r="P147"/>
  <c r="Q161"/>
  <c r="AR700"/>
  <c r="P119"/>
  <c r="V49"/>
  <c r="V91"/>
  <c r="AS133"/>
  <c r="AI147"/>
  <c r="AS147"/>
  <c r="AD154"/>
  <c r="AS154"/>
  <c r="AX154"/>
  <c r="BA154"/>
  <c r="AR161"/>
  <c r="X161"/>
  <c r="L161"/>
  <c r="AQ161"/>
  <c r="K161"/>
  <c r="J70"/>
  <c r="V70"/>
  <c r="BA147"/>
  <c r="AZ161"/>
  <c r="AF161"/>
  <c r="S154"/>
  <c r="AJ161"/>
  <c r="T161"/>
  <c r="AK161"/>
  <c r="U161"/>
  <c r="AM161"/>
  <c r="AT161"/>
  <c r="AP161"/>
  <c r="AL161"/>
  <c r="AH161"/>
  <c r="Z161"/>
  <c r="R161"/>
  <c r="N161"/>
  <c r="O161"/>
  <c r="F672"/>
  <c r="BA119"/>
  <c r="M35"/>
  <c r="BA70"/>
  <c r="AD77"/>
  <c r="AN77"/>
  <c r="AX77"/>
  <c r="V98"/>
  <c r="P133"/>
  <c r="V147"/>
  <c r="AI154"/>
  <c r="AN154"/>
  <c r="O621"/>
  <c r="AH700"/>
  <c r="S119"/>
  <c r="Y119"/>
  <c r="AS119"/>
  <c r="P35"/>
  <c r="S42"/>
  <c r="AD70"/>
  <c r="AN70"/>
  <c r="AS70"/>
  <c r="P84"/>
  <c r="AD126"/>
  <c r="AN126"/>
  <c r="AX126"/>
  <c r="AD140"/>
  <c r="AN140"/>
  <c r="AX140"/>
  <c r="M154"/>
  <c r="AI133"/>
  <c r="AI119"/>
  <c r="AM700"/>
  <c r="F713"/>
  <c r="J429"/>
  <c r="AX112"/>
  <c r="AS112"/>
  <c r="AN112"/>
  <c r="AD112"/>
  <c r="Y112"/>
  <c r="S112"/>
  <c r="M112"/>
  <c r="Y42"/>
  <c r="AD42"/>
  <c r="AI42"/>
  <c r="S84"/>
  <c r="Y84"/>
  <c r="AD98"/>
  <c r="AN98"/>
  <c r="AX98"/>
  <c r="S147"/>
  <c r="Y147"/>
  <c r="M77"/>
  <c r="Y91"/>
  <c r="AN91"/>
  <c r="AS91"/>
  <c r="AX91"/>
  <c r="P98"/>
  <c r="M126"/>
  <c r="BA133"/>
  <c r="M140"/>
  <c r="AD147"/>
  <c r="AN147"/>
  <c r="AX147"/>
  <c r="E614"/>
  <c r="E644"/>
  <c r="E658"/>
  <c r="AF621"/>
  <c r="AF628" s="1"/>
  <c r="R700"/>
  <c r="F705"/>
  <c r="F709"/>
  <c r="F644"/>
  <c r="F658"/>
  <c r="E672"/>
  <c r="BA112"/>
  <c r="V112"/>
  <c r="J112"/>
  <c r="V35"/>
  <c r="AD35"/>
  <c r="AN35"/>
  <c r="AX35"/>
  <c r="V56"/>
  <c r="AD56"/>
  <c r="AI56"/>
  <c r="S63"/>
  <c r="V77"/>
  <c r="V105"/>
  <c r="V126"/>
  <c r="V140"/>
  <c r="J147"/>
  <c r="E651"/>
  <c r="E665"/>
  <c r="E607"/>
  <c r="Q621"/>
  <c r="Q628" s="1"/>
  <c r="AG621"/>
  <c r="AG628" s="1"/>
  <c r="AZ621"/>
  <c r="AZ628" s="1"/>
  <c r="F627"/>
  <c r="U700"/>
  <c r="AK700"/>
  <c r="AW700"/>
  <c r="AI112"/>
  <c r="V119"/>
  <c r="AD119"/>
  <c r="AN119"/>
  <c r="AX119"/>
  <c r="BA35"/>
  <c r="M42"/>
  <c r="BA42"/>
  <c r="M49"/>
  <c r="Y56"/>
  <c r="AN56"/>
  <c r="AS56"/>
  <c r="AX56"/>
  <c r="J63"/>
  <c r="AI63"/>
  <c r="S70"/>
  <c r="Y70"/>
  <c r="S77"/>
  <c r="Y77"/>
  <c r="AI77"/>
  <c r="AS77"/>
  <c r="V84"/>
  <c r="AD84"/>
  <c r="AN84"/>
  <c r="AX84"/>
  <c r="M91"/>
  <c r="S98"/>
  <c r="Y98"/>
  <c r="AI98"/>
  <c r="AS98"/>
  <c r="M105"/>
  <c r="S105"/>
  <c r="BA126"/>
  <c r="M133"/>
  <c r="S140"/>
  <c r="Y140"/>
  <c r="AI140"/>
  <c r="AS140"/>
  <c r="U621"/>
  <c r="U628" s="1"/>
  <c r="X700"/>
  <c r="E713"/>
  <c r="F710"/>
  <c r="AK621"/>
  <c r="AK628" s="1"/>
  <c r="I700"/>
  <c r="F701"/>
  <c r="I621"/>
  <c r="I628" s="1"/>
  <c r="AA621"/>
  <c r="AA628" s="1"/>
  <c r="AP621"/>
  <c r="AP628" s="1"/>
  <c r="L700"/>
  <c r="AC700"/>
  <c r="AO700"/>
  <c r="F703"/>
  <c r="E632"/>
  <c r="F632"/>
  <c r="P112"/>
  <c r="M119"/>
  <c r="S35"/>
  <c r="AI35"/>
  <c r="AS35"/>
  <c r="J42"/>
  <c r="P42"/>
  <c r="AN42"/>
  <c r="AS42"/>
  <c r="AX42"/>
  <c r="J49"/>
  <c r="P49"/>
  <c r="AI49"/>
  <c r="M63"/>
  <c r="AI70"/>
  <c r="BA77"/>
  <c r="M84"/>
  <c r="J91"/>
  <c r="P91"/>
  <c r="AI91"/>
  <c r="BA98"/>
  <c r="P105"/>
  <c r="AD105"/>
  <c r="AX105"/>
  <c r="S126"/>
  <c r="Y126"/>
  <c r="AI126"/>
  <c r="AS126"/>
  <c r="V133"/>
  <c r="AD133"/>
  <c r="AN133"/>
  <c r="AX133"/>
  <c r="BA140"/>
  <c r="J140"/>
  <c r="J133"/>
  <c r="J126"/>
  <c r="E637"/>
  <c r="E710"/>
  <c r="G710" s="1"/>
  <c r="E709"/>
  <c r="Y105"/>
  <c r="BA91"/>
  <c r="AI84"/>
  <c r="AX70"/>
  <c r="Y63"/>
  <c r="P63"/>
  <c r="V42"/>
  <c r="J98"/>
  <c r="J84"/>
  <c r="J77"/>
  <c r="J56"/>
  <c r="J35"/>
  <c r="J119"/>
  <c r="K454"/>
  <c r="M454" s="1"/>
  <c r="M594" s="1"/>
  <c r="K621"/>
  <c r="W621"/>
  <c r="W628" s="1"/>
  <c r="AL621"/>
  <c r="AL628" s="1"/>
  <c r="E626"/>
  <c r="H700"/>
  <c r="N700"/>
  <c r="T700"/>
  <c r="Z700"/>
  <c r="AE700"/>
  <c r="AJ700"/>
  <c r="AT700"/>
  <c r="AY700"/>
  <c r="E702"/>
  <c r="E704"/>
  <c r="E706"/>
  <c r="AB621"/>
  <c r="AB628" s="1"/>
  <c r="AV621"/>
  <c r="AV628" s="1"/>
  <c r="R621"/>
  <c r="AW621"/>
  <c r="AW628" s="1"/>
  <c r="O700"/>
  <c r="AA700"/>
  <c r="AF700"/>
  <c r="AP700"/>
  <c r="AU700"/>
  <c r="AZ700"/>
  <c r="BA700" s="1"/>
  <c r="F702"/>
  <c r="F704"/>
  <c r="F706"/>
  <c r="AQ621"/>
  <c r="AQ628" s="1"/>
  <c r="L621"/>
  <c r="X621"/>
  <c r="X628" s="1"/>
  <c r="AC621"/>
  <c r="AH621"/>
  <c r="AH628" s="1"/>
  <c r="AM621"/>
  <c r="AM628" s="1"/>
  <c r="AR621"/>
  <c r="AR628" s="1"/>
  <c r="F622"/>
  <c r="F626"/>
  <c r="H621"/>
  <c r="N621"/>
  <c r="T621"/>
  <c r="T628" s="1"/>
  <c r="Z621"/>
  <c r="Z628" s="1"/>
  <c r="AE621"/>
  <c r="AE628" s="1"/>
  <c r="AJ621"/>
  <c r="AJ628" s="1"/>
  <c r="AO621"/>
  <c r="AO628" s="1"/>
  <c r="AT621"/>
  <c r="AT628" s="1"/>
  <c r="AY621"/>
  <c r="AY628" s="1"/>
  <c r="E627"/>
  <c r="K700"/>
  <c r="Q700"/>
  <c r="W700"/>
  <c r="AB700"/>
  <c r="AG700"/>
  <c r="AL700"/>
  <c r="AQ700"/>
  <c r="AV700"/>
  <c r="E701"/>
  <c r="E703"/>
  <c r="E705"/>
  <c r="F634"/>
  <c r="E634"/>
  <c r="F633"/>
  <c r="E633"/>
  <c r="AZ707"/>
  <c r="AY707"/>
  <c r="AW707"/>
  <c r="AV707"/>
  <c r="AU707"/>
  <c r="AT707"/>
  <c r="AR707"/>
  <c r="AQ707"/>
  <c r="AP707"/>
  <c r="AO707"/>
  <c r="AM707"/>
  <c r="AL707"/>
  <c r="AK707"/>
  <c r="AJ707"/>
  <c r="AH707"/>
  <c r="AG707"/>
  <c r="AF707"/>
  <c r="AE707"/>
  <c r="AC707"/>
  <c r="AB707"/>
  <c r="AA707"/>
  <c r="Z707"/>
  <c r="X707"/>
  <c r="W707"/>
  <c r="U707"/>
  <c r="T707"/>
  <c r="R707"/>
  <c r="Q707"/>
  <c r="O707"/>
  <c r="N707"/>
  <c r="L707"/>
  <c r="K707"/>
  <c r="E708"/>
  <c r="H707"/>
  <c r="F708"/>
  <c r="I707"/>
  <c r="J707" s="1"/>
  <c r="F712"/>
  <c r="E712"/>
  <c r="F711"/>
  <c r="E711"/>
  <c r="I514"/>
  <c r="K514"/>
  <c r="L514"/>
  <c r="N514"/>
  <c r="O514"/>
  <c r="Q514"/>
  <c r="R514"/>
  <c r="T514"/>
  <c r="U514"/>
  <c r="W514"/>
  <c r="X514"/>
  <c r="Z514"/>
  <c r="AA514"/>
  <c r="AB514"/>
  <c r="AC514"/>
  <c r="AE514"/>
  <c r="AF514"/>
  <c r="AG514"/>
  <c r="AH514"/>
  <c r="AJ514"/>
  <c r="AK514"/>
  <c r="AL514"/>
  <c r="AM514"/>
  <c r="AO514"/>
  <c r="AP514"/>
  <c r="AQ514"/>
  <c r="AR514"/>
  <c r="AT514"/>
  <c r="AU514"/>
  <c r="AV514"/>
  <c r="AW514"/>
  <c r="AY514"/>
  <c r="AZ514"/>
  <c r="H514"/>
  <c r="I507"/>
  <c r="K507"/>
  <c r="L507"/>
  <c r="N507"/>
  <c r="O507"/>
  <c r="Q507"/>
  <c r="R507"/>
  <c r="T507"/>
  <c r="U507"/>
  <c r="W507"/>
  <c r="X507"/>
  <c r="Z507"/>
  <c r="AA507"/>
  <c r="AB507"/>
  <c r="AC507"/>
  <c r="AE507"/>
  <c r="AF507"/>
  <c r="AG507"/>
  <c r="AH507"/>
  <c r="AJ507"/>
  <c r="AK507"/>
  <c r="AL507"/>
  <c r="AM507"/>
  <c r="AO507"/>
  <c r="AP507"/>
  <c r="AQ507"/>
  <c r="AR507"/>
  <c r="AT507"/>
  <c r="AU507"/>
  <c r="AV507"/>
  <c r="AW507"/>
  <c r="AY507"/>
  <c r="AZ507"/>
  <c r="H507"/>
  <c r="I500"/>
  <c r="K500"/>
  <c r="L500"/>
  <c r="N500"/>
  <c r="O500"/>
  <c r="Q500"/>
  <c r="R500"/>
  <c r="T500"/>
  <c r="U500"/>
  <c r="W500"/>
  <c r="X500"/>
  <c r="Z500"/>
  <c r="AA500"/>
  <c r="AB500"/>
  <c r="AC500"/>
  <c r="AE500"/>
  <c r="AF500"/>
  <c r="AG500"/>
  <c r="AH500"/>
  <c r="AJ500"/>
  <c r="AK500"/>
  <c r="AL500"/>
  <c r="AM500"/>
  <c r="AO500"/>
  <c r="AP500"/>
  <c r="AQ500"/>
  <c r="AR500"/>
  <c r="AT500"/>
  <c r="AU500"/>
  <c r="AV500"/>
  <c r="AW500"/>
  <c r="AY500"/>
  <c r="AZ500"/>
  <c r="H500"/>
  <c r="I493"/>
  <c r="K493"/>
  <c r="L493"/>
  <c r="N493"/>
  <c r="O493"/>
  <c r="Q493"/>
  <c r="R493"/>
  <c r="T493"/>
  <c r="U493"/>
  <c r="W493"/>
  <c r="X493"/>
  <c r="Z493"/>
  <c r="AA493"/>
  <c r="AB493"/>
  <c r="AC493"/>
  <c r="AE493"/>
  <c r="AF493"/>
  <c r="AG493"/>
  <c r="AH493"/>
  <c r="AJ493"/>
  <c r="AK493"/>
  <c r="AL493"/>
  <c r="AM493"/>
  <c r="AO493"/>
  <c r="AP493"/>
  <c r="AQ493"/>
  <c r="AR493"/>
  <c r="AT493"/>
  <c r="AU493"/>
  <c r="AV493"/>
  <c r="AW493"/>
  <c r="AY493"/>
  <c r="AZ493"/>
  <c r="H493"/>
  <c r="I486"/>
  <c r="K486"/>
  <c r="L486"/>
  <c r="N486"/>
  <c r="O486"/>
  <c r="Q486"/>
  <c r="R486"/>
  <c r="T486"/>
  <c r="U486"/>
  <c r="W486"/>
  <c r="X486"/>
  <c r="Z486"/>
  <c r="AA486"/>
  <c r="AB486"/>
  <c r="AC486"/>
  <c r="AE486"/>
  <c r="AF486"/>
  <c r="AG486"/>
  <c r="AH486"/>
  <c r="AJ486"/>
  <c r="AK486"/>
  <c r="AL486"/>
  <c r="AM486"/>
  <c r="AO486"/>
  <c r="AP486"/>
  <c r="AQ486"/>
  <c r="AR486"/>
  <c r="AT486"/>
  <c r="AU486"/>
  <c r="AV486"/>
  <c r="AW486"/>
  <c r="AY486"/>
  <c r="AZ486"/>
  <c r="H486"/>
  <c r="I479"/>
  <c r="K479"/>
  <c r="L479"/>
  <c r="N479"/>
  <c r="O479"/>
  <c r="Q479"/>
  <c r="R479"/>
  <c r="T479"/>
  <c r="U479"/>
  <c r="W479"/>
  <c r="X479"/>
  <c r="Z479"/>
  <c r="AA479"/>
  <c r="AB479"/>
  <c r="AC479"/>
  <c r="AE479"/>
  <c r="AF479"/>
  <c r="AG479"/>
  <c r="AH479"/>
  <c r="AJ479"/>
  <c r="AK479"/>
  <c r="AL479"/>
  <c r="AM479"/>
  <c r="AO479"/>
  <c r="AP479"/>
  <c r="AQ479"/>
  <c r="AR479"/>
  <c r="AT479"/>
  <c r="AU479"/>
  <c r="AV479"/>
  <c r="AW479"/>
  <c r="AY479"/>
  <c r="AZ479"/>
  <c r="H479"/>
  <c r="I472"/>
  <c r="K472"/>
  <c r="L472"/>
  <c r="N472"/>
  <c r="O472"/>
  <c r="Q472"/>
  <c r="R472"/>
  <c r="T472"/>
  <c r="U472"/>
  <c r="W472"/>
  <c r="X472"/>
  <c r="Z472"/>
  <c r="AA472"/>
  <c r="AB472"/>
  <c r="AC472"/>
  <c r="AE472"/>
  <c r="AF472"/>
  <c r="AG472"/>
  <c r="AH472"/>
  <c r="AJ472"/>
  <c r="AK472"/>
  <c r="AL472"/>
  <c r="AM472"/>
  <c r="AO472"/>
  <c r="AP472"/>
  <c r="AQ472"/>
  <c r="AR472"/>
  <c r="AT472"/>
  <c r="AU472"/>
  <c r="AV472"/>
  <c r="AW472"/>
  <c r="AY472"/>
  <c r="AZ472"/>
  <c r="H472"/>
  <c r="I465"/>
  <c r="K465"/>
  <c r="L465"/>
  <c r="N465"/>
  <c r="O465"/>
  <c r="Q465"/>
  <c r="R465"/>
  <c r="T465"/>
  <c r="U465"/>
  <c r="W465"/>
  <c r="X465"/>
  <c r="Z465"/>
  <c r="AA465"/>
  <c r="AB465"/>
  <c r="AC465"/>
  <c r="AE465"/>
  <c r="AF465"/>
  <c r="AG465"/>
  <c r="AH465"/>
  <c r="AJ465"/>
  <c r="AK465"/>
  <c r="AL465"/>
  <c r="AM465"/>
  <c r="AO465"/>
  <c r="AP465"/>
  <c r="AQ465"/>
  <c r="AR465"/>
  <c r="AT465"/>
  <c r="AU465"/>
  <c r="AV465"/>
  <c r="AW465"/>
  <c r="AX465"/>
  <c r="AY465"/>
  <c r="AZ465"/>
  <c r="H465"/>
  <c r="I458"/>
  <c r="K458"/>
  <c r="L458"/>
  <c r="N458"/>
  <c r="O458"/>
  <c r="Q458"/>
  <c r="R458"/>
  <c r="S458"/>
  <c r="T458"/>
  <c r="U458"/>
  <c r="W458"/>
  <c r="X458"/>
  <c r="Z458"/>
  <c r="AA458"/>
  <c r="AB458"/>
  <c r="AC458"/>
  <c r="AE458"/>
  <c r="AF458"/>
  <c r="AG458"/>
  <c r="AH458"/>
  <c r="AJ458"/>
  <c r="AK458"/>
  <c r="AL458"/>
  <c r="AM458"/>
  <c r="AO458"/>
  <c r="AP458"/>
  <c r="AQ458"/>
  <c r="AR458"/>
  <c r="AT458"/>
  <c r="AU458"/>
  <c r="AV458"/>
  <c r="AW458"/>
  <c r="AY458"/>
  <c r="AZ458"/>
  <c r="H458"/>
  <c r="F520"/>
  <c r="E520"/>
  <c r="F519"/>
  <c r="E519"/>
  <c r="F518"/>
  <c r="E518"/>
  <c r="F517"/>
  <c r="E517"/>
  <c r="F516"/>
  <c r="E516"/>
  <c r="F515"/>
  <c r="E515"/>
  <c r="F513"/>
  <c r="E513"/>
  <c r="F512"/>
  <c r="E512"/>
  <c r="F511"/>
  <c r="E511"/>
  <c r="F510"/>
  <c r="E510"/>
  <c r="F509"/>
  <c r="E509"/>
  <c r="F508"/>
  <c r="E508"/>
  <c r="F506"/>
  <c r="E506"/>
  <c r="F505"/>
  <c r="E505"/>
  <c r="F504"/>
  <c r="E504"/>
  <c r="F503"/>
  <c r="E503"/>
  <c r="F502"/>
  <c r="E502"/>
  <c r="F501"/>
  <c r="E501"/>
  <c r="F499"/>
  <c r="E499"/>
  <c r="F498"/>
  <c r="E498"/>
  <c r="F497"/>
  <c r="E497"/>
  <c r="F496"/>
  <c r="E496"/>
  <c r="F495"/>
  <c r="E495"/>
  <c r="F494"/>
  <c r="E494"/>
  <c r="F492"/>
  <c r="E492"/>
  <c r="F491"/>
  <c r="E491"/>
  <c r="F490"/>
  <c r="E490"/>
  <c r="F489"/>
  <c r="E489"/>
  <c r="F488"/>
  <c r="E488"/>
  <c r="F487"/>
  <c r="E487"/>
  <c r="F486"/>
  <c r="F485"/>
  <c r="E485"/>
  <c r="F484"/>
  <c r="E484"/>
  <c r="F483"/>
  <c r="E483"/>
  <c r="F482"/>
  <c r="E482"/>
  <c r="F481"/>
  <c r="E481"/>
  <c r="F480"/>
  <c r="E480"/>
  <c r="H448"/>
  <c r="I448"/>
  <c r="J448"/>
  <c r="K448"/>
  <c r="L448"/>
  <c r="M448"/>
  <c r="N448"/>
  <c r="O448"/>
  <c r="P448"/>
  <c r="Q448"/>
  <c r="R448"/>
  <c r="S448"/>
  <c r="T448"/>
  <c r="U448"/>
  <c r="V448"/>
  <c r="W448"/>
  <c r="X448"/>
  <c r="Y448"/>
  <c r="Z448"/>
  <c r="AA448"/>
  <c r="AB448"/>
  <c r="AC448"/>
  <c r="AD448"/>
  <c r="AE448"/>
  <c r="AF448"/>
  <c r="AG448"/>
  <c r="AH448"/>
  <c r="AI448"/>
  <c r="AJ448"/>
  <c r="AK448"/>
  <c r="AL448"/>
  <c r="AM448"/>
  <c r="AN448"/>
  <c r="AO448"/>
  <c r="AP448"/>
  <c r="AQ448"/>
  <c r="AR448"/>
  <c r="AS448"/>
  <c r="AT448"/>
  <c r="AU448"/>
  <c r="AV448"/>
  <c r="AW448"/>
  <c r="AX448"/>
  <c r="AY448"/>
  <c r="AZ448"/>
  <c r="H449"/>
  <c r="I449"/>
  <c r="J449"/>
  <c r="K449"/>
  <c r="L449"/>
  <c r="M449"/>
  <c r="N449"/>
  <c r="O449"/>
  <c r="P449"/>
  <c r="Q449"/>
  <c r="R449"/>
  <c r="S449"/>
  <c r="T449"/>
  <c r="U449"/>
  <c r="V449"/>
  <c r="W449"/>
  <c r="X449"/>
  <c r="Y449"/>
  <c r="Z449"/>
  <c r="AA449"/>
  <c r="AB449"/>
  <c r="AC449"/>
  <c r="AD449"/>
  <c r="AE449"/>
  <c r="AF449"/>
  <c r="AG449"/>
  <c r="AH449"/>
  <c r="AI449"/>
  <c r="AJ449"/>
  <c r="AK449"/>
  <c r="AL449"/>
  <c r="AM449"/>
  <c r="AN449"/>
  <c r="AO449"/>
  <c r="AP449"/>
  <c r="AQ449"/>
  <c r="AR449"/>
  <c r="AS449"/>
  <c r="AT449"/>
  <c r="AU449"/>
  <c r="AV449"/>
  <c r="AW449"/>
  <c r="AX449"/>
  <c r="AY449"/>
  <c r="AZ449"/>
  <c r="O429"/>
  <c r="Q429"/>
  <c r="R429"/>
  <c r="T429"/>
  <c r="U429"/>
  <c r="X429"/>
  <c r="AA429"/>
  <c r="AB429"/>
  <c r="AC429"/>
  <c r="AE429"/>
  <c r="AF429"/>
  <c r="AG429"/>
  <c r="AH429"/>
  <c r="AJ429"/>
  <c r="AK429"/>
  <c r="AL429"/>
  <c r="AM429"/>
  <c r="AO429"/>
  <c r="AP429"/>
  <c r="AQ429"/>
  <c r="AR429"/>
  <c r="AT429"/>
  <c r="AU429"/>
  <c r="AV429"/>
  <c r="AW429"/>
  <c r="AY429"/>
  <c r="AZ429"/>
  <c r="N429"/>
  <c r="O422"/>
  <c r="Q422"/>
  <c r="R422"/>
  <c r="T422"/>
  <c r="U422"/>
  <c r="W422"/>
  <c r="X422"/>
  <c r="Z422"/>
  <c r="AA422"/>
  <c r="AB422"/>
  <c r="AC422"/>
  <c r="AE422"/>
  <c r="AF422"/>
  <c r="AG422"/>
  <c r="AH422"/>
  <c r="AJ422"/>
  <c r="AK422"/>
  <c r="AL422"/>
  <c r="AM422"/>
  <c r="AO422"/>
  <c r="AP422"/>
  <c r="AQ422"/>
  <c r="AR422"/>
  <c r="AT422"/>
  <c r="AU422"/>
  <c r="AV422"/>
  <c r="AW422"/>
  <c r="AX422"/>
  <c r="AY422"/>
  <c r="AZ422"/>
  <c r="N422"/>
  <c r="L415"/>
  <c r="N415"/>
  <c r="O415"/>
  <c r="Q415"/>
  <c r="R415"/>
  <c r="T415"/>
  <c r="U415"/>
  <c r="W415"/>
  <c r="X415"/>
  <c r="Z415"/>
  <c r="AA415"/>
  <c r="AB415"/>
  <c r="AC415"/>
  <c r="AE415"/>
  <c r="AF415"/>
  <c r="AG415"/>
  <c r="AH415"/>
  <c r="AJ415"/>
  <c r="AK415"/>
  <c r="AL415"/>
  <c r="AM415"/>
  <c r="AO415"/>
  <c r="AP415"/>
  <c r="AQ415"/>
  <c r="AR415"/>
  <c r="AT415"/>
  <c r="AU415"/>
  <c r="AV415"/>
  <c r="AW415"/>
  <c r="AY415"/>
  <c r="AZ415"/>
  <c r="K415"/>
  <c r="L408"/>
  <c r="N408"/>
  <c r="O408"/>
  <c r="Q408"/>
  <c r="R408"/>
  <c r="T408"/>
  <c r="U408"/>
  <c r="W408"/>
  <c r="X408"/>
  <c r="Z408"/>
  <c r="AA408"/>
  <c r="AB408"/>
  <c r="AC408"/>
  <c r="AE408"/>
  <c r="AF408"/>
  <c r="AG408"/>
  <c r="AH408"/>
  <c r="AJ408"/>
  <c r="AK408"/>
  <c r="AL408"/>
  <c r="AM408"/>
  <c r="AO408"/>
  <c r="AP408"/>
  <c r="AQ408"/>
  <c r="AR408"/>
  <c r="AT408"/>
  <c r="AU408"/>
  <c r="AV408"/>
  <c r="AW408"/>
  <c r="AY408"/>
  <c r="AZ408"/>
  <c r="K408"/>
  <c r="L401"/>
  <c r="N401"/>
  <c r="O401"/>
  <c r="Q401"/>
  <c r="R401"/>
  <c r="T401"/>
  <c r="U401"/>
  <c r="W401"/>
  <c r="X401"/>
  <c r="Z401"/>
  <c r="AA401"/>
  <c r="AB401"/>
  <c r="AC401"/>
  <c r="AE401"/>
  <c r="AF401"/>
  <c r="AG401"/>
  <c r="AH401"/>
  <c r="AJ401"/>
  <c r="AK401"/>
  <c r="AL401"/>
  <c r="AM401"/>
  <c r="AO401"/>
  <c r="AP401"/>
  <c r="AQ401"/>
  <c r="AR401"/>
  <c r="AT401"/>
  <c r="AU401"/>
  <c r="AV401"/>
  <c r="AW401"/>
  <c r="AY401"/>
  <c r="AZ401"/>
  <c r="K401"/>
  <c r="E402"/>
  <c r="L394"/>
  <c r="N394"/>
  <c r="O394"/>
  <c r="Q394"/>
  <c r="R394"/>
  <c r="T394"/>
  <c r="U394"/>
  <c r="W394"/>
  <c r="X394"/>
  <c r="Z394"/>
  <c r="AA394"/>
  <c r="AB394"/>
  <c r="AC394"/>
  <c r="AE394"/>
  <c r="AF394"/>
  <c r="AG394"/>
  <c r="AH394"/>
  <c r="AJ394"/>
  <c r="AK394"/>
  <c r="AL394"/>
  <c r="AM394"/>
  <c r="AO394"/>
  <c r="AP394"/>
  <c r="AQ394"/>
  <c r="AR394"/>
  <c r="AT394"/>
  <c r="AU394"/>
  <c r="AV394"/>
  <c r="AW394"/>
  <c r="AY394"/>
  <c r="K394"/>
  <c r="AC628" l="1"/>
  <c r="AD621"/>
  <c r="AD628" s="1"/>
  <c r="K628"/>
  <c r="E621"/>
  <c r="F429"/>
  <c r="N628"/>
  <c r="F401"/>
  <c r="F415"/>
  <c r="Z443"/>
  <c r="W443"/>
  <c r="F621"/>
  <c r="F161"/>
  <c r="F630"/>
  <c r="F631"/>
  <c r="E446"/>
  <c r="AD161"/>
  <c r="AS161"/>
  <c r="S465"/>
  <c r="M479"/>
  <c r="M493"/>
  <c r="S507"/>
  <c r="M507"/>
  <c r="F594"/>
  <c r="G630"/>
  <c r="G624"/>
  <c r="AI161"/>
  <c r="R628"/>
  <c r="S628" s="1"/>
  <c r="S621"/>
  <c r="M415"/>
  <c r="P415"/>
  <c r="M472"/>
  <c r="S486"/>
  <c r="S500"/>
  <c r="M500"/>
  <c r="G631"/>
  <c r="P700"/>
  <c r="Y35"/>
  <c r="G614"/>
  <c r="G623"/>
  <c r="O628"/>
  <c r="P628" s="1"/>
  <c r="P621"/>
  <c r="W161"/>
  <c r="Y161" s="1"/>
  <c r="L628"/>
  <c r="F628" s="1"/>
  <c r="M621"/>
  <c r="M628" s="1"/>
  <c r="AX161"/>
  <c r="K594"/>
  <c r="K591" s="1"/>
  <c r="F591"/>
  <c r="J591"/>
  <c r="S591"/>
  <c r="P429"/>
  <c r="F444"/>
  <c r="F446"/>
  <c r="G446" s="1"/>
  <c r="F445"/>
  <c r="M707"/>
  <c r="P707"/>
  <c r="S707"/>
  <c r="V707"/>
  <c r="Y707"/>
  <c r="AD707"/>
  <c r="AI707"/>
  <c r="AN707"/>
  <c r="AS707"/>
  <c r="AX707"/>
  <c r="BA707"/>
  <c r="AD700"/>
  <c r="M700"/>
  <c r="J700"/>
  <c r="Y700"/>
  <c r="AX700"/>
  <c r="V700"/>
  <c r="S700"/>
  <c r="AN700"/>
  <c r="AI700"/>
  <c r="AS700"/>
  <c r="E70"/>
  <c r="G70" s="1"/>
  <c r="E594"/>
  <c r="G607"/>
  <c r="P401"/>
  <c r="M401"/>
  <c r="G133"/>
  <c r="E514"/>
  <c r="G147"/>
  <c r="G154"/>
  <c r="M161"/>
  <c r="F514"/>
  <c r="G514" s="1"/>
  <c r="P161"/>
  <c r="V161"/>
  <c r="E486"/>
  <c r="G486" s="1"/>
  <c r="AP443"/>
  <c r="S161"/>
  <c r="AN161"/>
  <c r="G35"/>
  <c r="G112"/>
  <c r="G105"/>
  <c r="E394"/>
  <c r="G42"/>
  <c r="J465"/>
  <c r="I443"/>
  <c r="AX443"/>
  <c r="AH443"/>
  <c r="R443"/>
  <c r="J500"/>
  <c r="AY443"/>
  <c r="AU443"/>
  <c r="AQ443"/>
  <c r="AM443"/>
  <c r="AI443"/>
  <c r="AE443"/>
  <c r="AA443"/>
  <c r="O443"/>
  <c r="AT443"/>
  <c r="AL443"/>
  <c r="AD443"/>
  <c r="V443"/>
  <c r="N443"/>
  <c r="J458"/>
  <c r="F700"/>
  <c r="AZ443"/>
  <c r="AV443"/>
  <c r="AR443"/>
  <c r="AN443"/>
  <c r="AJ443"/>
  <c r="AF443"/>
  <c r="AB443"/>
  <c r="X443"/>
  <c r="T443"/>
  <c r="L443"/>
  <c r="AW443"/>
  <c r="AS443"/>
  <c r="AO443"/>
  <c r="AK443"/>
  <c r="AG443"/>
  <c r="AC443"/>
  <c r="Y443"/>
  <c r="U443"/>
  <c r="J472"/>
  <c r="J486"/>
  <c r="F500"/>
  <c r="F507"/>
  <c r="J514"/>
  <c r="G77"/>
  <c r="G126"/>
  <c r="G140"/>
  <c r="E479"/>
  <c r="E493"/>
  <c r="E507"/>
  <c r="J479"/>
  <c r="J493"/>
  <c r="J507"/>
  <c r="G119"/>
  <c r="G49"/>
  <c r="G98"/>
  <c r="G91"/>
  <c r="G84"/>
  <c r="G63"/>
  <c r="H443"/>
  <c r="Q443"/>
  <c r="E500"/>
  <c r="F493"/>
  <c r="F479"/>
  <c r="H628"/>
  <c r="F707"/>
  <c r="E700"/>
  <c r="E707"/>
  <c r="G707" s="1"/>
  <c r="F394"/>
  <c r="F723"/>
  <c r="E723"/>
  <c r="K443"/>
  <c r="E443" s="1"/>
  <c r="E445"/>
  <c r="E628" l="1"/>
  <c r="G700"/>
  <c r="E724"/>
  <c r="E725"/>
  <c r="G445"/>
  <c r="P443"/>
  <c r="G621"/>
  <c r="G628"/>
  <c r="S443"/>
  <c r="G500"/>
  <c r="M591"/>
  <c r="E591"/>
  <c r="G591" s="1"/>
  <c r="M443"/>
  <c r="F443"/>
  <c r="J443"/>
  <c r="G443"/>
  <c r="G479"/>
  <c r="F727"/>
  <c r="AT722"/>
  <c r="G507"/>
  <c r="AP722"/>
  <c r="AL722"/>
  <c r="AH722"/>
  <c r="N722"/>
  <c r="G493"/>
  <c r="Z722"/>
  <c r="R722"/>
  <c r="AW722"/>
  <c r="AO722"/>
  <c r="AC722"/>
  <c r="AZ722"/>
  <c r="AR722"/>
  <c r="AJ722"/>
  <c r="AB722"/>
  <c r="X722"/>
  <c r="T722"/>
  <c r="E728"/>
  <c r="AY722"/>
  <c r="AU722"/>
  <c r="AQ722"/>
  <c r="AM722"/>
  <c r="AE722"/>
  <c r="AA722"/>
  <c r="W722"/>
  <c r="O722"/>
  <c r="K722"/>
  <c r="AK722"/>
  <c r="U722"/>
  <c r="Q722"/>
  <c r="E727"/>
  <c r="AG722"/>
  <c r="F728"/>
  <c r="AV722"/>
  <c r="AF722"/>
  <c r="L722"/>
  <c r="H722"/>
  <c r="I722"/>
  <c r="F726"/>
  <c r="E726"/>
  <c r="F478"/>
  <c r="E478"/>
  <c r="F477"/>
  <c r="E477"/>
  <c r="F476"/>
  <c r="E476"/>
  <c r="F475"/>
  <c r="E475"/>
  <c r="F474"/>
  <c r="E474"/>
  <c r="F473"/>
  <c r="E473"/>
  <c r="F472"/>
  <c r="E472"/>
  <c r="F471"/>
  <c r="E471"/>
  <c r="F470"/>
  <c r="E470"/>
  <c r="F469"/>
  <c r="E469"/>
  <c r="F468"/>
  <c r="E468"/>
  <c r="F467"/>
  <c r="E467"/>
  <c r="F466"/>
  <c r="E466"/>
  <c r="F465"/>
  <c r="E465"/>
  <c r="F464"/>
  <c r="E464"/>
  <c r="F463"/>
  <c r="E463"/>
  <c r="F462"/>
  <c r="E462"/>
  <c r="F461"/>
  <c r="E461"/>
  <c r="F460"/>
  <c r="E460"/>
  <c r="F459"/>
  <c r="E459"/>
  <c r="F458"/>
  <c r="E458"/>
  <c r="F455"/>
  <c r="E455"/>
  <c r="F449"/>
  <c r="E449"/>
  <c r="F448"/>
  <c r="E448"/>
  <c r="F447"/>
  <c r="E447"/>
  <c r="E444"/>
  <c r="F435"/>
  <c r="E435"/>
  <c r="F434"/>
  <c r="E434"/>
  <c r="F433"/>
  <c r="E433"/>
  <c r="F430"/>
  <c r="E430"/>
  <c r="E429"/>
  <c r="F428"/>
  <c r="E428"/>
  <c r="F427"/>
  <c r="E427"/>
  <c r="F426"/>
  <c r="E426"/>
  <c r="F425"/>
  <c r="E425"/>
  <c r="F424"/>
  <c r="E424"/>
  <c r="F423"/>
  <c r="E423"/>
  <c r="F422"/>
  <c r="E422"/>
  <c r="F421"/>
  <c r="E421"/>
  <c r="F420"/>
  <c r="E420"/>
  <c r="F419"/>
  <c r="E419"/>
  <c r="E418"/>
  <c r="F417"/>
  <c r="E417"/>
  <c r="F416"/>
  <c r="E416"/>
  <c r="E415"/>
  <c r="F414"/>
  <c r="E414"/>
  <c r="F413"/>
  <c r="E413"/>
  <c r="F412"/>
  <c r="E412"/>
  <c r="F411"/>
  <c r="E411"/>
  <c r="F410"/>
  <c r="E410"/>
  <c r="F409"/>
  <c r="E409"/>
  <c r="F408"/>
  <c r="E408"/>
  <c r="F407"/>
  <c r="E407"/>
  <c r="F406"/>
  <c r="E406"/>
  <c r="F405"/>
  <c r="E405"/>
  <c r="F404"/>
  <c r="E404"/>
  <c r="E403"/>
  <c r="F402"/>
  <c r="E401"/>
  <c r="F400"/>
  <c r="E400"/>
  <c r="E399"/>
  <c r="E398"/>
  <c r="E397"/>
  <c r="E395"/>
  <c r="H599"/>
  <c r="I599"/>
  <c r="J599"/>
  <c r="K599"/>
  <c r="L599"/>
  <c r="M599"/>
  <c r="N599"/>
  <c r="O599"/>
  <c r="P599"/>
  <c r="Q599"/>
  <c r="R599"/>
  <c r="S599"/>
  <c r="T599"/>
  <c r="U599"/>
  <c r="V599"/>
  <c r="W599"/>
  <c r="X599"/>
  <c r="Y599"/>
  <c r="Z599"/>
  <c r="AA599"/>
  <c r="AB599"/>
  <c r="AC599"/>
  <c r="AD599"/>
  <c r="AE599"/>
  <c r="AF599"/>
  <c r="AG599"/>
  <c r="AH599"/>
  <c r="AI599"/>
  <c r="AJ599"/>
  <c r="AK599"/>
  <c r="AL599"/>
  <c r="AM599"/>
  <c r="AN599"/>
  <c r="AO599"/>
  <c r="AP599"/>
  <c r="AQ599"/>
  <c r="AR599"/>
  <c r="AS599"/>
  <c r="AT599"/>
  <c r="AU599"/>
  <c r="AV599"/>
  <c r="AW599"/>
  <c r="AX599"/>
  <c r="AY599"/>
  <c r="AZ599"/>
  <c r="BA599"/>
  <c r="H600"/>
  <c r="H601"/>
  <c r="F215"/>
  <c r="F216"/>
  <c r="F217"/>
  <c r="F205"/>
  <c r="F206"/>
  <c r="F207"/>
  <c r="F208"/>
  <c r="F209"/>
  <c r="F210"/>
  <c r="F204"/>
  <c r="F198"/>
  <c r="F199"/>
  <c r="F200"/>
  <c r="F201"/>
  <c r="F202"/>
  <c r="F203"/>
  <c r="F197"/>
  <c r="F191"/>
  <c r="F192"/>
  <c r="F193"/>
  <c r="F194"/>
  <c r="F195"/>
  <c r="F196"/>
  <c r="F190"/>
  <c r="E184"/>
  <c r="F184"/>
  <c r="E185"/>
  <c r="F185"/>
  <c r="E186"/>
  <c r="F186"/>
  <c r="E187"/>
  <c r="F187"/>
  <c r="E188"/>
  <c r="F188"/>
  <c r="E189"/>
  <c r="F189"/>
  <c r="F183"/>
  <c r="F180"/>
  <c r="F181"/>
  <c r="E173"/>
  <c r="F390"/>
  <c r="E174"/>
  <c r="E175"/>
  <c r="F392"/>
  <c r="E180"/>
  <c r="E181"/>
  <c r="E191"/>
  <c r="E192"/>
  <c r="E193"/>
  <c r="E194"/>
  <c r="E195"/>
  <c r="E196"/>
  <c r="E198"/>
  <c r="E199"/>
  <c r="E200"/>
  <c r="E201"/>
  <c r="E202"/>
  <c r="E203"/>
  <c r="E205"/>
  <c r="E206"/>
  <c r="E207"/>
  <c r="E208"/>
  <c r="E209"/>
  <c r="E210"/>
  <c r="E215"/>
  <c r="E216"/>
  <c r="E217"/>
  <c r="W204"/>
  <c r="W197"/>
  <c r="E197" s="1"/>
  <c r="W190"/>
  <c r="AE183"/>
  <c r="E183" s="1"/>
  <c r="AE176"/>
  <c r="AE386" s="1"/>
  <c r="W386" l="1"/>
  <c r="Y386" s="1"/>
  <c r="E190"/>
  <c r="G190"/>
  <c r="G461"/>
  <c r="G468"/>
  <c r="G475"/>
  <c r="G408"/>
  <c r="G724"/>
  <c r="G725"/>
  <c r="S722"/>
  <c r="E392"/>
  <c r="E390"/>
  <c r="E388"/>
  <c r="G388" s="1"/>
  <c r="P722"/>
  <c r="F391"/>
  <c r="G197"/>
  <c r="G401"/>
  <c r="J722"/>
  <c r="M722"/>
  <c r="E389"/>
  <c r="E391"/>
  <c r="E387"/>
  <c r="E204"/>
  <c r="F599"/>
  <c r="E599"/>
  <c r="G415"/>
  <c r="G465"/>
  <c r="G429"/>
  <c r="G458"/>
  <c r="G472"/>
  <c r="E722"/>
  <c r="BA604"/>
  <c r="BA16" s="1"/>
  <c r="AZ604"/>
  <c r="AZ16" s="1"/>
  <c r="AZ31" s="1"/>
  <c r="AY604"/>
  <c r="AY16" s="1"/>
  <c r="AY31" s="1"/>
  <c r="AX604"/>
  <c r="AX16" s="1"/>
  <c r="AW604"/>
  <c r="AW16" s="1"/>
  <c r="AW31" s="1"/>
  <c r="AV604"/>
  <c r="AV16" s="1"/>
  <c r="AV31" s="1"/>
  <c r="AU604"/>
  <c r="AU16" s="1"/>
  <c r="AU31" s="1"/>
  <c r="AT604"/>
  <c r="AT16" s="1"/>
  <c r="AT31" s="1"/>
  <c r="AS604"/>
  <c r="AS16" s="1"/>
  <c r="AR604"/>
  <c r="AR16" s="1"/>
  <c r="AR31" s="1"/>
  <c r="AQ604"/>
  <c r="AQ16" s="1"/>
  <c r="AQ31" s="1"/>
  <c r="AP604"/>
  <c r="AP16" s="1"/>
  <c r="AP31" s="1"/>
  <c r="AO604"/>
  <c r="AO16" s="1"/>
  <c r="AO31" s="1"/>
  <c r="AN604"/>
  <c r="AN16" s="1"/>
  <c r="AM604"/>
  <c r="AM16" s="1"/>
  <c r="AM31" s="1"/>
  <c r="AL604"/>
  <c r="AL16" s="1"/>
  <c r="AL31" s="1"/>
  <c r="AK604"/>
  <c r="AK16" s="1"/>
  <c r="AK31" s="1"/>
  <c r="AJ604"/>
  <c r="AJ16" s="1"/>
  <c r="AJ31" s="1"/>
  <c r="AI604"/>
  <c r="AI16" s="1"/>
  <c r="AH604"/>
  <c r="AH16" s="1"/>
  <c r="AH31" s="1"/>
  <c r="AG604"/>
  <c r="AG16" s="1"/>
  <c r="AG31" s="1"/>
  <c r="AF604"/>
  <c r="AF16" s="1"/>
  <c r="AF31" s="1"/>
  <c r="AE604"/>
  <c r="AE16" s="1"/>
  <c r="AE31" s="1"/>
  <c r="AD604"/>
  <c r="AD16" s="1"/>
  <c r="AC604"/>
  <c r="AC16" s="1"/>
  <c r="AC31" s="1"/>
  <c r="AB604"/>
  <c r="AB16" s="1"/>
  <c r="AB31" s="1"/>
  <c r="AA604"/>
  <c r="AA16" s="1"/>
  <c r="AA31" s="1"/>
  <c r="Z604"/>
  <c r="Z16" s="1"/>
  <c r="Z31" s="1"/>
  <c r="Y604"/>
  <c r="Y16" s="1"/>
  <c r="X604"/>
  <c r="X16" s="1"/>
  <c r="X31" s="1"/>
  <c r="W604"/>
  <c r="W16" s="1"/>
  <c r="W31" s="1"/>
  <c r="V604"/>
  <c r="V16" s="1"/>
  <c r="U604"/>
  <c r="U16" s="1"/>
  <c r="U31" s="1"/>
  <c r="T604"/>
  <c r="T16" s="1"/>
  <c r="T31" s="1"/>
  <c r="S604"/>
  <c r="S16" s="1"/>
  <c r="R604"/>
  <c r="R16" s="1"/>
  <c r="R31" s="1"/>
  <c r="Q604"/>
  <c r="Q16" s="1"/>
  <c r="Q31" s="1"/>
  <c r="P604"/>
  <c r="P16" s="1"/>
  <c r="O604"/>
  <c r="O16" s="1"/>
  <c r="O31" s="1"/>
  <c r="N604"/>
  <c r="N16" s="1"/>
  <c r="N31" s="1"/>
  <c r="M604"/>
  <c r="M16" s="1"/>
  <c r="L604"/>
  <c r="L16" s="1"/>
  <c r="L31" s="1"/>
  <c r="K604"/>
  <c r="K16" s="1"/>
  <c r="K31" s="1"/>
  <c r="J604"/>
  <c r="J16" s="1"/>
  <c r="I604"/>
  <c r="I16" s="1"/>
  <c r="I31" s="1"/>
  <c r="H604"/>
  <c r="H16" s="1"/>
  <c r="H31" s="1"/>
  <c r="BA603"/>
  <c r="BA15" s="1"/>
  <c r="AZ603"/>
  <c r="AZ15" s="1"/>
  <c r="AZ30" s="1"/>
  <c r="AY603"/>
  <c r="AY15" s="1"/>
  <c r="AY30" s="1"/>
  <c r="AX603"/>
  <c r="AX15" s="1"/>
  <c r="AW603"/>
  <c r="AW15" s="1"/>
  <c r="AW30" s="1"/>
  <c r="AV603"/>
  <c r="AV15" s="1"/>
  <c r="AV30" s="1"/>
  <c r="AU603"/>
  <c r="AU15" s="1"/>
  <c r="AU30" s="1"/>
  <c r="AT603"/>
  <c r="AT15" s="1"/>
  <c r="AT30" s="1"/>
  <c r="AS603"/>
  <c r="AS15" s="1"/>
  <c r="AR603"/>
  <c r="AR15" s="1"/>
  <c r="AR30" s="1"/>
  <c r="AQ603"/>
  <c r="AQ15" s="1"/>
  <c r="AQ30" s="1"/>
  <c r="AP603"/>
  <c r="AP15" s="1"/>
  <c r="AP30" s="1"/>
  <c r="AO603"/>
  <c r="AO15" s="1"/>
  <c r="AO30" s="1"/>
  <c r="AN603"/>
  <c r="AN15" s="1"/>
  <c r="AM603"/>
  <c r="AM15" s="1"/>
  <c r="AM30" s="1"/>
  <c r="AL603"/>
  <c r="AL15" s="1"/>
  <c r="AL30" s="1"/>
  <c r="AK603"/>
  <c r="AK15" s="1"/>
  <c r="AK30" s="1"/>
  <c r="AJ603"/>
  <c r="AJ15" s="1"/>
  <c r="AJ30" s="1"/>
  <c r="AI603"/>
  <c r="AI15" s="1"/>
  <c r="AH603"/>
  <c r="AH15" s="1"/>
  <c r="AH30" s="1"/>
  <c r="AG603"/>
  <c r="AG15" s="1"/>
  <c r="AG30" s="1"/>
  <c r="AF603"/>
  <c r="AF15" s="1"/>
  <c r="AF30" s="1"/>
  <c r="AE603"/>
  <c r="AE15" s="1"/>
  <c r="AE30" s="1"/>
  <c r="AD603"/>
  <c r="AD15" s="1"/>
  <c r="AC603"/>
  <c r="AC15" s="1"/>
  <c r="AC30" s="1"/>
  <c r="AB603"/>
  <c r="AB15" s="1"/>
  <c r="AB30" s="1"/>
  <c r="AA603"/>
  <c r="AA15" s="1"/>
  <c r="AA30" s="1"/>
  <c r="Z603"/>
  <c r="Z15" s="1"/>
  <c r="Z30" s="1"/>
  <c r="Y603"/>
  <c r="Y15" s="1"/>
  <c r="X603"/>
  <c r="X15" s="1"/>
  <c r="X30" s="1"/>
  <c r="W603"/>
  <c r="W15" s="1"/>
  <c r="W30" s="1"/>
  <c r="V603"/>
  <c r="V15" s="1"/>
  <c r="U603"/>
  <c r="U15" s="1"/>
  <c r="U30" s="1"/>
  <c r="T603"/>
  <c r="T15" s="1"/>
  <c r="T30" s="1"/>
  <c r="S603"/>
  <c r="S15" s="1"/>
  <c r="R603"/>
  <c r="R15" s="1"/>
  <c r="R30" s="1"/>
  <c r="Q603"/>
  <c r="Q15" s="1"/>
  <c r="Q30" s="1"/>
  <c r="P603"/>
  <c r="P15" s="1"/>
  <c r="O603"/>
  <c r="O15" s="1"/>
  <c r="O30" s="1"/>
  <c r="N603"/>
  <c r="N15" s="1"/>
  <c r="N30" s="1"/>
  <c r="M603"/>
  <c r="M15" s="1"/>
  <c r="L603"/>
  <c r="L15" s="1"/>
  <c r="L30" s="1"/>
  <c r="K603"/>
  <c r="K15" s="1"/>
  <c r="K30" s="1"/>
  <c r="J603"/>
  <c r="J15" s="1"/>
  <c r="I603"/>
  <c r="I15" s="1"/>
  <c r="I30" s="1"/>
  <c r="H603"/>
  <c r="BA602"/>
  <c r="BA14" s="1"/>
  <c r="AZ602"/>
  <c r="AZ14" s="1"/>
  <c r="AZ29" s="1"/>
  <c r="AY602"/>
  <c r="AY14" s="1"/>
  <c r="AY29" s="1"/>
  <c r="AX602"/>
  <c r="AX14" s="1"/>
  <c r="AW602"/>
  <c r="AW14" s="1"/>
  <c r="AW29" s="1"/>
  <c r="AV602"/>
  <c r="AV14" s="1"/>
  <c r="AV29" s="1"/>
  <c r="AU602"/>
  <c r="AU14" s="1"/>
  <c r="AU29" s="1"/>
  <c r="AT602"/>
  <c r="AT14" s="1"/>
  <c r="AT29" s="1"/>
  <c r="AS602"/>
  <c r="AS14" s="1"/>
  <c r="AR602"/>
  <c r="AR14" s="1"/>
  <c r="AR29" s="1"/>
  <c r="AQ602"/>
  <c r="AQ14" s="1"/>
  <c r="AQ29" s="1"/>
  <c r="AP602"/>
  <c r="AP14" s="1"/>
  <c r="AP29" s="1"/>
  <c r="AO602"/>
  <c r="AO14" s="1"/>
  <c r="AO29" s="1"/>
  <c r="AN602"/>
  <c r="AN14" s="1"/>
  <c r="AM602"/>
  <c r="AM14" s="1"/>
  <c r="AM29" s="1"/>
  <c r="AL602"/>
  <c r="AL14" s="1"/>
  <c r="AL29" s="1"/>
  <c r="AK602"/>
  <c r="AK14" s="1"/>
  <c r="AK29" s="1"/>
  <c r="AJ602"/>
  <c r="AJ14" s="1"/>
  <c r="AJ29" s="1"/>
  <c r="AI602"/>
  <c r="AI14" s="1"/>
  <c r="AH602"/>
  <c r="AH14" s="1"/>
  <c r="AH29" s="1"/>
  <c r="AG602"/>
  <c r="AG14" s="1"/>
  <c r="AG29" s="1"/>
  <c r="AF602"/>
  <c r="AF14" s="1"/>
  <c r="AF29" s="1"/>
  <c r="AE602"/>
  <c r="AE14" s="1"/>
  <c r="AE29" s="1"/>
  <c r="AD602"/>
  <c r="AD14" s="1"/>
  <c r="AC602"/>
  <c r="AC14" s="1"/>
  <c r="AC29" s="1"/>
  <c r="AB602"/>
  <c r="AB14" s="1"/>
  <c r="AB29" s="1"/>
  <c r="AA602"/>
  <c r="AA14" s="1"/>
  <c r="AA29" s="1"/>
  <c r="Z602"/>
  <c r="Z14" s="1"/>
  <c r="Z29" s="1"/>
  <c r="Y602"/>
  <c r="Y14" s="1"/>
  <c r="X602"/>
  <c r="X14" s="1"/>
  <c r="X29" s="1"/>
  <c r="W602"/>
  <c r="W14" s="1"/>
  <c r="W29" s="1"/>
  <c r="V602"/>
  <c r="V14" s="1"/>
  <c r="U602"/>
  <c r="U29" s="1"/>
  <c r="T602"/>
  <c r="T14" s="1"/>
  <c r="T29" s="1"/>
  <c r="S602"/>
  <c r="S14" s="1"/>
  <c r="R602"/>
  <c r="R14" s="1"/>
  <c r="R29" s="1"/>
  <c r="Q602"/>
  <c r="Q14" s="1"/>
  <c r="Q29" s="1"/>
  <c r="O602"/>
  <c r="N602"/>
  <c r="N14" s="1"/>
  <c r="N29" s="1"/>
  <c r="M602"/>
  <c r="M14" s="1"/>
  <c r="L602"/>
  <c r="L14" s="1"/>
  <c r="L29" s="1"/>
  <c r="K602"/>
  <c r="K14" s="1"/>
  <c r="K29" s="1"/>
  <c r="J602"/>
  <c r="J14" s="1"/>
  <c r="I602"/>
  <c r="I14" s="1"/>
  <c r="I29" s="1"/>
  <c r="H602"/>
  <c r="BA601"/>
  <c r="BA13" s="1"/>
  <c r="AZ601"/>
  <c r="AZ13" s="1"/>
  <c r="AZ28" s="1"/>
  <c r="AX601"/>
  <c r="AX13" s="1"/>
  <c r="AW601"/>
  <c r="AW13" s="1"/>
  <c r="AW28" s="1"/>
  <c r="AV601"/>
  <c r="AV13" s="1"/>
  <c r="AV28" s="1"/>
  <c r="AU601"/>
  <c r="AU13" s="1"/>
  <c r="AU28" s="1"/>
  <c r="AT601"/>
  <c r="AT13" s="1"/>
  <c r="AT28" s="1"/>
  <c r="AS601"/>
  <c r="AS13" s="1"/>
  <c r="AR601"/>
  <c r="AR13" s="1"/>
  <c r="AR28" s="1"/>
  <c r="AQ601"/>
  <c r="AQ13" s="1"/>
  <c r="AQ28" s="1"/>
  <c r="AP601"/>
  <c r="AP13" s="1"/>
  <c r="AP28" s="1"/>
  <c r="AO601"/>
  <c r="AO13" s="1"/>
  <c r="AO28" s="1"/>
  <c r="AN601"/>
  <c r="AN13" s="1"/>
  <c r="AM601"/>
  <c r="AM13" s="1"/>
  <c r="AM28" s="1"/>
  <c r="AL601"/>
  <c r="AL13" s="1"/>
  <c r="AL28" s="1"/>
  <c r="AK601"/>
  <c r="AK13" s="1"/>
  <c r="AK28" s="1"/>
  <c r="AJ601"/>
  <c r="AJ13" s="1"/>
  <c r="AI601"/>
  <c r="AI13" s="1"/>
  <c r="AH601"/>
  <c r="AH13" s="1"/>
  <c r="AH28" s="1"/>
  <c r="AG601"/>
  <c r="AG13" s="1"/>
  <c r="AG28" s="1"/>
  <c r="AF601"/>
  <c r="AF13" s="1"/>
  <c r="AF28" s="1"/>
  <c r="AE601"/>
  <c r="AE13" s="1"/>
  <c r="AE28" s="1"/>
  <c r="AD601"/>
  <c r="AD13" s="1"/>
  <c r="AC601"/>
  <c r="AC13" s="1"/>
  <c r="AC28" s="1"/>
  <c r="AB601"/>
  <c r="AB13" s="1"/>
  <c r="AB28" s="1"/>
  <c r="AA601"/>
  <c r="AA13" s="1"/>
  <c r="AA28" s="1"/>
  <c r="Z601"/>
  <c r="Z13" s="1"/>
  <c r="Z28" s="1"/>
  <c r="Y601"/>
  <c r="Y13" s="1"/>
  <c r="X601"/>
  <c r="X13" s="1"/>
  <c r="X28" s="1"/>
  <c r="W601"/>
  <c r="W13" s="1"/>
  <c r="W28" s="1"/>
  <c r="V601"/>
  <c r="V13" s="1"/>
  <c r="U601"/>
  <c r="U13" s="1"/>
  <c r="U28" s="1"/>
  <c r="T601"/>
  <c r="T13" s="1"/>
  <c r="T28" s="1"/>
  <c r="R601"/>
  <c r="Q601"/>
  <c r="Q13" s="1"/>
  <c r="Q28" s="1"/>
  <c r="O601"/>
  <c r="N601"/>
  <c r="N13" s="1"/>
  <c r="N28" s="1"/>
  <c r="L601"/>
  <c r="K601"/>
  <c r="J601"/>
  <c r="J13" s="1"/>
  <c r="I601"/>
  <c r="I13" s="1"/>
  <c r="I28" s="1"/>
  <c r="H13"/>
  <c r="H28" s="1"/>
  <c r="BA600"/>
  <c r="AZ600"/>
  <c r="AY600"/>
  <c r="AX600"/>
  <c r="AW600"/>
  <c r="AV600"/>
  <c r="AU600"/>
  <c r="AT600"/>
  <c r="AS600"/>
  <c r="AR600"/>
  <c r="AQ600"/>
  <c r="AP600"/>
  <c r="AO600"/>
  <c r="AN600"/>
  <c r="AM600"/>
  <c r="AL600"/>
  <c r="AK600"/>
  <c r="AJ600"/>
  <c r="AI600"/>
  <c r="AH600"/>
  <c r="AG600"/>
  <c r="AF600"/>
  <c r="AE600"/>
  <c r="AD600"/>
  <c r="AC600"/>
  <c r="AB600"/>
  <c r="AA600"/>
  <c r="Z600"/>
  <c r="Y600"/>
  <c r="X600"/>
  <c r="W600"/>
  <c r="V600"/>
  <c r="U600"/>
  <c r="T600"/>
  <c r="R600"/>
  <c r="Q600"/>
  <c r="O600"/>
  <c r="N600"/>
  <c r="L600"/>
  <c r="K600"/>
  <c r="J600"/>
  <c r="I600"/>
  <c r="H12"/>
  <c r="H27" s="1"/>
  <c r="E176"/>
  <c r="G176" s="1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C8" s="1"/>
  <c r="D8" s="1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F716" i="13" l="1"/>
  <c r="F717"/>
  <c r="AJ28"/>
  <c r="F718"/>
  <c r="K715"/>
  <c r="X715"/>
  <c r="AB715"/>
  <c r="AF715"/>
  <c r="AJ715"/>
  <c r="AR715"/>
  <c r="AZ715"/>
  <c r="P602"/>
  <c r="P14" s="1"/>
  <c r="P601"/>
  <c r="P13" s="1"/>
  <c r="Q715"/>
  <c r="S600"/>
  <c r="S12" s="1"/>
  <c r="G722"/>
  <c r="T715"/>
  <c r="R13"/>
  <c r="R28" s="1"/>
  <c r="S601"/>
  <c r="S13" s="1"/>
  <c r="L715"/>
  <c r="M715" s="1"/>
  <c r="U715"/>
  <c r="AC715"/>
  <c r="AK715"/>
  <c r="AO715"/>
  <c r="AW715"/>
  <c r="N715"/>
  <c r="R715"/>
  <c r="S715" s="1"/>
  <c r="Z715"/>
  <c r="AH715"/>
  <c r="AL715"/>
  <c r="M600"/>
  <c r="O598"/>
  <c r="P600"/>
  <c r="L13"/>
  <c r="L28" s="1"/>
  <c r="M601"/>
  <c r="M13" s="1"/>
  <c r="C5" i="8"/>
  <c r="C11"/>
  <c r="D11" s="1"/>
  <c r="O715" i="13"/>
  <c r="P715" s="1"/>
  <c r="W715"/>
  <c r="AA715"/>
  <c r="AE715"/>
  <c r="AM715"/>
  <c r="AQ715"/>
  <c r="AU715"/>
  <c r="G389"/>
  <c r="E386"/>
  <c r="G386" s="1"/>
  <c r="I12"/>
  <c r="I27" s="1"/>
  <c r="I598"/>
  <c r="J12"/>
  <c r="J598"/>
  <c r="K12"/>
  <c r="K27" s="1"/>
  <c r="K598"/>
  <c r="L12"/>
  <c r="L27" s="1"/>
  <c r="L598"/>
  <c r="M598" s="1"/>
  <c r="M12"/>
  <c r="N12"/>
  <c r="N27" s="1"/>
  <c r="N598"/>
  <c r="P12"/>
  <c r="Q12"/>
  <c r="Q27" s="1"/>
  <c r="Q598"/>
  <c r="R12"/>
  <c r="R27" s="1"/>
  <c r="R598"/>
  <c r="S598" s="1"/>
  <c r="T12"/>
  <c r="T27" s="1"/>
  <c r="T598"/>
  <c r="U12"/>
  <c r="U27" s="1"/>
  <c r="U598"/>
  <c r="V12"/>
  <c r="V598"/>
  <c r="W12"/>
  <c r="W27" s="1"/>
  <c r="W598"/>
  <c r="X12"/>
  <c r="X27" s="1"/>
  <c r="X598"/>
  <c r="Y12"/>
  <c r="Y598"/>
  <c r="Z12"/>
  <c r="Z27" s="1"/>
  <c r="Z598"/>
  <c r="AA12"/>
  <c r="AA27" s="1"/>
  <c r="AA598"/>
  <c r="AB12"/>
  <c r="AB27" s="1"/>
  <c r="AB598"/>
  <c r="AC12"/>
  <c r="AC27" s="1"/>
  <c r="AC598"/>
  <c r="AD12"/>
  <c r="AD598"/>
  <c r="AE12"/>
  <c r="AE27" s="1"/>
  <c r="AE598"/>
  <c r="AF12"/>
  <c r="AF27" s="1"/>
  <c r="AF598"/>
  <c r="AG12"/>
  <c r="AG27" s="1"/>
  <c r="AG598"/>
  <c r="AH12"/>
  <c r="AH27" s="1"/>
  <c r="AH598"/>
  <c r="AI12"/>
  <c r="AI598"/>
  <c r="AJ12"/>
  <c r="AJ27" s="1"/>
  <c r="AJ598"/>
  <c r="AK12"/>
  <c r="AK27" s="1"/>
  <c r="AK598"/>
  <c r="AL12"/>
  <c r="AL27" s="1"/>
  <c r="AL598"/>
  <c r="AM12"/>
  <c r="AM27" s="1"/>
  <c r="AM598"/>
  <c r="AN12"/>
  <c r="AN598"/>
  <c r="AO12"/>
  <c r="AO27" s="1"/>
  <c r="AO598"/>
  <c r="AP12"/>
  <c r="AP27" s="1"/>
  <c r="AP598"/>
  <c r="AQ12"/>
  <c r="AQ27" s="1"/>
  <c r="AQ598"/>
  <c r="AR12"/>
  <c r="AR27" s="1"/>
  <c r="AR598"/>
  <c r="AS12"/>
  <c r="AS598"/>
  <c r="AT12"/>
  <c r="AT27" s="1"/>
  <c r="AT598"/>
  <c r="AU12"/>
  <c r="AU27" s="1"/>
  <c r="AU598"/>
  <c r="AV12"/>
  <c r="AV27" s="1"/>
  <c r="AV598"/>
  <c r="AW12"/>
  <c r="AW27" s="1"/>
  <c r="AW598"/>
  <c r="AX12"/>
  <c r="AX598"/>
  <c r="AY12"/>
  <c r="AY27" s="1"/>
  <c r="AZ12"/>
  <c r="AZ27" s="1"/>
  <c r="AZ598"/>
  <c r="BA12"/>
  <c r="BA598"/>
  <c r="H15"/>
  <c r="H30" s="1"/>
  <c r="H598"/>
  <c r="O14"/>
  <c r="O29" s="1"/>
  <c r="F602"/>
  <c r="O13"/>
  <c r="O28" s="1"/>
  <c r="F601"/>
  <c r="O12"/>
  <c r="O27" s="1"/>
  <c r="F600"/>
  <c r="AP715"/>
  <c r="AT715"/>
  <c r="AV715"/>
  <c r="AG715"/>
  <c r="E717"/>
  <c r="E719"/>
  <c r="E720"/>
  <c r="E721"/>
  <c r="H29"/>
  <c r="K13"/>
  <c r="K28" s="1"/>
  <c r="E16"/>
  <c r="E31" s="1"/>
  <c r="F719"/>
  <c r="F720"/>
  <c r="F721"/>
  <c r="H11"/>
  <c r="H26" s="1"/>
  <c r="E716"/>
  <c r="H715"/>
  <c r="I11"/>
  <c r="I715"/>
  <c r="J11"/>
  <c r="K11"/>
  <c r="K26" s="1"/>
  <c r="L11"/>
  <c r="L26" s="1"/>
  <c r="M11"/>
  <c r="N11"/>
  <c r="N26" s="1"/>
  <c r="O11"/>
  <c r="O26" s="1"/>
  <c r="P11"/>
  <c r="Q11"/>
  <c r="Q26" s="1"/>
  <c r="R11"/>
  <c r="R26" s="1"/>
  <c r="S11"/>
  <c r="T11"/>
  <c r="T26" s="1"/>
  <c r="U11"/>
  <c r="U26" s="1"/>
  <c r="V11"/>
  <c r="W11"/>
  <c r="W26" s="1"/>
  <c r="X11"/>
  <c r="X26" s="1"/>
  <c r="Y11"/>
  <c r="Z11"/>
  <c r="Z26" s="1"/>
  <c r="AA11"/>
  <c r="AA26" s="1"/>
  <c r="AB11"/>
  <c r="AB26" s="1"/>
  <c r="AC11"/>
  <c r="AC26" s="1"/>
  <c r="AD11"/>
  <c r="AE11"/>
  <c r="AE26" s="1"/>
  <c r="AF11"/>
  <c r="AF26" s="1"/>
  <c r="AG11"/>
  <c r="AG26" s="1"/>
  <c r="AH11"/>
  <c r="AH26" s="1"/>
  <c r="AI11"/>
  <c r="AJ11"/>
  <c r="AJ26" s="1"/>
  <c r="AK11"/>
  <c r="AK26" s="1"/>
  <c r="AL11"/>
  <c r="AL26" s="1"/>
  <c r="AM11"/>
  <c r="AM26" s="1"/>
  <c r="AN11"/>
  <c r="AO11"/>
  <c r="AO26" s="1"/>
  <c r="AP11"/>
  <c r="AP26" s="1"/>
  <c r="AQ11"/>
  <c r="AQ26" s="1"/>
  <c r="AR11"/>
  <c r="AR26" s="1"/>
  <c r="AS11"/>
  <c r="AT11"/>
  <c r="AT26" s="1"/>
  <c r="AU11"/>
  <c r="AU26" s="1"/>
  <c r="AV11"/>
  <c r="AV26" s="1"/>
  <c r="AW11"/>
  <c r="AW26" s="1"/>
  <c r="AX11"/>
  <c r="AY11"/>
  <c r="AY26" s="1"/>
  <c r="AZ11"/>
  <c r="AZ26" s="1"/>
  <c r="BA11"/>
  <c r="F14"/>
  <c r="F29" s="1"/>
  <c r="F15"/>
  <c r="F30" s="1"/>
  <c r="F16"/>
  <c r="F31" s="1"/>
  <c r="E602"/>
  <c r="C14" i="8"/>
  <c r="D14" s="1"/>
  <c r="C19"/>
  <c r="D19" s="1"/>
  <c r="D5"/>
  <c r="F715" i="13" l="1"/>
  <c r="G719"/>
  <c r="P598"/>
  <c r="F12"/>
  <c r="E15"/>
  <c r="E30" s="1"/>
  <c r="E12"/>
  <c r="E27" s="1"/>
  <c r="F13"/>
  <c r="F28" s="1"/>
  <c r="G717"/>
  <c r="F598"/>
  <c r="I10"/>
  <c r="I26"/>
  <c r="E14"/>
  <c r="E29" s="1"/>
  <c r="C24" i="8"/>
  <c r="AZ10" i="13"/>
  <c r="AZ25" s="1"/>
  <c r="AW10"/>
  <c r="AW25" s="1"/>
  <c r="AV10"/>
  <c r="AV25" s="1"/>
  <c r="AU10"/>
  <c r="AU25" s="1"/>
  <c r="AT10"/>
  <c r="AT25" s="1"/>
  <c r="AR10"/>
  <c r="AR25" s="1"/>
  <c r="AQ10"/>
  <c r="AQ25" s="1"/>
  <c r="AP10"/>
  <c r="AP25" s="1"/>
  <c r="AO10"/>
  <c r="AO25" s="1"/>
  <c r="AM10"/>
  <c r="AM25" s="1"/>
  <c r="AL10"/>
  <c r="AL25" s="1"/>
  <c r="AK10"/>
  <c r="AK25" s="1"/>
  <c r="AJ10"/>
  <c r="AJ25" s="1"/>
  <c r="AH10"/>
  <c r="AH25" s="1"/>
  <c r="AG10"/>
  <c r="AG25" s="1"/>
  <c r="AF10"/>
  <c r="AF25" s="1"/>
  <c r="AE10"/>
  <c r="AE25" s="1"/>
  <c r="AC10"/>
  <c r="AC25" s="1"/>
  <c r="AB10"/>
  <c r="AB25" s="1"/>
  <c r="AA10"/>
  <c r="AA25" s="1"/>
  <c r="Z10"/>
  <c r="Z25" s="1"/>
  <c r="X10"/>
  <c r="W10"/>
  <c r="W25" s="1"/>
  <c r="U10"/>
  <c r="U25" s="1"/>
  <c r="T10"/>
  <c r="T25" s="1"/>
  <c r="R10"/>
  <c r="Q10"/>
  <c r="Q25" s="1"/>
  <c r="O10"/>
  <c r="O25" s="1"/>
  <c r="N10"/>
  <c r="L10"/>
  <c r="L25" s="1"/>
  <c r="K10"/>
  <c r="F11"/>
  <c r="F26" s="1"/>
  <c r="H10"/>
  <c r="H25" s="1"/>
  <c r="D24" i="8"/>
  <c r="I451" i="13"/>
  <c r="X25" l="1"/>
  <c r="Y10"/>
  <c r="F27"/>
  <c r="G12"/>
  <c r="R25"/>
  <c r="S10"/>
  <c r="N25"/>
  <c r="P10"/>
  <c r="J10"/>
  <c r="J25" s="1"/>
  <c r="I25"/>
  <c r="M10"/>
  <c r="K25"/>
  <c r="M25" s="1"/>
  <c r="F10"/>
  <c r="F452"/>
  <c r="AZ451"/>
  <c r="AY451"/>
  <c r="AW451"/>
  <c r="AV451"/>
  <c r="AU451"/>
  <c r="AT451"/>
  <c r="AR451"/>
  <c r="AQ451"/>
  <c r="AP451"/>
  <c r="AO451"/>
  <c r="AM451"/>
  <c r="AL451"/>
  <c r="AK451"/>
  <c r="AJ451"/>
  <c r="AH451"/>
  <c r="AG451"/>
  <c r="AF451"/>
  <c r="AE451"/>
  <c r="AC451"/>
  <c r="AB451"/>
  <c r="AA451"/>
  <c r="Z451"/>
  <c r="X451"/>
  <c r="W451"/>
  <c r="U451"/>
  <c r="T451"/>
  <c r="R451"/>
  <c r="Q451"/>
  <c r="O451"/>
  <c r="N451"/>
  <c r="L451"/>
  <c r="K451"/>
  <c r="F457"/>
  <c r="F604"/>
  <c r="E457"/>
  <c r="E604"/>
  <c r="F456"/>
  <c r="F603"/>
  <c r="E456"/>
  <c r="E603"/>
  <c r="F454"/>
  <c r="F453"/>
  <c r="F25" l="1"/>
  <c r="M451"/>
  <c r="S451"/>
  <c r="E453"/>
  <c r="E600"/>
  <c r="G600" s="1"/>
  <c r="F451"/>
  <c r="E452" l="1"/>
  <c r="E11" l="1"/>
  <c r="E26" s="1"/>
  <c r="E454"/>
  <c r="G454" s="1"/>
  <c r="H451"/>
  <c r="E451" l="1"/>
  <c r="G451" s="1"/>
  <c r="J451"/>
  <c r="E18"/>
  <c r="G18" s="1"/>
  <c r="AY161"/>
  <c r="E161" s="1"/>
  <c r="BA56" l="1"/>
  <c r="E56"/>
  <c r="G56" s="1"/>
  <c r="BA161"/>
  <c r="G161"/>
  <c r="AY601"/>
  <c r="AY598" s="1"/>
  <c r="E598" l="1"/>
  <c r="G598" s="1"/>
  <c r="AY13"/>
  <c r="E601"/>
  <c r="G601" s="1"/>
  <c r="AY715"/>
  <c r="E718"/>
  <c r="G718" s="1"/>
  <c r="E715" l="1"/>
  <c r="G715" s="1"/>
  <c r="AY28"/>
  <c r="E13"/>
  <c r="AY10"/>
  <c r="AY25" l="1"/>
  <c r="E10"/>
  <c r="G10" s="1"/>
  <c r="E28"/>
  <c r="G13"/>
  <c r="G25" l="1"/>
  <c r="E25"/>
</calcChain>
</file>

<file path=xl/sharedStrings.xml><?xml version="1.0" encoding="utf-8"?>
<sst xmlns="http://schemas.openxmlformats.org/spreadsheetml/2006/main" count="1688" uniqueCount="563">
  <si>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</si>
  <si>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</si>
  <si>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</si>
  <si>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</si>
  <si>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</si>
  <si>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</si>
  <si>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</si>
  <si>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</si>
  <si>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</si>
  <si>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</si>
  <si>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</si>
  <si>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</si>
  <si>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</si>
  <si>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</si>
  <si>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</si>
  <si>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</si>
  <si>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</si>
  <si>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</si>
  <si>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</si>
  <si>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</si>
  <si>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</si>
  <si>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</si>
  <si>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</si>
  <si>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</si>
  <si>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</si>
  <si>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</si>
  <si>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</si>
  <si>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</si>
  <si>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</si>
  <si>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</si>
  <si>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</si>
  <si>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</si>
  <si>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</si>
  <si>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</si>
  <si>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</si>
  <si>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</si>
  <si>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</si>
  <si>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</si>
  <si>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</si>
  <si>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</si>
  <si>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</si>
  <si>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</si>
  <si>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</si>
  <si>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</si>
  <si>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</si>
  <si>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</si>
  <si>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</si>
  <si>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</si>
  <si>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</si>
  <si>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</si>
  <si>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</si>
  <si>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</si>
  <si>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</si>
  <si>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</si>
  <si>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</si>
  <si>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</si>
  <si>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</si>
  <si>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</si>
  <si>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</si>
  <si>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</si>
  <si>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</si>
  <si>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</si>
  <si>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</si>
  <si>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</si>
  <si>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</si>
  <si>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</si>
  <si>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</si>
  <si>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</si>
  <si>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</si>
  <si>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</si>
  <si>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</si>
  <si>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</si>
  <si>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</si>
  <si>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</si>
  <si>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</si>
  <si>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</si>
  <si>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</si>
  <si>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</si>
  <si>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</si>
  <si>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</si>
  <si>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</si>
  <si>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</si>
  <si>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</si>
  <si>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</si>
  <si>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</si>
  <si>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</si>
  <si>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</si>
  <si>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</si>
  <si>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</si>
  <si>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</si>
  <si>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</si>
  <si>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</si>
  <si>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</si>
  <si>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</si>
  <si>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</si>
  <si>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</si>
  <si>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</si>
  <si>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</si>
  <si>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</si>
  <si>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</si>
  <si>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</si>
  <si>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</si>
  <si>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</si>
  <si>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</si>
  <si>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</si>
  <si>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</si>
  <si>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</si>
  <si>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</si>
  <si>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</si>
  <si>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</si>
  <si>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</si>
  <si>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</si>
  <si>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</si>
  <si>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</si>
  <si>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</si>
  <si>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</si>
  <si>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</si>
  <si>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</si>
  <si>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</si>
  <si>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</si>
  <si>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</si>
  <si>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</si>
  <si>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</si>
  <si>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</si>
  <si>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</si>
  <si>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</si>
  <si>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</si>
  <si>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</si>
  <si>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</si>
  <si>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</si>
  <si>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</si>
  <si>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</si>
  <si>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</si>
  <si>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</si>
  <si>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</si>
  <si>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</si>
  <si>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</si>
  <si>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</si>
  <si>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</si>
  <si>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</si>
  <si>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</si>
  <si>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</si>
  <si>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</si>
  <si>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</si>
  <si>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</si>
  <si>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</si>
  <si>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</si>
  <si>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</si>
  <si>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</si>
  <si>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</si>
  <si>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</si>
  <si>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</si>
  <si>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</si>
  <si>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</si>
  <si>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</si>
  <si>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</si>
  <si>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</si>
  <si>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</si>
  <si>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</si>
  <si>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</si>
  <si>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</si>
  <si>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</si>
  <si>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</si>
  <si>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</si>
  <si>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</si>
  <si>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</si>
  <si>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</si>
  <si>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</si>
  <si>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</si>
  <si>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</si>
  <si>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</si>
  <si>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</si>
  <si>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</si>
  <si>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</si>
  <si>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</si>
  <si>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</si>
  <si>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</si>
  <si>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</si>
  <si>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</si>
  <si>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</si>
  <si>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</si>
  <si>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</si>
  <si>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</si>
  <si>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</si>
  <si>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</si>
  <si>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</si>
  <si>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</si>
  <si>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</si>
  <si>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</si>
  <si>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</si>
  <si>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</si>
  <si>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</si>
  <si>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</si>
  <si>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</si>
  <si>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</si>
  <si>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</si>
  <si>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</si>
  <si>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</si>
  <si>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</si>
  <si>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</si>
  <si>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</si>
  <si>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</si>
  <si>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</si>
  <si>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</si>
  <si>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</si>
  <si>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</si>
  <si>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</si>
  <si>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</si>
  <si>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</si>
  <si>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</si>
  <si>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</si>
  <si>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</si>
  <si>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</si>
  <si>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</si>
  <si>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</si>
  <si>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</si>
  <si>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</si>
  <si>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</si>
  <si>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</si>
  <si>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</si>
  <si>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</si>
  <si>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</si>
  <si>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</si>
  <si>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</si>
  <si>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</si>
  <si>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</si>
  <si>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</si>
  <si>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</si>
  <si>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</si>
  <si>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</si>
  <si>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</si>
  <si>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</si>
  <si>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</si>
  <si>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</si>
  <si>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</si>
  <si>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</si>
  <si>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</si>
  <si>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</si>
  <si>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</si>
  <si>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</si>
  <si>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</si>
  <si>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</si>
  <si>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</si>
  <si>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</si>
  <si>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</si>
  <si>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</si>
  <si>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</si>
  <si>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</si>
  <si>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</si>
  <si>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</si>
  <si>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</si>
  <si>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</si>
  <si>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</si>
  <si>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</si>
  <si>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</si>
  <si>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</si>
  <si>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</si>
  <si>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</si>
  <si>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</si>
  <si>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</si>
  <si>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</si>
  <si>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</si>
  <si>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</si>
  <si>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</si>
  <si>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</si>
  <si>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</si>
  <si>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</si>
  <si>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</si>
  <si>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</si>
  <si>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</si>
  <si>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</si>
  <si>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</si>
  <si>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</si>
  <si>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</si>
  <si>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</si>
  <si>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</si>
  <si>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</si>
  <si>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</si>
  <si>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</si>
  <si>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</si>
  <si>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</si>
  <si>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</si>
  <si>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</si>
  <si>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</si>
  <si>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</si>
  <si>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</si>
  <si>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График (сетевой график) реализации  муниципальной программы</t>
  </si>
  <si>
    <t xml:space="preserve">Цель 1 : Повышение надежности и качества предоставления жилищно-коммунальных услуг. </t>
  </si>
  <si>
    <t>Подпрограмма 1: Создание условий для обеспечения качественными коммунальными услугами.</t>
  </si>
  <si>
    <t>Задача 1. Реконструкция, расширение,модернизация,строительство объектов системы водоснабжения и водоотведения,теплоснабжения,газоснабжениыя,электроснабжения.</t>
  </si>
  <si>
    <t>1.2</t>
  </si>
  <si>
    <t>1.3</t>
  </si>
  <si>
    <t>1.4</t>
  </si>
  <si>
    <t>1.5</t>
  </si>
  <si>
    <t>1.6</t>
  </si>
  <si>
    <t>1.7</t>
  </si>
  <si>
    <t>1.8</t>
  </si>
  <si>
    <t>1.10</t>
  </si>
  <si>
    <t>1.11</t>
  </si>
  <si>
    <t>1.12</t>
  </si>
  <si>
    <t>Итого по задаче 1</t>
  </si>
  <si>
    <t xml:space="preserve">Задача 2: Капитальный ремонт (с заменой) систем теплоснабжения, водоснабжения и водоотведения для подготовки к осенне-зимнему периоду </t>
  </si>
  <si>
    <t>2.1</t>
  </si>
  <si>
    <t>2.2</t>
  </si>
  <si>
    <t>2.3</t>
  </si>
  <si>
    <t>2.4</t>
  </si>
  <si>
    <t>2.5</t>
  </si>
  <si>
    <t>Итого по задаче 2</t>
  </si>
  <si>
    <t>Замена сетевых насосов на котельной Техснаб в пгт. Новоаганск</t>
  </si>
  <si>
    <t>Утепление  емкости V=1000 м3, ВОС "Водолей-30", ул.Центральная 101А в пгт Новоаганск</t>
  </si>
  <si>
    <t>Замена подземных  сетей ТВС  ул. Геологов 9 в пгт. Новоаганске</t>
  </si>
  <si>
    <t>Замена сетевых насосов в котельной                      с. Большетархово</t>
  </si>
  <si>
    <t>Замена  котлов  в котельной п. Зайцева Речка</t>
  </si>
  <si>
    <t>Замена  котлов  в котельной с. Ларьяк</t>
  </si>
  <si>
    <t>Замена технологического оборудования на ЦТП-47 пгт. Излучинск</t>
  </si>
  <si>
    <t>2.6</t>
  </si>
  <si>
    <t>2.7</t>
  </si>
  <si>
    <t>Удельный вес проб воды, не отвечающих гигиеническим нормативам: по санитарно-химическим показателям, %</t>
  </si>
  <si>
    <t>Доля уличной водопроводной сети, нуждающейся в замене, %</t>
  </si>
  <si>
    <t>Доля уличной тепловой сети, нуждающейся в замене, %</t>
  </si>
  <si>
    <t>Доля сточных вод, очищенных до нормативных значений, в общем объеме сточных вод, пропущенных через очистные сооружения, %</t>
  </si>
  <si>
    <t>Доля потерь воды при ее передаче в общем объеме переданной, %</t>
  </si>
  <si>
    <t>Доля потерь тепловой энергии при ее передачи в общем объеме, %</t>
  </si>
  <si>
    <t>Удельный расход топлива на выработку тепловой энергии на котельных, т.у.т.</t>
  </si>
  <si>
    <t xml:space="preserve">Удельный расход тепловой энергии на снабжение муниципальных бюджетных учреждений (в расчете на 1 кв. метр общей площади), Гкал </t>
  </si>
  <si>
    <t xml:space="preserve">Удельный расход тепловой энергии в многоквартирных домах (в расчете на 1 кв. метр общей площади), Гкал </t>
  </si>
  <si>
    <t>Доля площади жилищного фонда, обеспеченного всеми видами благоустройства, в общей площади жилищного фонда, %</t>
  </si>
  <si>
    <t>Уровень газификации котельных, %</t>
  </si>
  <si>
    <t>Значение показателя на 2014 год</t>
  </si>
  <si>
    <t>Значение показателя на 2015 год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</si>
  <si>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</si>
  <si>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Всего по муниципальной программе  </t>
  </si>
  <si>
    <t>Вывоз твердых бытовых отходов (д. Вампугол, с. Былино, д. Пасол, д. Соснина)</t>
  </si>
  <si>
    <t>Задача 3.  Реализация мероприятий в сфере жилищно-коммунального хозяйства и социальной сферы</t>
  </si>
  <si>
    <t>Уличное освещение (д. Вампугол, с. Былино, д. Пасол, д. Соснина)</t>
  </si>
  <si>
    <t>Техническое обслуживание уличного освещения (д. Вампугол, с. Былино, д. Пасол, д. Соснина)</t>
  </si>
  <si>
    <t>Техническое обслуживание дизель-генераторной станции в д. Вампугол</t>
  </si>
  <si>
    <t>Содержание памятника в д. Вампугол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</si>
  <si>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</si>
  <si>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Итого по задаче 3</t>
  </si>
  <si>
    <t xml:space="preserve">Задача  4. Обеспечение бесперебойной работы объектов жилищно-коммунального хозяйства и социальной сферы </t>
  </si>
  <si>
    <t>всего по Подпрограмме 1</t>
  </si>
  <si>
    <t>Итого по задаче 4</t>
  </si>
  <si>
    <t>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</si>
  <si>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Отдел жилищно-коммунального хозяйства, энергетики и строительства</t>
  </si>
  <si>
    <t>пгт. Новоаганск</t>
  </si>
  <si>
    <t>п. Аган</t>
  </si>
  <si>
    <t>с. Большетархово</t>
  </si>
  <si>
    <t>д. Вата</t>
  </si>
  <si>
    <t>п. Ваховск, с. Охтеурье</t>
  </si>
  <si>
    <t>п. Зайцева Речка</t>
  </si>
  <si>
    <t>с. Ларьяк, с. Корлики</t>
  </si>
  <si>
    <t>с. Покур</t>
  </si>
  <si>
    <t>д. Вампугол, д. Пасол</t>
  </si>
  <si>
    <t>Подпрограмма  3 «Обеспечение равных прав потребителей на получение энергетических ресурсов»</t>
  </si>
  <si>
    <t>Итого по подпрограмме 3</t>
  </si>
  <si>
    <t>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</t>
  </si>
  <si>
    <t>Возмещение недополученных доходов организациям, осуществляющим реализацию электрической энергии прочим потребителям в зоне децентрализованного электроснабжения автономного округа по цене электрической энергии зоны централизованного электроснабжения</t>
  </si>
  <si>
    <t>Задача 1 Обеспечение равных прав потребителей на получение энергетических ресурсов</t>
  </si>
  <si>
    <t>Подпрограмма  4 «Повышение энергоэффективности в отраслях экономики»</t>
  </si>
  <si>
    <t>Задача 1. Повышение энергетической эффективности при производстве и передаче энергетических ресурсов</t>
  </si>
  <si>
    <t>Разработка схем водоснабжения и водоотведения населенных пунктов Нижневартовского района</t>
  </si>
  <si>
    <t>Итого по подпрограмме 4</t>
  </si>
  <si>
    <t>тел. 8(3466) 49-87-58</t>
  </si>
  <si>
    <t>Исполнитель: Главный специалист обжела ЖКХ, энергетики и строительства администрации района Е.Г. Марсакова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</si>
  <si>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 xml:space="preserve">«Развитие жилищно-коммунального комплекса и повышение энергетической эффективности в Нижневартовском районе на 2014−2020 годы» </t>
    </r>
  </si>
  <si>
    <t>план
на 2015год</t>
  </si>
  <si>
    <t>3.2.</t>
  </si>
  <si>
    <t>3.3.</t>
  </si>
  <si>
    <t>3.4.</t>
  </si>
  <si>
    <t>3.5.</t>
  </si>
  <si>
    <t>3.6.</t>
  </si>
  <si>
    <t>4.2</t>
  </si>
  <si>
    <t>г. Нижневартовск Административное здание ул. Ленина, 6</t>
  </si>
  <si>
    <t>1.13</t>
  </si>
  <si>
    <t>пгт. Новоаганск Капитальный ремонт КОС-600 и КОС-200</t>
  </si>
  <si>
    <t>1.14</t>
  </si>
  <si>
    <t>Разработка проектов нормативов допустимого сброса загрязняющих веществ в водоемы со сточными водами от канализационных очистных сооружений в населенных пунктах Нижневартовского района" (Ваховск, Аган, Покур)</t>
  </si>
  <si>
    <t xml:space="preserve"> с. Покур Реконструкция сетей ТВС с закальцовкой трассы</t>
  </si>
  <si>
    <t>4.3.</t>
  </si>
  <si>
    <t>Энергоснабжение и повышение энергетической эффективности на территории МО НВ район на 2010-2020 годы</t>
  </si>
  <si>
    <t>п.Аган Наружный газопровод (Лукойл ЗС)</t>
  </si>
  <si>
    <t>с. Варьеган Газопровод (корректировка ПИР)</t>
  </si>
  <si>
    <t>с. Ваховск Газопровод (корректировка ПИР)</t>
  </si>
  <si>
    <t>с. Аган Газовая котельная (корректировка ПИР)</t>
  </si>
  <si>
    <t>п. Ваховск Газовая котельная</t>
  </si>
  <si>
    <t>п. Аган Канализационные очистные сооружения 200 м3/сут. (Лукойл ЗС)</t>
  </si>
  <si>
    <t>с. Покур Канализационные очистные сооружения</t>
  </si>
  <si>
    <t>пгт.Новоаганск Накопительные резервуары чистой воды на водоочистных сооружениях  (2 шт.)</t>
  </si>
  <si>
    <t>с. Былино Модернизация системы водоснабжения</t>
  </si>
  <si>
    <t>1.15</t>
  </si>
  <si>
    <t>1.16</t>
  </si>
  <si>
    <t>1.17</t>
  </si>
  <si>
    <t>1.18</t>
  </si>
  <si>
    <t>п. Ваховск Реконструкция канализационных очистных сооружений производительностью 200 м3/сут</t>
  </si>
  <si>
    <t>с. Ларьяк Модернизация водоочистных комплексов</t>
  </si>
  <si>
    <t>д.Вата Модернизация водоочистного комплекса "Импульс"</t>
  </si>
  <si>
    <t>с.Покур Модернизация водоочистного комплекса "Импульс"</t>
  </si>
  <si>
    <t>п.Аган Сети тепловодоснабжения и канализации по ул.Советская</t>
  </si>
  <si>
    <t>1.19</t>
  </si>
  <si>
    <t>с.Охтеурье Ремонт лестницы к причалу</t>
  </si>
  <si>
    <t>пгт.Излучинск Административное здание по ул.Энергетиков,6</t>
  </si>
  <si>
    <t>п.Аган  Административное здание по ул.Рыбников,21</t>
  </si>
  <si>
    <t>1.1. Общие целевые показатели в области энергосбережения и повышения энергетической эффективности</t>
  </si>
  <si>
    <t>1.1.1.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</si>
  <si>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</t>
  </si>
  <si>
    <t>1.1.2.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</si>
  <si>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</t>
  </si>
  <si>
    <t>1.1.3.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</si>
  <si>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</si>
  <si>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1.1.4.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</si>
  <si>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</si>
  <si>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1.1.5.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</si>
  <si>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</t>
  </si>
  <si>
    <t>1.1.6.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</si>
  <si>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</t>
  </si>
  <si>
    <t>2.1. Целевые показатели в области энергосбережения и повышения энергетической эффективности в муниципальном секторе</t>
  </si>
  <si>
    <t>2.1.1.</t>
  </si>
  <si>
    <t>Удельный расход электрической энергии на снабжение муниципальных бюд-жетных учреждений (в расчете на 1 человека), кВт*ч</t>
  </si>
  <si>
    <t>2.1.2.</t>
  </si>
  <si>
    <t>2.1.3.</t>
  </si>
  <si>
    <t>Удельный расход холодной воды на снабжение муници-пальных бюджетных учреждений (в расчете на 1 человека), куб. м</t>
  </si>
  <si>
    <t>2.1.4.</t>
  </si>
  <si>
    <t>Удельный расход горячей воды на снабжение муници-пальных бюджетных учреждений (в расчете на 1 человека), куб. м</t>
  </si>
  <si>
    <t>2.1.5.</t>
  </si>
  <si>
    <t>Удельный расход природного газа на снабжение муници-пальных бюджетных учреждений (в расчете на 1 человека), куб. м/чел.</t>
  </si>
  <si>
    <t>2.1.6.</t>
  </si>
  <si>
    <t>Отношение экономии энергетических ресурсов и воды в стоимостном выражении, дости-жение которой планируется в результате реализации энергосервисных контрактов (договоров), заклю-ченных муниципаль-ными бюджетными учреждениями к общему объему фи-нансирования муни-ципальной программы, %</t>
  </si>
  <si>
    <t>2.1.7.</t>
  </si>
  <si>
    <t>Количество энергосервисных договоров (контрактов), заключенных органами местного самоуправления и муниципальными бюджетными учреждениями, шт.</t>
  </si>
  <si>
    <t>2.2. Целевые показатели в области энергосбережения и повышения энергетической эффективности в жилищном фонде</t>
  </si>
  <si>
    <t>2.2.1.</t>
  </si>
  <si>
    <t>Удельный расход электрической энергии в многоквартирных домах (в расчете на 1 кв. метр общей площади), кВт*ч</t>
  </si>
  <si>
    <t>2.2.2.</t>
  </si>
  <si>
    <t>2.2.3.</t>
  </si>
  <si>
    <t>Удельный расход холодной воды в многоквартирных домах (в расчете на 1 человека), куб. м</t>
  </si>
  <si>
    <t>2.2.4.</t>
  </si>
  <si>
    <t>Удельный расход горячей воды в многоквартирных домах (в расчете на 1 человека), куб. м</t>
  </si>
  <si>
    <t>2.2.6.</t>
  </si>
  <si>
    <t>Удельный расход природного газа в многоквартирных домах с иными системами теплоснаб-жения (в расчете на 1 человека), тыс. куб. м/чел.</t>
  </si>
  <si>
    <t>2.2.7.</t>
  </si>
  <si>
    <t>Удельный суммарный расход энергетических ресурсов в многок-вартирных домах, т.у.т./кв. м</t>
  </si>
  <si>
    <t xml:space="preserve">2.3. Целевые показатели в области энергосбережения и повышения энергетической эффективности в системах коммунальной 
инфраструктуры
</t>
  </si>
  <si>
    <t>2.3.1.</t>
  </si>
  <si>
    <t>2.3.2.</t>
  </si>
  <si>
    <t>Удельный расход электрической энергии, используемой при передаче тепловой энергии в системах теплоснабжения, тыс. кВт*ч/тыс. куб. м</t>
  </si>
  <si>
    <t>2.3.3.</t>
  </si>
  <si>
    <t>Удельный расход электрической энергии, используемой для передачи (транспортировки) воды в системах водоснабжения (на 1 куб. метр), тыс. кВт*ч/тыс. куб. м</t>
  </si>
  <si>
    <t>2.3.4.</t>
  </si>
  <si>
    <t>Удельный расход электрической энергии, используемой в системах водоотведения (на 1 куб. метр), тыс. кВт*ч/тыс. куб. м</t>
  </si>
  <si>
    <t>2.3.5.</t>
  </si>
  <si>
    <t>Удельный расход топлива на выработку тепловой энергии на тепловых электростанциях</t>
  </si>
  <si>
    <t>2.3.6.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</si>
  <si>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</si>
  <si>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2.3.7.</t>
  </si>
  <si>
    <t>Повышение обеспеченности населения централизованными услугами водоснабжения, %</t>
  </si>
  <si>
    <t>2.3.8.</t>
  </si>
  <si>
    <t>Повышение обеспеченности населения централизованными услугами теплоснабжения, %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</si>
  <si>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</si>
  <si>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</si>
  <si>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</si>
  <si>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</si>
  <si>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</si>
  <si>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</si>
  <si>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</si>
  <si>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</si>
  <si>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4.2.</t>
  </si>
  <si>
    <t>Предоставление субсидий на возмещение фактически полученных убытков, связанных с применением регулируемых тарифов на коммунальные услуги</t>
  </si>
  <si>
    <t xml:space="preserve">Пгт. Излучинск:                                                                                 замена участка тепловой сети  в ППУ изоляции диаметром до 100 мм от ТК13 УТ2 до поликлиники </t>
  </si>
  <si>
    <t xml:space="preserve">Пгт. Излучинск: замена перемычки между магистральными тепловыми сетями УТ11-ВОС-КОС и Пионерная база </t>
  </si>
  <si>
    <t xml:space="preserve">С. Ларьяк: ремонт сетей тепловодоснабжения на участке  по ул. Кербунова </t>
  </si>
  <si>
    <t xml:space="preserve">С. Большетархово: ремонт сетей тепловодоснабжения от  котельной -  ул. Новая 10- до ул. Новая 30 </t>
  </si>
  <si>
    <t>С. Охтеурье:  замена внутриквартальных ветких сетей тепловодоснабжения</t>
  </si>
  <si>
    <t>Пгт. Новоаганск: ремонт  наружных  сетей ТВС  ул. Магылорская с вводами в дома</t>
  </si>
  <si>
    <t xml:space="preserve">Пгт. Новоаганск: ремонт внутриквартальных  сетей ТВС  ул. Центральная, 1 - ул. Геологов </t>
  </si>
  <si>
    <t xml:space="preserve"> Пгт. Новоаганск: ремонт внутриквартальных  сетей ТВС  от ТК13 - ул. Первомайская,  14 </t>
  </si>
  <si>
    <t>Д.Пасол: ремон отопительной системы в квартире 2 дома по ул.Кедровая 8</t>
  </si>
  <si>
    <t xml:space="preserve"> </t>
  </si>
  <si>
    <t>Ведущий специалист отдела расходов бюджета  департамента финансов администрации района:___________________ (Т.С. Воронкова)</t>
  </si>
  <si>
    <t>И.о.начальника отдела ЖКХ, энергетики и строительства администрации района  __________________________ (О.Н. Кабанова)</t>
  </si>
  <si>
    <t>И.О. Начальника отдела ЖКХ, энергетики и строительства администрации района                              ____________________________________ О.Н. Кабанова</t>
  </si>
  <si>
    <t>Постановление администрации района от 02.12.2013 № 2553 "Об утверждении муниципальной программы «Развитие жилищно-коммунального комплекса и повышение энергетической эффективности в Нижневартовском районе на 2014−2020 годы» за июль 2015г.</t>
  </si>
  <si>
    <t>4.4</t>
  </si>
  <si>
    <t>4.5</t>
  </si>
  <si>
    <t>4.6</t>
  </si>
  <si>
    <t>4.7</t>
  </si>
  <si>
    <t>4.8</t>
  </si>
  <si>
    <t>Замена узла учета тепловой энергии в ЗАГС администрации района в пгт. Излучинск</t>
  </si>
  <si>
    <t>Ремонт внутри-квартальных вет-хих сетей теплово-доснабжения  в  п. Аган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</si>
  <si>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</si>
  <si>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</si>
  <si>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</si>
  <si>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</si>
  <si>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</si>
  <si>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</si>
  <si>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</si>
  <si>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</si>
  <si>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</si>
  <si>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</si>
  <si>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</si>
  <si>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</si>
  <si>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</si>
  <si>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</si>
  <si>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Ремонт внутри-квартальных  сетей ТВС  ул.  Перво-майская 102 - Пер-вомайская,  107 в пгт. Новоаганске</t>
  </si>
  <si>
    <t>Ремонт внутри-квартальных  сетей ТВС  от ТК72 - ул. Энтузиастов  14 в пгт. Новоаганске</t>
  </si>
  <si>
    <t>Ремонт  наружных  сетей ТВС по ул. Цветная 1 - ул. Цветная 10 в пгт. Новоаганске</t>
  </si>
  <si>
    <t>2.22</t>
  </si>
  <si>
    <t>2.23</t>
  </si>
  <si>
    <t>2.24</t>
  </si>
  <si>
    <t>2.25</t>
  </si>
  <si>
    <t>Замена тепловой изоляции тепловых сетей и монтаж кожуха из оцинкованной стали по утеп-лителю ППУ d426 мм, d325мм, d219 мм на участках УТ11-УТ15, УТ18-КОС в  пгт. Излу-чинск</t>
  </si>
  <si>
    <t>Ремонт сетей теп-лоснабжения от котельной до шко-лы в д. Чехломей</t>
  </si>
  <si>
    <t>Замена внутри-квартальных вет-хих сетей теплово-доснабжения  в  с. Большетархово</t>
  </si>
  <si>
    <t>Замена внутри-квартальных вет-хих сетей теплово-доснабжения  в  с. Покур</t>
  </si>
  <si>
    <t>2.26</t>
  </si>
  <si>
    <t>2.27</t>
  </si>
  <si>
    <t>2.28</t>
  </si>
  <si>
    <t>2.29</t>
  </si>
  <si>
    <t>Замена внутри-квартальных вет-хих сетей тепло-снабжения  в  с. Корлики</t>
  </si>
  <si>
    <t>Ремонт сетей во-доснабжения в д. Вампугол</t>
  </si>
  <si>
    <t>Ремонт внутри-квартальных  сетей ТВС  ул. Геологов 15- ул. Геологов 22  в пгт. Новоаганске</t>
  </si>
  <si>
    <t>Ремонт внутри-квартальных  сетей ТВС   ул. Геологов 11 - ул. Геологов 12 в пгт. Ново-аганске</t>
  </si>
  <si>
    <t>Ремонт внутри-квартальных  сетей ТВС ул. Транс-портная 1а - ул. Озерная 50 в пгт. Новоаганске</t>
  </si>
  <si>
    <t>Ремонт административного здания (ремонт кровли запасного выхода столовой, мягкой кровли и кровли козырька центрального входа), расположенного  г.Нижневартовск, ул. Таежная, д.19</t>
  </si>
  <si>
    <t>Ремонт фасада здания, кровли над крыльцом и 3 этажом в административном здании, расположенного  г.Нижневартовск, ул. Индустриальная, д.16</t>
  </si>
  <si>
    <t>Ремонт гаражей (ремонт полов, ворот, мягкой кровли), расположеннх г. Нижневартовск, ул. 60 лет Октября, д. 14</t>
  </si>
  <si>
    <t>С. Охтеурье: замена участка трубопровода ливневой канализации</t>
  </si>
  <si>
    <t>2.30</t>
  </si>
  <si>
    <t>2.31</t>
  </si>
  <si>
    <t>Ремонт внутри-квартальных  сетей ТВС  от ТК85 - ул. 70 лет Октября, 25 в пгт. Новоаганске</t>
  </si>
  <si>
    <t>Ремонт сетей теп-ловодоснабжения  по ул. Титова в  с. Ларьяк</t>
  </si>
  <si>
    <t xml:space="preserve">Пояснения к отчету о ходе исполнения графика (сетевого графика) по реализации муниципальной программы </t>
  </si>
  <si>
    <t>«Развитие жилищно-коммунального комплекса и повышение энергетической эффективности в Нижневартовском районе на 2014−2020 годы»  за июль 2015 г.</t>
  </si>
  <si>
    <t>Подпрограмма 1 Создание условий для обеспечения качественными коммунальными услугами: Планируется в 2015 году:</t>
  </si>
  <si>
    <t>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электроснабжения;</t>
  </si>
  <si>
    <t xml:space="preserve"> Капитальный ремонт (с заменой) систем теплоснабжения, водоснабжения и водоотведения для подготовки к осенне-зимнему периоду; </t>
  </si>
  <si>
    <t>Реализация мероприятий в сфере жилищно-коммунального хозяйства и социальной сферы (вывоз твердых бытовых отходов, уличное освещение, техническое обслуживание уличного освещения в д. Вампугол, с. Былино, д. Пасол, д. Соснина, техническое обслуживание дизель-генераторной станции в д. Вампугол, содержание памятника в д. Вампугол, Проведение мероприятий по отлову животных);</t>
  </si>
  <si>
    <t>Обеспечение бесперебойной работы объектов жилищно-коммунального хозяйства и социальной сферы, а именно 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</si>
  <si>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r>
      <t xml:space="preserve">Подпрограмма 2 «Обеспечение равных прав потребителей на получение энергетических ресурсов» </t>
    </r>
    <r>
      <rPr>
        <sz val="14"/>
        <color rgb="FF000000"/>
        <rFont val="Times New Roman"/>
        <family val="1"/>
        <charset val="204"/>
      </rPr>
      <t>Предоставляются  субсидии на возмещение недополученных доходов организациям, осуществляющим реализацию электрической энергии населению и приравненным категориям потребителям, предприятиям жилищно-коммунального и агропромышленного комплекса, субъектам малого и среднего бизнеса (в населенных пунктах с. Корлики, д. Сосновый Бор, д. Пугъюг, д. Усть-Колекъеган)</t>
    </r>
  </si>
  <si>
    <t>Подпрограмма  4 «Повышение энергоэффективности в отраслях экономики». Проводятся мероприятия в области энергосбережения.</t>
  </si>
  <si>
    <t xml:space="preserve"> Информация о контрактной системе в сфере закупок: </t>
  </si>
  <si>
    <t xml:space="preserve"> объем закупок, тыс. рублей   </t>
  </si>
  <si>
    <t xml:space="preserve">163 751,0 </t>
  </si>
  <si>
    <t xml:space="preserve"> количество заявок, единиц </t>
  </si>
  <si>
    <t> -</t>
  </si>
  <si>
    <t xml:space="preserve"> 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 </t>
  </si>
  <si>
    <t>-</t>
  </si>
  <si>
    <t> Программные мероприятия выполняются в соответствии с заключенными договорами и муниципальными контрактами.</t>
  </si>
  <si>
    <t>Наличие, объемы и состояние объектов незавершенного строительства, в том числе:</t>
  </si>
  <si>
    <t xml:space="preserve">местный бюджет </t>
  </si>
  <si>
    <t> п.Аган, наружный газопровод (Лукойл ЗС) – 53 095,1 т. руб., срок исполнения по контракту 25.06.2015;</t>
  </si>
  <si>
    <t>с. Варьеган, газопровод (корректировка ПИР) – 18 099,9 тыс. руб., из них 199 оформление документации Государственное предприятие ХМАО-Югры "Лесосервисная компания и "Югралесхоз" и 100т.р.  доотвод земли, 17535,0 тыс. руб. строительство;</t>
  </si>
  <si>
    <r>
      <t>с. Ваховск, газопровод (корректировка ПИР) – 1 098,5 тыс. руб.,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проект освоения лесов, проект освоения лесов, доотвод земли;</t>
    </r>
  </si>
  <si>
    <r>
      <t>с. Аган, газовая котельная (корректировка ПИР) – 2 000,0 тыс. руб., необходимо средств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112 495,7 тыс..руб.;</t>
    </r>
  </si>
  <si>
    <t>п. Ваховск, газовая котельная – 950,0 тыс. руб., мун. конт. № 67-ТО/13 от 17.10.2013 17.05.2014,ООО ПСП "КвадраТ". Профин. до 2014- 500т.р.   В 2014 г.--1250т.р., доотвод земли -200т.р.;</t>
  </si>
  <si>
    <r>
      <t>с.Ларьяк, канализационные очистные сооружения  -2 987,5 тыс. руб.,   МК с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ООО"Новый район" № 59-СДО от 22.07.2015 по 24.08.2015;                                                                                                                                                                                 </t>
    </r>
  </si>
  <si>
    <t>с. Покур, канализационные очистные сооружения – 6 450,9 тыс. руб., работы выполняются, оплата 2015 г,  МК № 6-СДО от 13.02.2014 по13.12.2014 с ООО «Строительно-монтажное торговое предприятие «Север», МК № 3-ПРО от 08.12.2014-05.2015 на БТИ и СЭС;</t>
  </si>
  <si>
    <t>п. Ваховск, реконструкция канализационных очистных сооружений производительностью 200 м3/сут – 575,0 тыс. руб., Контракт с ООО"РосНефтеГазПроект" № 18-ТО/14 от 29.07.2014 по 29.04.2015,договор  с ООО"ЮТЭК-Региональные  сети"  №НВР-33.15 от 28.07.2015-28.07.2017(тех присоединение).</t>
  </si>
  <si>
    <t>Итого объем незавершенного строительства – 85 256,9 тыс. руб., из них местный бюджет – 80 456,2 тыс. руб.</t>
  </si>
  <si>
    <t> 55 121,5 тыс. руб.</t>
  </si>
  <si>
    <t xml:space="preserve">Исполняющий обязанности начальника отдела ЖКХ, энергетики и </t>
  </si>
  <si>
    <t xml:space="preserve">строительства администрации района ____________________(О.Н. Кабанова) </t>
  </si>
  <si>
    <t>Исполнитель: Главный специалист отдела ЖКХ, энергетики и строительства администрации района Е.Г. Марсакова___________________</t>
  </si>
</sst>
</file>

<file path=xl/styles.xml><?xml version="1.0" encoding="utf-8"?>
<styleSheet xmlns="http://schemas.openxmlformats.org/spreadsheetml/2006/main">
  <numFmts count="15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0.000"/>
    <numFmt numFmtId="170" formatCode="_-* #,##0.00_р_._-;\-* #,##0.00_р_._-;_-* &quot;-&quot;?_р_._-;_-@_-"/>
    <numFmt numFmtId="171" formatCode="0.0000"/>
    <numFmt numFmtId="172" formatCode="_-* #,##0.000_р_._-;\-* #,##0.000_р_._-;_-* &quot;-&quot;?_р_._-;_-@_-"/>
    <numFmt numFmtId="173" formatCode="0.000000"/>
    <numFmt numFmtId="174" formatCode="0.0%"/>
    <numFmt numFmtId="175" formatCode="_-* #,##0_р_._-;\-* #,##0_р_._-;_-* &quot;-&quot;?_р_._-;_-@_-"/>
    <numFmt numFmtId="176" formatCode="0.00000"/>
    <numFmt numFmtId="177" formatCode="_-* #,##0.000000_р_._-;\-* #,##0.000000_р_._-;_-* &quot;-&quot;?_р_._-;_-@_-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5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/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42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44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168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36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8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8" fontId="24" fillId="0" borderId="1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39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left" vertical="top" wrapText="1"/>
    </xf>
    <xf numFmtId="164" fontId="18" fillId="0" borderId="39" xfId="0" applyNumberFormat="1" applyFont="1" applyFill="1" applyBorder="1" applyAlignment="1" applyProtection="1">
      <alignment horizontal="left" vertical="center" wrapText="1"/>
    </xf>
    <xf numFmtId="164" fontId="3" fillId="0" borderId="1" xfId="2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39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68" fontId="18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6" xfId="0" applyNumberFormat="1" applyFont="1" applyFill="1" applyBorder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9" fontId="19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8" fillId="0" borderId="0" xfId="0" applyFont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vertical="top"/>
    </xf>
    <xf numFmtId="0" fontId="21" fillId="0" borderId="1" xfId="0" applyFont="1" applyBorder="1" applyAlignment="1">
      <alignment horizontal="justify" wrapText="1"/>
    </xf>
    <xf numFmtId="4" fontId="19" fillId="0" borderId="1" xfId="0" applyNumberFormat="1" applyFont="1" applyFill="1" applyBorder="1" applyAlignment="1">
      <alignment wrapText="1"/>
    </xf>
    <xf numFmtId="4" fontId="19" fillId="0" borderId="3" xfId="0" applyNumberFormat="1" applyFont="1" applyFill="1" applyBorder="1" applyAlignment="1">
      <alignment wrapText="1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4" fontId="19" fillId="0" borderId="1" xfId="2" applyNumberFormat="1" applyFont="1" applyFill="1" applyBorder="1" applyAlignment="1" applyProtection="1">
      <alignment horizontal="right" vertical="top" wrapText="1"/>
    </xf>
    <xf numFmtId="1" fontId="19" fillId="0" borderId="1" xfId="2" applyNumberFormat="1" applyFont="1" applyFill="1" applyBorder="1" applyAlignment="1" applyProtection="1">
      <alignment horizontal="right" vertical="top" wrapText="1"/>
    </xf>
    <xf numFmtId="175" fontId="18" fillId="0" borderId="1" xfId="2" applyNumberFormat="1" applyFont="1" applyFill="1" applyBorder="1" applyAlignment="1" applyProtection="1">
      <alignment horizontal="right" vertical="top" wrapText="1"/>
    </xf>
    <xf numFmtId="175" fontId="19" fillId="0" borderId="1" xfId="2" applyNumberFormat="1" applyFont="1" applyFill="1" applyBorder="1" applyAlignment="1" applyProtection="1">
      <alignment horizontal="right" vertical="top" wrapText="1"/>
    </xf>
    <xf numFmtId="176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vertical="center"/>
    </xf>
    <xf numFmtId="164" fontId="19" fillId="0" borderId="6" xfId="0" applyNumberFormat="1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177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justify" vertical="top" wrapText="1"/>
    </xf>
    <xf numFmtId="43" fontId="19" fillId="0" borderId="1" xfId="2" applyFont="1" applyFill="1" applyBorder="1" applyAlignment="1" applyProtection="1">
      <alignment vertical="center"/>
    </xf>
    <xf numFmtId="0" fontId="29" fillId="0" borderId="0" xfId="0" applyFont="1" applyAlignment="1">
      <alignment horizontal="right"/>
    </xf>
    <xf numFmtId="0" fontId="0" fillId="0" borderId="0" xfId="0" applyAlignment="1">
      <alignment wrapText="1"/>
    </xf>
    <xf numFmtId="0" fontId="29" fillId="0" borderId="22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2" fillId="0" borderId="49" xfId="0" applyFont="1" applyBorder="1" applyAlignment="1">
      <alignment vertical="top" wrapText="1"/>
    </xf>
    <xf numFmtId="0" fontId="22" fillId="0" borderId="50" xfId="0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21" fillId="0" borderId="51" xfId="0" applyFont="1" applyBorder="1" applyAlignment="1">
      <alignment horizontal="center" vertical="top"/>
    </xf>
    <xf numFmtId="0" fontId="21" fillId="0" borderId="50" xfId="0" applyFont="1" applyBorder="1" applyAlignment="1">
      <alignment vertical="top" wrapText="1"/>
    </xf>
    <xf numFmtId="0" fontId="33" fillId="0" borderId="51" xfId="0" applyFont="1" applyBorder="1" applyAlignment="1">
      <alignment horizontal="center" vertical="top"/>
    </xf>
    <xf numFmtId="0" fontId="33" fillId="0" borderId="50" xfId="0" applyFont="1" applyBorder="1" applyAlignment="1">
      <alignment vertical="top" wrapText="1"/>
    </xf>
    <xf numFmtId="0" fontId="29" fillId="0" borderId="50" xfId="0" applyFont="1" applyBorder="1" applyAlignment="1">
      <alignment vertical="top"/>
    </xf>
    <xf numFmtId="0" fontId="0" fillId="0" borderId="49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22" fillId="0" borderId="49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0" fontId="29" fillId="0" borderId="0" xfId="0" applyFont="1"/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49" fontId="19" fillId="0" borderId="26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0" fontId="19" fillId="0" borderId="27" xfId="0" applyNumberFormat="1" applyFont="1" applyFill="1" applyBorder="1" applyAlignment="1" applyProtection="1">
      <alignment horizontal="center" vertical="top" wrapText="1"/>
    </xf>
    <xf numFmtId="0" fontId="19" fillId="0" borderId="28" xfId="0" applyNumberFormat="1" applyFont="1" applyFill="1" applyBorder="1" applyAlignment="1" applyProtection="1">
      <alignment horizontal="center" vertical="top" wrapText="1"/>
    </xf>
    <xf numFmtId="0" fontId="19" fillId="0" borderId="29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23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center" vertical="top" wrapText="1"/>
    </xf>
    <xf numFmtId="0" fontId="19" fillId="0" borderId="3" xfId="0" applyNumberFormat="1" applyFont="1" applyFill="1" applyBorder="1" applyAlignment="1" applyProtection="1">
      <alignment horizontal="center" vertical="top" wrapText="1"/>
    </xf>
    <xf numFmtId="49" fontId="19" fillId="0" borderId="27" xfId="0" applyNumberFormat="1" applyFont="1" applyFill="1" applyBorder="1" applyAlignment="1" applyProtection="1">
      <alignment horizontal="center" vertical="top" wrapText="1"/>
    </xf>
    <xf numFmtId="0" fontId="0" fillId="0" borderId="28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15" xfId="0" applyFill="1" applyBorder="1" applyAlignment="1">
      <alignment vertical="top" wrapText="1"/>
    </xf>
    <xf numFmtId="49" fontId="18" fillId="0" borderId="27" xfId="0" applyNumberFormat="1" applyFont="1" applyFill="1" applyBorder="1" applyAlignment="1" applyProtection="1">
      <alignment horizontal="left" vertical="center" wrapText="1"/>
    </xf>
    <xf numFmtId="0" fontId="0" fillId="0" borderId="28" xfId="0" applyFill="1" applyBorder="1" applyAlignment="1">
      <alignment wrapText="1"/>
    </xf>
    <xf numFmtId="49" fontId="18" fillId="0" borderId="25" xfId="0" applyNumberFormat="1" applyFont="1" applyFill="1" applyBorder="1" applyAlignment="1" applyProtection="1">
      <alignment horizontal="left" vertical="center" wrapText="1"/>
    </xf>
    <xf numFmtId="0" fontId="0" fillId="0" borderId="7" xfId="0" applyFill="1" applyBorder="1" applyAlignment="1">
      <alignment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49" fontId="18" fillId="0" borderId="23" xfId="0" applyNumberFormat="1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40" xfId="0" applyFont="1" applyFill="1" applyBorder="1" applyAlignment="1" applyProtection="1">
      <alignment horizontal="center" vertical="center" wrapText="1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left" vertical="top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1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49" fontId="18" fillId="0" borderId="25" xfId="0" applyNumberFormat="1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49" fontId="18" fillId="0" borderId="27" xfId="0" applyNumberFormat="1" applyFont="1" applyFill="1" applyBorder="1" applyAlignment="1" applyProtection="1">
      <alignment horizontal="center" vertical="top" wrapText="1"/>
    </xf>
    <xf numFmtId="0" fontId="27" fillId="0" borderId="28" xfId="0" applyFont="1" applyFill="1" applyBorder="1" applyAlignment="1">
      <alignment vertical="top" wrapText="1"/>
    </xf>
    <xf numFmtId="0" fontId="27" fillId="0" borderId="29" xfId="0" applyFont="1" applyFill="1" applyBorder="1" applyAlignment="1">
      <alignment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15" xfId="0" applyFont="1" applyFill="1" applyBorder="1" applyAlignment="1">
      <alignment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164" fontId="19" fillId="0" borderId="25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46" xfId="0" applyNumberFormat="1" applyFont="1" applyFill="1" applyBorder="1" applyAlignment="1" applyProtection="1">
      <alignment horizontal="left" vertical="top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23" fillId="0" borderId="8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5" fillId="0" borderId="0" xfId="0" applyFont="1" applyFill="1" applyAlignment="1" applyProtection="1">
      <alignment horizontal="center" vertical="top" wrapText="1"/>
    </xf>
    <xf numFmtId="0" fontId="25" fillId="0" borderId="6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top"/>
    </xf>
    <xf numFmtId="0" fontId="3" fillId="0" borderId="22" xfId="0" applyFont="1" applyFill="1" applyBorder="1" applyAlignment="1" applyProtection="1">
      <alignment horizontal="center" vertical="top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31" xfId="0" applyNumberFormat="1" applyFont="1" applyFill="1" applyBorder="1" applyAlignment="1" applyProtection="1">
      <alignment horizontal="center" vertical="center" wrapText="1"/>
    </xf>
    <xf numFmtId="164" fontId="19" fillId="0" borderId="43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45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 wrapText="1"/>
    </xf>
    <xf numFmtId="164" fontId="19" fillId="0" borderId="45" xfId="0" applyNumberFormat="1" applyFont="1" applyFill="1" applyBorder="1" applyAlignment="1" applyProtection="1">
      <alignment horizontal="center" vertical="top" wrapText="1"/>
    </xf>
    <xf numFmtId="164" fontId="19" fillId="0" borderId="20" xfId="0" applyNumberFormat="1" applyFont="1" applyFill="1" applyBorder="1" applyAlignment="1" applyProtection="1">
      <alignment horizontal="center" vertical="top" wrapText="1"/>
    </xf>
    <xf numFmtId="164" fontId="19" fillId="0" borderId="21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6" xfId="0" applyNumberFormat="1" applyFont="1" applyFill="1" applyBorder="1" applyAlignment="1" applyProtection="1">
      <alignment horizontal="center" vertical="top" wrapText="1"/>
    </xf>
    <xf numFmtId="164" fontId="19" fillId="0" borderId="28" xfId="0" applyNumberFormat="1" applyFont="1" applyFill="1" applyBorder="1" applyAlignment="1" applyProtection="1">
      <alignment horizontal="center" vertical="top" wrapText="1"/>
    </xf>
    <xf numFmtId="164" fontId="19" fillId="0" borderId="29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Alignment="1">
      <alignment horizontal="left" wrapText="1"/>
    </xf>
    <xf numFmtId="49" fontId="18" fillId="0" borderId="19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8" fillId="0" borderId="27" xfId="0" applyNumberFormat="1" applyFont="1" applyFill="1" applyBorder="1" applyAlignment="1" applyProtection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7" fillId="0" borderId="7" xfId="0" applyFont="1" applyFill="1" applyBorder="1" applyAlignment="1">
      <alignment vertical="top" wrapText="1"/>
    </xf>
    <xf numFmtId="0" fontId="27" fillId="0" borderId="7" xfId="0" applyFont="1" applyFill="1" applyBorder="1" applyAlignment="1">
      <alignment vertical="top"/>
    </xf>
    <xf numFmtId="0" fontId="27" fillId="0" borderId="2" xfId="0" applyFont="1" applyFill="1" applyBorder="1" applyAlignment="1">
      <alignment vertical="top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49" fontId="19" fillId="0" borderId="23" xfId="0" applyNumberFormat="1" applyFont="1" applyFill="1" applyBorder="1" applyAlignment="1" applyProtection="1">
      <alignment horizontal="center" vertical="top" wrapText="1"/>
    </xf>
    <xf numFmtId="164" fontId="18" fillId="0" borderId="23" xfId="0" applyNumberFormat="1" applyFont="1" applyFill="1" applyBorder="1" applyAlignment="1" applyProtection="1">
      <alignment horizontal="left" vertical="top"/>
    </xf>
    <xf numFmtId="164" fontId="18" fillId="0" borderId="6" xfId="0" applyNumberFormat="1" applyFont="1" applyFill="1" applyBorder="1" applyAlignment="1" applyProtection="1">
      <alignment horizontal="left" vertical="top"/>
    </xf>
    <xf numFmtId="164" fontId="18" fillId="0" borderId="40" xfId="0" applyNumberFormat="1" applyFont="1" applyFill="1" applyBorder="1" applyAlignment="1" applyProtection="1">
      <alignment horizontal="left" vertical="top"/>
    </xf>
    <xf numFmtId="0" fontId="27" fillId="0" borderId="0" xfId="0" applyFont="1" applyFill="1" applyAlignment="1">
      <alignment horizontal="left" vertical="top" wrapText="1"/>
    </xf>
    <xf numFmtId="0" fontId="19" fillId="0" borderId="5" xfId="0" applyFont="1" applyFill="1" applyBorder="1" applyAlignment="1" applyProtection="1">
      <alignment horizontal="center" vertical="top"/>
    </xf>
    <xf numFmtId="3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9" fillId="0" borderId="0" xfId="0" applyFont="1" applyAlignment="1">
      <alignment vertical="top"/>
    </xf>
    <xf numFmtId="0" fontId="0" fillId="0" borderId="0" xfId="0"/>
    <xf numFmtId="0" fontId="22" fillId="0" borderId="0" xfId="0" applyFont="1"/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2" fillId="0" borderId="22" xfId="0" applyFont="1" applyBorder="1" applyAlignment="1">
      <alignment horizontal="center" vertical="top" wrapText="1"/>
    </xf>
    <xf numFmtId="0" fontId="0" fillId="0" borderId="49" xfId="0" applyBorder="1" applyAlignment="1">
      <alignment wrapText="1"/>
    </xf>
    <xf numFmtId="0" fontId="21" fillId="0" borderId="53" xfId="0" applyFont="1" applyBorder="1" applyAlignment="1">
      <alignment horizontal="center" vertical="top"/>
    </xf>
    <xf numFmtId="0" fontId="21" fillId="0" borderId="48" xfId="0" applyFont="1" applyBorder="1" applyAlignment="1">
      <alignment horizontal="center" vertical="top"/>
    </xf>
    <xf numFmtId="0" fontId="21" fillId="0" borderId="47" xfId="0" applyFont="1" applyBorder="1" applyAlignment="1">
      <alignment horizontal="center" vertical="top"/>
    </xf>
    <xf numFmtId="0" fontId="21" fillId="0" borderId="53" xfId="0" applyFont="1" applyBorder="1" applyAlignment="1">
      <alignment vertical="top" wrapText="1"/>
    </xf>
    <xf numFmtId="0" fontId="21" fillId="0" borderId="48" xfId="0" applyFont="1" applyBorder="1" applyAlignment="1">
      <alignment vertical="top" wrapText="1"/>
    </xf>
    <xf numFmtId="0" fontId="21" fillId="0" borderId="47" xfId="0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68" t="s">
        <v>39</v>
      </c>
      <c r="B1" s="269"/>
      <c r="C1" s="270" t="s">
        <v>40</v>
      </c>
      <c r="D1" s="262" t="s">
        <v>45</v>
      </c>
      <c r="E1" s="263"/>
      <c r="F1" s="264"/>
      <c r="G1" s="262" t="s">
        <v>17</v>
      </c>
      <c r="H1" s="263"/>
      <c r="I1" s="264"/>
      <c r="J1" s="262" t="s">
        <v>18</v>
      </c>
      <c r="K1" s="263"/>
      <c r="L1" s="264"/>
      <c r="M1" s="262" t="s">
        <v>22</v>
      </c>
      <c r="N1" s="263"/>
      <c r="O1" s="264"/>
      <c r="P1" s="265" t="s">
        <v>23</v>
      </c>
      <c r="Q1" s="266"/>
      <c r="R1" s="262" t="s">
        <v>24</v>
      </c>
      <c r="S1" s="263"/>
      <c r="T1" s="264"/>
      <c r="U1" s="262" t="s">
        <v>25</v>
      </c>
      <c r="V1" s="263"/>
      <c r="W1" s="264"/>
      <c r="X1" s="265" t="s">
        <v>26</v>
      </c>
      <c r="Y1" s="267"/>
      <c r="Z1" s="266"/>
      <c r="AA1" s="265" t="s">
        <v>27</v>
      </c>
      <c r="AB1" s="266"/>
      <c r="AC1" s="262" t="s">
        <v>28</v>
      </c>
      <c r="AD1" s="263"/>
      <c r="AE1" s="264"/>
      <c r="AF1" s="262" t="s">
        <v>29</v>
      </c>
      <c r="AG1" s="263"/>
      <c r="AH1" s="264"/>
      <c r="AI1" s="262" t="s">
        <v>30</v>
      </c>
      <c r="AJ1" s="263"/>
      <c r="AK1" s="264"/>
      <c r="AL1" s="265" t="s">
        <v>31</v>
      </c>
      <c r="AM1" s="266"/>
      <c r="AN1" s="262" t="s">
        <v>32</v>
      </c>
      <c r="AO1" s="263"/>
      <c r="AP1" s="264"/>
      <c r="AQ1" s="262" t="s">
        <v>33</v>
      </c>
      <c r="AR1" s="263"/>
      <c r="AS1" s="264"/>
      <c r="AT1" s="262" t="s">
        <v>34</v>
      </c>
      <c r="AU1" s="263"/>
      <c r="AV1" s="264"/>
    </row>
    <row r="2" spans="1:48" ht="39" customHeight="1">
      <c r="A2" s="269"/>
      <c r="B2" s="269"/>
      <c r="C2" s="270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70" t="s">
        <v>83</v>
      </c>
      <c r="B3" s="270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70"/>
      <c r="B4" s="27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70"/>
      <c r="B5" s="27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70"/>
      <c r="B6" s="27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70"/>
      <c r="B7" s="270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70"/>
      <c r="B8" s="27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70"/>
      <c r="B9" s="270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71" t="s">
        <v>58</v>
      </c>
      <c r="B1" s="271"/>
      <c r="C1" s="271"/>
      <c r="D1" s="271"/>
      <c r="E1" s="271"/>
    </row>
    <row r="2" spans="1:5">
      <c r="A2" s="12"/>
      <c r="B2" s="12"/>
      <c r="C2" s="12"/>
      <c r="D2" s="12"/>
      <c r="E2" s="12"/>
    </row>
    <row r="3" spans="1:5">
      <c r="A3" s="272" t="s">
        <v>130</v>
      </c>
      <c r="B3" s="272"/>
      <c r="C3" s="272"/>
      <c r="D3" s="272"/>
      <c r="E3" s="272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73" t="s">
        <v>79</v>
      </c>
      <c r="B26" s="273"/>
      <c r="C26" s="273"/>
      <c r="D26" s="273"/>
      <c r="E26" s="273"/>
    </row>
    <row r="27" spans="1:5">
      <c r="A27" s="28"/>
      <c r="B27" s="28"/>
      <c r="C27" s="28"/>
      <c r="D27" s="28"/>
      <c r="E27" s="28"/>
    </row>
    <row r="28" spans="1:5">
      <c r="A28" s="273" t="s">
        <v>80</v>
      </c>
      <c r="B28" s="273"/>
      <c r="C28" s="273"/>
      <c r="D28" s="273"/>
      <c r="E28" s="273"/>
    </row>
    <row r="29" spans="1:5">
      <c r="A29" s="273"/>
      <c r="B29" s="273"/>
      <c r="C29" s="273"/>
      <c r="D29" s="273"/>
      <c r="E29" s="273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6" customWidth="1"/>
    <col min="2" max="2" width="42.5546875" style="46" customWidth="1"/>
    <col min="3" max="3" width="6.88671875" style="46" customWidth="1"/>
    <col min="4" max="15" width="9.5546875" style="46" customWidth="1"/>
    <col min="16" max="17" width="10.5546875" style="46" customWidth="1"/>
    <col min="18" max="29" width="0" style="47" hidden="1" customWidth="1"/>
    <col min="30" max="16384" width="9.109375" style="47"/>
  </cols>
  <sheetData>
    <row r="1" spans="1:256">
      <c r="Q1" s="35" t="s">
        <v>51</v>
      </c>
    </row>
    <row r="2" spans="1:256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56" s="51" customFormat="1" ht="53.25" customHeight="1">
      <c r="A3" s="39" t="s">
        <v>0</v>
      </c>
      <c r="B3" s="296" t="s">
        <v>46</v>
      </c>
      <c r="C3" s="296"/>
      <c r="D3" s="39" t="s">
        <v>17</v>
      </c>
      <c r="E3" s="50" t="s">
        <v>18</v>
      </c>
      <c r="F3" s="39" t="s">
        <v>22</v>
      </c>
      <c r="G3" s="50" t="s">
        <v>24</v>
      </c>
      <c r="H3" s="39" t="s">
        <v>25</v>
      </c>
      <c r="I3" s="50" t="s">
        <v>26</v>
      </c>
      <c r="J3" s="39" t="s">
        <v>28</v>
      </c>
      <c r="K3" s="50" t="s">
        <v>29</v>
      </c>
      <c r="L3" s="39" t="s">
        <v>30</v>
      </c>
      <c r="M3" s="50" t="s">
        <v>32</v>
      </c>
      <c r="N3" s="39" t="s">
        <v>33</v>
      </c>
      <c r="O3" s="50" t="s">
        <v>34</v>
      </c>
      <c r="P3" s="39" t="s">
        <v>81</v>
      </c>
      <c r="Q3" s="39" t="s">
        <v>50</v>
      </c>
      <c r="R3" s="38" t="s">
        <v>17</v>
      </c>
      <c r="S3" s="30" t="s">
        <v>18</v>
      </c>
      <c r="T3" s="38" t="s">
        <v>22</v>
      </c>
      <c r="U3" s="30" t="s">
        <v>24</v>
      </c>
      <c r="V3" s="38" t="s">
        <v>25</v>
      </c>
      <c r="W3" s="30" t="s">
        <v>26</v>
      </c>
      <c r="X3" s="38" t="s">
        <v>28</v>
      </c>
      <c r="Y3" s="30" t="s">
        <v>29</v>
      </c>
      <c r="Z3" s="38" t="s">
        <v>30</v>
      </c>
      <c r="AA3" s="30" t="s">
        <v>32</v>
      </c>
      <c r="AB3" s="38" t="s">
        <v>33</v>
      </c>
      <c r="AC3" s="30" t="s">
        <v>34</v>
      </c>
    </row>
    <row r="4" spans="1:256" ht="15" customHeight="1">
      <c r="A4" s="52" t="s">
        <v>84</v>
      </c>
      <c r="B4" s="53"/>
      <c r="C4" s="53"/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4"/>
    </row>
    <row r="5" spans="1:256" ht="283.5" customHeight="1">
      <c r="A5" s="284" t="s">
        <v>1</v>
      </c>
      <c r="B5" s="279" t="s">
        <v>85</v>
      </c>
      <c r="C5" s="55" t="s">
        <v>20</v>
      </c>
      <c r="D5" s="57" t="s">
        <v>217</v>
      </c>
      <c r="E5" s="57" t="s">
        <v>218</v>
      </c>
      <c r="F5" s="57" t="s">
        <v>219</v>
      </c>
      <c r="G5" s="57" t="s">
        <v>220</v>
      </c>
      <c r="H5" s="57" t="s">
        <v>219</v>
      </c>
      <c r="I5" s="57" t="s">
        <v>221</v>
      </c>
      <c r="J5" s="57" t="s">
        <v>220</v>
      </c>
      <c r="K5" s="57" t="s">
        <v>222</v>
      </c>
      <c r="L5" s="57" t="s">
        <v>223</v>
      </c>
      <c r="M5" s="57" t="s">
        <v>224</v>
      </c>
      <c r="N5" s="57" t="s">
        <v>223</v>
      </c>
      <c r="O5" s="57" t="s">
        <v>225</v>
      </c>
      <c r="P5" s="58"/>
      <c r="Q5" s="58"/>
    </row>
    <row r="6" spans="1:256" ht="105.75" customHeight="1">
      <c r="A6" s="284"/>
      <c r="B6" s="279"/>
      <c r="C6" s="55"/>
      <c r="D6" s="57"/>
      <c r="E6" s="57"/>
      <c r="F6" s="57"/>
      <c r="G6" s="57"/>
      <c r="H6" s="57"/>
      <c r="I6" s="57"/>
      <c r="J6" s="57"/>
      <c r="K6" s="59" t="s">
        <v>200</v>
      </c>
      <c r="L6" s="59" t="s">
        <v>201</v>
      </c>
      <c r="M6" s="59" t="s">
        <v>202</v>
      </c>
      <c r="N6" s="59" t="s">
        <v>203</v>
      </c>
      <c r="O6" s="57" t="s">
        <v>205</v>
      </c>
      <c r="P6" s="58"/>
      <c r="Q6" s="58"/>
    </row>
    <row r="7" spans="1:256" ht="74.25" customHeight="1">
      <c r="A7" s="284"/>
      <c r="B7" s="279"/>
      <c r="C7" s="55" t="s">
        <v>21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56" ht="175.5" customHeight="1">
      <c r="A8" s="284" t="s">
        <v>3</v>
      </c>
      <c r="B8" s="279" t="s">
        <v>86</v>
      </c>
      <c r="C8" s="55" t="s">
        <v>20</v>
      </c>
      <c r="D8" s="57"/>
      <c r="E8" s="58"/>
      <c r="F8" s="58"/>
      <c r="G8" s="58"/>
      <c r="H8" s="58"/>
      <c r="I8" s="59" t="s">
        <v>200</v>
      </c>
      <c r="J8" s="59" t="s">
        <v>201</v>
      </c>
      <c r="K8" s="59" t="s">
        <v>202</v>
      </c>
      <c r="L8" s="59" t="s">
        <v>203</v>
      </c>
      <c r="M8" s="297" t="s">
        <v>205</v>
      </c>
      <c r="N8" s="298"/>
      <c r="O8" s="299"/>
      <c r="P8" s="58"/>
      <c r="Q8" s="58"/>
    </row>
    <row r="9" spans="1:256" ht="33.75" customHeight="1">
      <c r="A9" s="284"/>
      <c r="B9" s="279"/>
      <c r="C9" s="55" t="s">
        <v>21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56" ht="151.5" customHeight="1">
      <c r="A10" s="284" t="s">
        <v>4</v>
      </c>
      <c r="B10" s="279" t="s">
        <v>87</v>
      </c>
      <c r="C10" s="55" t="s">
        <v>20</v>
      </c>
      <c r="D10" s="57" t="s">
        <v>206</v>
      </c>
      <c r="E10" s="57"/>
      <c r="F10" s="57" t="s">
        <v>207</v>
      </c>
      <c r="G10" s="57"/>
      <c r="H10" s="57" t="s">
        <v>208</v>
      </c>
      <c r="I10" s="57" t="s">
        <v>209</v>
      </c>
      <c r="J10" s="57" t="s">
        <v>210</v>
      </c>
      <c r="K10" s="57"/>
      <c r="L10" s="57"/>
      <c r="M10" s="57" t="s">
        <v>211</v>
      </c>
      <c r="N10" s="57"/>
      <c r="O10" s="57"/>
      <c r="P10" s="58"/>
      <c r="Q10" s="58"/>
    </row>
    <row r="11" spans="1:256" ht="40.5" customHeight="1">
      <c r="A11" s="284"/>
      <c r="B11" s="279"/>
      <c r="C11" s="55" t="s">
        <v>21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256" ht="355.5" customHeight="1">
      <c r="A12" s="284" t="s">
        <v>5</v>
      </c>
      <c r="B12" s="279" t="s">
        <v>228</v>
      </c>
      <c r="C12" s="55" t="s">
        <v>20</v>
      </c>
      <c r="D12" s="57"/>
      <c r="E12" s="57" t="s">
        <v>149</v>
      </c>
      <c r="F12" s="57"/>
      <c r="G12" s="57" t="s">
        <v>150</v>
      </c>
      <c r="H12" s="57" t="s">
        <v>151</v>
      </c>
      <c r="I12" s="57" t="s">
        <v>152</v>
      </c>
      <c r="J12" s="57"/>
      <c r="K12" s="57"/>
      <c r="L12" s="57" t="s">
        <v>151</v>
      </c>
      <c r="M12" s="57"/>
      <c r="N12" s="57"/>
      <c r="O12" s="57" t="s">
        <v>153</v>
      </c>
      <c r="P12" s="58"/>
      <c r="Q12" s="58"/>
    </row>
    <row r="13" spans="1:256" ht="24" customHeight="1">
      <c r="A13" s="284"/>
      <c r="B13" s="279"/>
      <c r="C13" s="55" t="s">
        <v>21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256" ht="96" customHeight="1">
      <c r="A14" s="284" t="s">
        <v>9</v>
      </c>
      <c r="B14" s="279" t="s">
        <v>88</v>
      </c>
      <c r="C14" s="55" t="s">
        <v>20</v>
      </c>
      <c r="D14" s="57"/>
      <c r="E14" s="58"/>
      <c r="F14" s="63" t="s">
        <v>240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256" ht="39" customHeight="1">
      <c r="A15" s="284"/>
      <c r="B15" s="279"/>
      <c r="C15" s="55" t="s">
        <v>21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256">
      <c r="A16" s="32" t="s">
        <v>89</v>
      </c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AI16" s="280"/>
      <c r="AJ16" s="280"/>
      <c r="AK16" s="280"/>
      <c r="AZ16" s="280"/>
      <c r="BA16" s="280"/>
      <c r="BB16" s="280"/>
      <c r="BQ16" s="280"/>
      <c r="BR16" s="280"/>
      <c r="BS16" s="280"/>
      <c r="CH16" s="280"/>
      <c r="CI16" s="280"/>
      <c r="CJ16" s="280"/>
      <c r="CY16" s="280"/>
      <c r="CZ16" s="280"/>
      <c r="DA16" s="280"/>
      <c r="DP16" s="280"/>
      <c r="DQ16" s="280"/>
      <c r="DR16" s="280"/>
      <c r="EG16" s="280"/>
      <c r="EH16" s="280"/>
      <c r="EI16" s="280"/>
      <c r="EX16" s="280"/>
      <c r="EY16" s="280"/>
      <c r="EZ16" s="280"/>
      <c r="FO16" s="280"/>
      <c r="FP16" s="280"/>
      <c r="FQ16" s="280"/>
      <c r="GF16" s="280"/>
      <c r="GG16" s="280"/>
      <c r="GH16" s="280"/>
      <c r="GW16" s="280"/>
      <c r="GX16" s="280"/>
      <c r="GY16" s="280"/>
      <c r="HN16" s="280"/>
      <c r="HO16" s="280"/>
      <c r="HP16" s="280"/>
      <c r="IE16" s="280"/>
      <c r="IF16" s="280"/>
      <c r="IG16" s="280"/>
      <c r="IV16" s="280"/>
    </row>
    <row r="17" spans="1:17" ht="320.25" customHeight="1">
      <c r="A17" s="284" t="s">
        <v>6</v>
      </c>
      <c r="B17" s="279" t="s">
        <v>90</v>
      </c>
      <c r="C17" s="55" t="s">
        <v>20</v>
      </c>
      <c r="D17" s="65" t="s">
        <v>158</v>
      </c>
      <c r="E17" s="65" t="s">
        <v>159</v>
      </c>
      <c r="F17" s="65" t="s">
        <v>160</v>
      </c>
      <c r="G17" s="65" t="s">
        <v>161</v>
      </c>
      <c r="H17" s="65" t="s">
        <v>162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39.9" customHeight="1">
      <c r="A18" s="284"/>
      <c r="B18" s="279"/>
      <c r="C18" s="55" t="s">
        <v>21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94.25" customHeight="1">
      <c r="A19" s="284" t="s">
        <v>7</v>
      </c>
      <c r="B19" s="279" t="s">
        <v>226</v>
      </c>
      <c r="C19" s="55" t="s">
        <v>20</v>
      </c>
      <c r="D19" s="59" t="s">
        <v>241</v>
      </c>
      <c r="E19" s="59" t="s">
        <v>242</v>
      </c>
      <c r="F19" s="66" t="s">
        <v>171</v>
      </c>
      <c r="G19" s="59" t="s">
        <v>172</v>
      </c>
      <c r="H19" s="67"/>
      <c r="I19" s="67"/>
      <c r="J19" s="67"/>
      <c r="K19" s="59"/>
      <c r="L19" s="59"/>
      <c r="M19" s="59"/>
      <c r="N19" s="59"/>
      <c r="O19" s="59"/>
      <c r="P19" s="59" t="s">
        <v>173</v>
      </c>
      <c r="Q19" s="58"/>
    </row>
    <row r="20" spans="1:17" ht="39.9" customHeight="1">
      <c r="A20" s="284"/>
      <c r="B20" s="279"/>
      <c r="C20" s="55" t="s">
        <v>21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11.5" customHeight="1">
      <c r="A21" s="284" t="s">
        <v>8</v>
      </c>
      <c r="B21" s="279" t="s">
        <v>229</v>
      </c>
      <c r="C21" s="55" t="s">
        <v>20</v>
      </c>
      <c r="D21" s="68" t="s">
        <v>243</v>
      </c>
      <c r="E21" s="68" t="s">
        <v>174</v>
      </c>
      <c r="F21" s="68" t="s">
        <v>171</v>
      </c>
      <c r="G21" s="69" t="s">
        <v>175</v>
      </c>
      <c r="H21" s="69" t="s">
        <v>175</v>
      </c>
      <c r="I21" s="68" t="s">
        <v>175</v>
      </c>
      <c r="J21" s="68" t="s">
        <v>175</v>
      </c>
      <c r="K21" s="68" t="s">
        <v>175</v>
      </c>
      <c r="L21" s="68" t="s">
        <v>175</v>
      </c>
      <c r="M21" s="68" t="s">
        <v>175</v>
      </c>
      <c r="N21" s="68" t="s">
        <v>176</v>
      </c>
      <c r="O21" s="68" t="s">
        <v>177</v>
      </c>
      <c r="P21" s="59" t="s">
        <v>178</v>
      </c>
      <c r="Q21" s="58"/>
    </row>
    <row r="22" spans="1:17" ht="31.5" customHeight="1">
      <c r="A22" s="284"/>
      <c r="B22" s="279"/>
      <c r="C22" s="55" t="s">
        <v>21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71" customFormat="1" ht="223.5" customHeight="1">
      <c r="A23" s="289" t="s">
        <v>14</v>
      </c>
      <c r="B23" s="285" t="s">
        <v>230</v>
      </c>
      <c r="C23" s="70" t="s">
        <v>20</v>
      </c>
      <c r="D23" s="59" t="str">
        <f>$D$19</f>
        <v>подготовка конкурсной документации</v>
      </c>
      <c r="E23" s="59" t="s">
        <v>244</v>
      </c>
      <c r="F23" s="66" t="s">
        <v>171</v>
      </c>
      <c r="G23" s="59" t="s">
        <v>179</v>
      </c>
      <c r="H23" s="59" t="s">
        <v>180</v>
      </c>
      <c r="I23" s="59" t="s">
        <v>135</v>
      </c>
      <c r="J23" s="59"/>
      <c r="K23" s="59" t="s">
        <v>181</v>
      </c>
      <c r="L23" s="59"/>
      <c r="M23" s="67"/>
      <c r="N23" s="67"/>
      <c r="O23" s="67"/>
      <c r="P23" s="59" t="s">
        <v>182</v>
      </c>
      <c r="Q23" s="67"/>
    </row>
    <row r="24" spans="1:17" s="71" customFormat="1" ht="39.9" customHeight="1">
      <c r="A24" s="290"/>
      <c r="B24" s="285"/>
      <c r="C24" s="70" t="s">
        <v>21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71" customFormat="1" ht="104.25" customHeight="1">
      <c r="A25" s="288" t="s">
        <v>15</v>
      </c>
      <c r="B25" s="285" t="s">
        <v>231</v>
      </c>
      <c r="C25" s="70" t="s">
        <v>20</v>
      </c>
      <c r="D25" s="72"/>
      <c r="E25" s="59" t="str">
        <f>$D$19</f>
        <v>подготовка конкурсной документации</v>
      </c>
      <c r="F25" s="66" t="s">
        <v>171</v>
      </c>
      <c r="G25" s="59" t="s">
        <v>183</v>
      </c>
      <c r="H25" s="59" t="str">
        <f>$D$19</f>
        <v>подготовка конкурсной документации</v>
      </c>
      <c r="I25" s="66" t="s">
        <v>171</v>
      </c>
      <c r="J25" s="59" t="s">
        <v>183</v>
      </c>
      <c r="K25" s="67"/>
      <c r="L25" s="67"/>
      <c r="M25" s="67"/>
      <c r="N25" s="67"/>
      <c r="O25" s="67"/>
      <c r="P25" s="68" t="s">
        <v>184</v>
      </c>
      <c r="Q25" s="67"/>
    </row>
    <row r="26" spans="1:17" s="71" customFormat="1" ht="39.9" customHeight="1">
      <c r="A26" s="288"/>
      <c r="B26" s="285"/>
      <c r="C26" s="70" t="s">
        <v>21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>
      <c r="A27" s="32" t="s">
        <v>91</v>
      </c>
      <c r="B27" s="73"/>
      <c r="C27" s="7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201.75" customHeight="1">
      <c r="A28" s="55" t="s">
        <v>16</v>
      </c>
      <c r="B28" s="56" t="s">
        <v>232</v>
      </c>
      <c r="C28" s="55" t="s">
        <v>20</v>
      </c>
      <c r="D28" s="57" t="s">
        <v>139</v>
      </c>
      <c r="E28" s="57" t="s">
        <v>139</v>
      </c>
      <c r="F28" s="57" t="s">
        <v>139</v>
      </c>
      <c r="G28" s="57" t="s">
        <v>140</v>
      </c>
      <c r="H28" s="57" t="s">
        <v>140</v>
      </c>
      <c r="I28" s="57" t="s">
        <v>140</v>
      </c>
      <c r="J28" s="57" t="s">
        <v>141</v>
      </c>
      <c r="K28" s="57" t="s">
        <v>141</v>
      </c>
      <c r="L28" s="57" t="s">
        <v>141</v>
      </c>
      <c r="M28" s="57" t="s">
        <v>142</v>
      </c>
      <c r="N28" s="57" t="s">
        <v>142</v>
      </c>
      <c r="O28" s="58"/>
      <c r="P28" s="58"/>
      <c r="Q28" s="58"/>
    </row>
    <row r="29" spans="1:17" ht="39.9" customHeight="1">
      <c r="A29" s="55"/>
      <c r="B29" s="56"/>
      <c r="C29" s="55" t="s">
        <v>21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33" t="s">
        <v>92</v>
      </c>
      <c r="B30" s="74"/>
      <c r="C30" s="75"/>
      <c r="D30" s="76"/>
      <c r="E30" s="77"/>
      <c r="F30" s="7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41.5" customHeight="1">
      <c r="A31" s="284" t="s">
        <v>94</v>
      </c>
      <c r="B31" s="279" t="s">
        <v>93</v>
      </c>
      <c r="C31" s="55" t="s">
        <v>20</v>
      </c>
      <c r="D31" s="57" t="s">
        <v>212</v>
      </c>
      <c r="E31" s="57" t="s">
        <v>213</v>
      </c>
      <c r="F31" s="57" t="s">
        <v>214</v>
      </c>
      <c r="G31" s="57" t="s">
        <v>214</v>
      </c>
      <c r="H31" s="57" t="s">
        <v>141</v>
      </c>
      <c r="I31" s="57" t="s">
        <v>142</v>
      </c>
      <c r="J31" s="57" t="s">
        <v>142</v>
      </c>
      <c r="K31" s="57" t="s">
        <v>142</v>
      </c>
      <c r="L31" s="57" t="s">
        <v>142</v>
      </c>
      <c r="M31" s="57" t="s">
        <v>215</v>
      </c>
      <c r="N31" s="57" t="s">
        <v>215</v>
      </c>
      <c r="O31" s="57" t="s">
        <v>215</v>
      </c>
      <c r="P31" s="58"/>
      <c r="Q31" s="58"/>
    </row>
    <row r="32" spans="1:17" ht="45.75" customHeight="1">
      <c r="A32" s="284"/>
      <c r="B32" s="279"/>
      <c r="C32" s="55" t="s">
        <v>21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32" t="s">
        <v>95</v>
      </c>
      <c r="B33" s="56"/>
      <c r="C33" s="55"/>
      <c r="D33" s="57"/>
      <c r="E33" s="58"/>
      <c r="F33" s="58"/>
      <c r="G33" s="58"/>
      <c r="H33" s="60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30.75" customHeight="1">
      <c r="A34" s="284" t="s">
        <v>96</v>
      </c>
      <c r="B34" s="279" t="s">
        <v>97</v>
      </c>
      <c r="C34" s="55" t="s">
        <v>20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30.75" customHeight="1">
      <c r="A35" s="284"/>
      <c r="B35" s="279"/>
      <c r="C35" s="55" t="s">
        <v>21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39.9" customHeight="1">
      <c r="A36" s="293" t="s">
        <v>98</v>
      </c>
      <c r="B36" s="286" t="s">
        <v>129</v>
      </c>
      <c r="C36" s="55" t="s">
        <v>20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39.9" customHeight="1">
      <c r="A37" s="294"/>
      <c r="B37" s="287"/>
      <c r="C37" s="55" t="s">
        <v>21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>
      <c r="A38" s="34" t="s">
        <v>99</v>
      </c>
      <c r="B38" s="80"/>
      <c r="C38" s="81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38.5" customHeight="1">
      <c r="A39" s="284" t="s">
        <v>100</v>
      </c>
      <c r="B39" s="279" t="s">
        <v>227</v>
      </c>
      <c r="C39" s="55" t="s">
        <v>20</v>
      </c>
      <c r="D39" s="94"/>
      <c r="E39" s="94" t="s">
        <v>246</v>
      </c>
      <c r="F39" s="94" t="s">
        <v>245</v>
      </c>
      <c r="G39" s="94" t="s">
        <v>234</v>
      </c>
      <c r="H39" s="281" t="s">
        <v>247</v>
      </c>
      <c r="I39" s="282"/>
      <c r="J39" s="282"/>
      <c r="K39" s="282"/>
      <c r="L39" s="282"/>
      <c r="M39" s="282"/>
      <c r="N39" s="282"/>
      <c r="O39" s="283"/>
      <c r="P39" s="57" t="s">
        <v>189</v>
      </c>
      <c r="Q39" s="58"/>
    </row>
    <row r="40" spans="1:17" ht="39.9" customHeight="1">
      <c r="A40" s="284" t="s">
        <v>10</v>
      </c>
      <c r="B40" s="279" t="s">
        <v>11</v>
      </c>
      <c r="C40" s="55" t="s">
        <v>21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94.25" customHeight="1">
      <c r="A41" s="284" t="s">
        <v>101</v>
      </c>
      <c r="B41" s="279" t="s">
        <v>102</v>
      </c>
      <c r="C41" s="55" t="s">
        <v>20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84" t="s">
        <v>154</v>
      </c>
      <c r="Q41" s="58"/>
    </row>
    <row r="42" spans="1:17" ht="39.9" customHeight="1">
      <c r="A42" s="284"/>
      <c r="B42" s="279"/>
      <c r="C42" s="55" t="s">
        <v>21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86" customHeight="1">
      <c r="A43" s="284" t="s">
        <v>103</v>
      </c>
      <c r="B43" s="279" t="s">
        <v>104</v>
      </c>
      <c r="C43" s="55" t="s">
        <v>20</v>
      </c>
      <c r="D43" s="59" t="s">
        <v>200</v>
      </c>
      <c r="E43" s="59" t="s">
        <v>201</v>
      </c>
      <c r="F43" s="59" t="s">
        <v>204</v>
      </c>
      <c r="G43" s="276" t="s">
        <v>192</v>
      </c>
      <c r="H43" s="277"/>
      <c r="I43" s="277"/>
      <c r="J43" s="277"/>
      <c r="K43" s="277"/>
      <c r="L43" s="277"/>
      <c r="M43" s="277"/>
      <c r="N43" s="277"/>
      <c r="O43" s="278"/>
      <c r="P43" s="58"/>
      <c r="Q43" s="58"/>
    </row>
    <row r="44" spans="1:17" ht="39.9" customHeight="1">
      <c r="A44" s="284"/>
      <c r="B44" s="279"/>
      <c r="C44" s="55" t="s">
        <v>21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278.25" customHeight="1">
      <c r="A45" s="284" t="s">
        <v>105</v>
      </c>
      <c r="B45" s="279" t="s">
        <v>106</v>
      </c>
      <c r="C45" s="55" t="s">
        <v>20</v>
      </c>
      <c r="D45" s="85" t="s">
        <v>190</v>
      </c>
      <c r="E45" s="85" t="s">
        <v>191</v>
      </c>
      <c r="F45" s="85" t="s">
        <v>192</v>
      </c>
      <c r="G45" s="85" t="s">
        <v>192</v>
      </c>
      <c r="H45" s="85" t="s">
        <v>193</v>
      </c>
      <c r="I45" s="85" t="s">
        <v>192</v>
      </c>
      <c r="J45" s="85" t="s">
        <v>192</v>
      </c>
      <c r="K45" s="85" t="s">
        <v>194</v>
      </c>
      <c r="L45" s="85" t="s">
        <v>192</v>
      </c>
      <c r="M45" s="85" t="s">
        <v>195</v>
      </c>
      <c r="N45" s="85" t="s">
        <v>196</v>
      </c>
      <c r="O45" s="85" t="s">
        <v>197</v>
      </c>
      <c r="P45" s="85" t="s">
        <v>198</v>
      </c>
      <c r="Q45" s="58"/>
    </row>
    <row r="46" spans="1:17" ht="39.9" customHeight="1">
      <c r="A46" s="284" t="s">
        <v>12</v>
      </c>
      <c r="B46" s="279" t="s">
        <v>13</v>
      </c>
      <c r="C46" s="55" t="s">
        <v>21</v>
      </c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9.9" customHeight="1">
      <c r="A47" s="291" t="s">
        <v>108</v>
      </c>
      <c r="B47" s="286" t="s">
        <v>107</v>
      </c>
      <c r="C47" s="55" t="s">
        <v>20</v>
      </c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39.9" customHeight="1">
      <c r="A48" s="292"/>
      <c r="B48" s="287"/>
      <c r="C48" s="55" t="s">
        <v>21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9.75" customHeight="1">
      <c r="A49" s="291" t="s">
        <v>109</v>
      </c>
      <c r="B49" s="286" t="s">
        <v>110</v>
      </c>
      <c r="C49" s="86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6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6" t="s">
        <v>254</v>
      </c>
      <c r="O49" s="31" t="s">
        <v>248</v>
      </c>
      <c r="P49" s="87"/>
      <c r="Q49" s="87"/>
    </row>
    <row r="50" spans="1:17" ht="39.9" customHeight="1">
      <c r="A50" s="292"/>
      <c r="B50" s="287"/>
      <c r="C50" s="55" t="s">
        <v>21</v>
      </c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71" customFormat="1" ht="391.5" customHeight="1">
      <c r="A51" s="284" t="s">
        <v>111</v>
      </c>
      <c r="B51" s="279" t="s">
        <v>112</v>
      </c>
      <c r="C51" s="70" t="s">
        <v>20</v>
      </c>
      <c r="D51" s="59" t="s">
        <v>131</v>
      </c>
      <c r="E51" s="59" t="s">
        <v>132</v>
      </c>
      <c r="F51" s="59" t="s">
        <v>133</v>
      </c>
      <c r="G51" s="59" t="s">
        <v>134</v>
      </c>
      <c r="H51" s="59" t="s">
        <v>135</v>
      </c>
      <c r="I51" s="59" t="s">
        <v>136</v>
      </c>
      <c r="J51" s="59" t="s">
        <v>136</v>
      </c>
      <c r="K51" s="59" t="s">
        <v>136</v>
      </c>
      <c r="L51" s="59" t="s">
        <v>137</v>
      </c>
      <c r="M51" s="67"/>
      <c r="N51" s="67"/>
      <c r="O51" s="67"/>
      <c r="P51" s="59" t="s">
        <v>138</v>
      </c>
      <c r="Q51" s="67"/>
    </row>
    <row r="52" spans="1:17" ht="39.9" customHeight="1">
      <c r="A52" s="284"/>
      <c r="B52" s="279"/>
      <c r="C52" s="55" t="s">
        <v>21</v>
      </c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58"/>
      <c r="O52" s="58"/>
      <c r="P52" s="58"/>
      <c r="Q52" s="58"/>
    </row>
    <row r="53" spans="1:17" ht="75.75" customHeight="1">
      <c r="A53" s="284" t="s">
        <v>114</v>
      </c>
      <c r="B53" s="279" t="s">
        <v>113</v>
      </c>
      <c r="C53" s="55" t="s">
        <v>20</v>
      </c>
      <c r="D53" s="85" t="s">
        <v>143</v>
      </c>
      <c r="E53" s="85" t="s">
        <v>143</v>
      </c>
      <c r="F53" s="85" t="s">
        <v>143</v>
      </c>
      <c r="G53" s="85" t="s">
        <v>148</v>
      </c>
      <c r="H53" s="85" t="s">
        <v>144</v>
      </c>
      <c r="I53" s="85" t="s">
        <v>202</v>
      </c>
      <c r="J53" s="85" t="s">
        <v>145</v>
      </c>
      <c r="K53" s="85" t="s">
        <v>146</v>
      </c>
      <c r="L53" s="85" t="s">
        <v>147</v>
      </c>
      <c r="M53" s="85"/>
      <c r="N53" s="83"/>
      <c r="O53" s="57"/>
      <c r="P53" s="57"/>
      <c r="Q53" s="57"/>
    </row>
    <row r="54" spans="1:17" ht="31.5" customHeight="1">
      <c r="A54" s="284"/>
      <c r="B54" s="279"/>
      <c r="C54" s="55" t="s">
        <v>21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7"/>
      <c r="O54" s="57"/>
      <c r="P54" s="57"/>
      <c r="Q54" s="57"/>
    </row>
    <row r="55" spans="1:17" ht="52.5" customHeight="1">
      <c r="A55" s="284" t="s">
        <v>115</v>
      </c>
      <c r="B55" s="279" t="s">
        <v>116</v>
      </c>
      <c r="C55" s="55" t="s">
        <v>20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52.5" customHeight="1">
      <c r="A56" s="284"/>
      <c r="B56" s="279"/>
      <c r="C56" s="55" t="s">
        <v>21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409.5" customHeight="1">
      <c r="A57" s="284" t="s">
        <v>117</v>
      </c>
      <c r="B57" s="279" t="s">
        <v>118</v>
      </c>
      <c r="C57" s="55" t="s">
        <v>20</v>
      </c>
      <c r="D57" s="95" t="s">
        <v>235</v>
      </c>
      <c r="E57" s="94"/>
      <c r="F57" s="94" t="s">
        <v>236</v>
      </c>
      <c r="G57" s="300" t="s">
        <v>233</v>
      </c>
      <c r="H57" s="300"/>
      <c r="I57" s="94" t="s">
        <v>237</v>
      </c>
      <c r="J57" s="94" t="s">
        <v>238</v>
      </c>
      <c r="K57" s="297" t="s">
        <v>239</v>
      </c>
      <c r="L57" s="298"/>
      <c r="M57" s="298"/>
      <c r="N57" s="298"/>
      <c r="O57" s="299"/>
      <c r="P57" s="90" t="s">
        <v>199</v>
      </c>
      <c r="Q57" s="58"/>
    </row>
    <row r="58" spans="1:17" ht="39.9" customHeight="1">
      <c r="A58" s="284"/>
      <c r="B58" s="279"/>
      <c r="C58" s="55" t="s">
        <v>21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s="71" customFormat="1" ht="183.75" customHeight="1">
      <c r="A59" s="289" t="s">
        <v>120</v>
      </c>
      <c r="B59" s="289" t="s">
        <v>119</v>
      </c>
      <c r="C59" s="289" t="s">
        <v>20</v>
      </c>
      <c r="D59" s="59"/>
      <c r="E59" s="59" t="s">
        <v>167</v>
      </c>
      <c r="F59" s="59" t="s">
        <v>168</v>
      </c>
      <c r="G59" s="91" t="s">
        <v>169</v>
      </c>
      <c r="H59" s="91" t="s">
        <v>169</v>
      </c>
      <c r="I59" s="91" t="s">
        <v>169</v>
      </c>
      <c r="J59" s="91" t="s">
        <v>169</v>
      </c>
      <c r="K59" s="91" t="s">
        <v>169</v>
      </c>
      <c r="L59" s="91" t="s">
        <v>169</v>
      </c>
      <c r="M59" s="91" t="s">
        <v>169</v>
      </c>
      <c r="N59" s="91" t="s">
        <v>169</v>
      </c>
      <c r="O59" s="91" t="s">
        <v>170</v>
      </c>
      <c r="P59" s="67"/>
      <c r="Q59" s="67"/>
    </row>
    <row r="60" spans="1:17" s="71" customFormat="1" ht="150" customHeight="1">
      <c r="A60" s="295"/>
      <c r="B60" s="295"/>
      <c r="C60" s="295"/>
      <c r="D60" s="59" t="s">
        <v>163</v>
      </c>
      <c r="E60" s="59" t="s">
        <v>163</v>
      </c>
      <c r="F60" s="59" t="s">
        <v>163</v>
      </c>
      <c r="G60" s="59" t="s">
        <v>163</v>
      </c>
      <c r="H60" s="59" t="s">
        <v>163</v>
      </c>
      <c r="I60" s="59" t="s">
        <v>163</v>
      </c>
      <c r="J60" s="59" t="s">
        <v>163</v>
      </c>
      <c r="K60" s="59" t="s">
        <v>163</v>
      </c>
      <c r="L60" s="59" t="s">
        <v>163</v>
      </c>
      <c r="M60" s="59" t="s">
        <v>163</v>
      </c>
      <c r="N60" s="59" t="s">
        <v>163</v>
      </c>
      <c r="O60" s="59" t="s">
        <v>163</v>
      </c>
      <c r="P60" s="67"/>
      <c r="Q60" s="67"/>
    </row>
    <row r="61" spans="1:17" s="71" customFormat="1" ht="316.5" customHeight="1">
      <c r="A61" s="295"/>
      <c r="B61" s="295"/>
      <c r="C61" s="290"/>
      <c r="D61" s="59" t="s">
        <v>164</v>
      </c>
      <c r="E61" s="59" t="s">
        <v>165</v>
      </c>
      <c r="F61" s="59" t="s">
        <v>166</v>
      </c>
      <c r="G61" s="59" t="s">
        <v>166</v>
      </c>
      <c r="H61" s="59" t="s">
        <v>166</v>
      </c>
      <c r="I61" s="59" t="s">
        <v>166</v>
      </c>
      <c r="J61" s="59" t="s">
        <v>166</v>
      </c>
      <c r="K61" s="59" t="s">
        <v>166</v>
      </c>
      <c r="L61" s="59" t="s">
        <v>166</v>
      </c>
      <c r="M61" s="59" t="s">
        <v>166</v>
      </c>
      <c r="N61" s="59" t="s">
        <v>166</v>
      </c>
      <c r="O61" s="59" t="s">
        <v>166</v>
      </c>
      <c r="P61" s="67"/>
      <c r="Q61" s="67"/>
    </row>
    <row r="62" spans="1:17" s="71" customFormat="1" ht="39.9" customHeight="1">
      <c r="A62" s="290"/>
      <c r="B62" s="290"/>
      <c r="C62" s="70" t="s">
        <v>21</v>
      </c>
      <c r="D62" s="5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39.9" customHeight="1">
      <c r="A63" s="284" t="s">
        <v>121</v>
      </c>
      <c r="B63" s="279" t="s">
        <v>122</v>
      </c>
      <c r="C63" s="55" t="s">
        <v>20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39.9" customHeight="1">
      <c r="A64" s="284"/>
      <c r="B64" s="279"/>
      <c r="C64" s="55" t="s">
        <v>21</v>
      </c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20" s="71" customFormat="1" ht="154.5" customHeight="1">
      <c r="A65" s="288" t="s">
        <v>123</v>
      </c>
      <c r="B65" s="285" t="s">
        <v>124</v>
      </c>
      <c r="C65" s="70" t="s">
        <v>20</v>
      </c>
      <c r="D65" s="68"/>
      <c r="E65" s="68"/>
      <c r="F65" s="68" t="s">
        <v>185</v>
      </c>
      <c r="G65" s="68" t="s">
        <v>171</v>
      </c>
      <c r="H65" s="68" t="s">
        <v>186</v>
      </c>
      <c r="I65" s="68"/>
      <c r="J65" s="68" t="s">
        <v>186</v>
      </c>
      <c r="K65" s="68"/>
      <c r="L65" s="68"/>
      <c r="M65" s="68" t="s">
        <v>186</v>
      </c>
      <c r="N65" s="68"/>
      <c r="O65" s="68" t="s">
        <v>187</v>
      </c>
      <c r="P65" s="68" t="s">
        <v>188</v>
      </c>
      <c r="Q65" s="67"/>
    </row>
    <row r="66" spans="1:20" s="71" customFormat="1" ht="39.9" customHeight="1">
      <c r="A66" s="288"/>
      <c r="B66" s="285"/>
      <c r="C66" s="70" t="s">
        <v>21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20" ht="39.9" customHeight="1">
      <c r="A67" s="284" t="s">
        <v>125</v>
      </c>
      <c r="B67" s="279" t="s">
        <v>126</v>
      </c>
      <c r="C67" s="55" t="s">
        <v>20</v>
      </c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20" ht="39.9" customHeight="1">
      <c r="A68" s="284"/>
      <c r="B68" s="279"/>
      <c r="C68" s="55" t="s">
        <v>21</v>
      </c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20" ht="147" customHeight="1">
      <c r="A69" s="291" t="s">
        <v>127</v>
      </c>
      <c r="B69" s="286" t="s">
        <v>128</v>
      </c>
      <c r="C69" s="55" t="s">
        <v>20</v>
      </c>
      <c r="D69" s="57"/>
      <c r="E69" s="92" t="s">
        <v>155</v>
      </c>
      <c r="F69" s="92" t="s">
        <v>156</v>
      </c>
      <c r="G69" s="58"/>
      <c r="H69" s="58"/>
      <c r="I69" s="58"/>
      <c r="J69" s="58"/>
      <c r="K69" s="58"/>
      <c r="L69" s="58"/>
      <c r="M69" s="58"/>
      <c r="N69" s="58"/>
      <c r="O69" s="92" t="s">
        <v>157</v>
      </c>
      <c r="P69" s="58"/>
      <c r="Q69" s="58"/>
    </row>
    <row r="70" spans="1:20" ht="39.9" customHeight="1">
      <c r="A70" s="292"/>
      <c r="B70" s="287"/>
      <c r="C70" s="55" t="s">
        <v>21</v>
      </c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20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3" spans="1:20">
      <c r="B73" s="274" t="s">
        <v>255</v>
      </c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</row>
    <row r="74" spans="1:20" ht="13.8"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13.8"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13.8"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3.8">
      <c r="B77" s="40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3.8">
      <c r="B78" s="43" t="s">
        <v>47</v>
      </c>
      <c r="C78" s="44"/>
      <c r="D78" s="45"/>
      <c r="E78" s="4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58.5" customHeight="1">
      <c r="B79" s="275" t="s">
        <v>216</v>
      </c>
      <c r="C79" s="275"/>
      <c r="D79" s="275"/>
      <c r="E79" s="275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763"/>
  <sheetViews>
    <sheetView tabSelected="1" view="pageBreakPreview" zoomScale="60" workbookViewId="0">
      <pane xSplit="7" ySplit="9" topLeftCell="H127" activePane="bottomRight" state="frozen"/>
      <selection pane="topRight" activeCell="H1" sqref="H1"/>
      <selection pane="bottomLeft" activeCell="A10" sqref="A10"/>
      <selection pane="bottomRight" activeCell="D126" sqref="D126"/>
    </sheetView>
  </sheetViews>
  <sheetFormatPr defaultColWidth="9.109375" defaultRowHeight="13.2"/>
  <cols>
    <col min="1" max="1" width="6.33203125" style="109" customWidth="1"/>
    <col min="2" max="2" width="16.88671875" style="109" customWidth="1"/>
    <col min="3" max="3" width="13.33203125" style="109" customWidth="1"/>
    <col min="4" max="4" width="20.6640625" style="113" customWidth="1"/>
    <col min="5" max="5" width="18.109375" style="114" customWidth="1"/>
    <col min="6" max="6" width="15.33203125" style="114" customWidth="1"/>
    <col min="7" max="7" width="11" style="114" customWidth="1"/>
    <col min="8" max="8" width="14.109375" style="109" customWidth="1"/>
    <col min="9" max="9" width="13.109375" style="109" customWidth="1"/>
    <col min="10" max="10" width="8.44140625" style="109" customWidth="1"/>
    <col min="11" max="11" width="14.109375" style="109" customWidth="1"/>
    <col min="12" max="12" width="13.33203125" style="109" customWidth="1"/>
    <col min="13" max="13" width="10.5546875" style="109" customWidth="1"/>
    <col min="14" max="14" width="13.33203125" style="109" customWidth="1"/>
    <col min="15" max="15" width="16.109375" style="109" customWidth="1"/>
    <col min="16" max="16" width="9.88671875" style="109" customWidth="1"/>
    <col min="17" max="17" width="15.109375" style="109" customWidth="1"/>
    <col min="18" max="18" width="14.44140625" style="109" customWidth="1"/>
    <col min="19" max="19" width="9.109375" style="109" customWidth="1"/>
    <col min="20" max="20" width="14.44140625" style="109" customWidth="1"/>
    <col min="21" max="21" width="12.6640625" style="109" customWidth="1"/>
    <col min="22" max="22" width="10" style="109" customWidth="1"/>
    <col min="23" max="24" width="13.44140625" style="109" customWidth="1"/>
    <col min="25" max="25" width="8.88671875" style="109" customWidth="1"/>
    <col min="26" max="26" width="13" style="109" customWidth="1"/>
    <col min="27" max="27" width="5.88671875" style="109" hidden="1" customWidth="1"/>
    <col min="28" max="28" width="6.88671875" style="109" hidden="1" customWidth="1"/>
    <col min="29" max="29" width="13.109375" style="109" customWidth="1"/>
    <col min="30" max="30" width="6.88671875" style="109" customWidth="1"/>
    <col min="31" max="31" width="13" style="109" customWidth="1"/>
    <col min="32" max="32" width="5.5546875" style="109" hidden="1" customWidth="1"/>
    <col min="33" max="33" width="7.5546875" style="109" hidden="1" customWidth="1"/>
    <col min="34" max="34" width="11.109375" style="109" customWidth="1"/>
    <col min="35" max="35" width="7.5546875" style="109" customWidth="1"/>
    <col min="36" max="36" width="11.88671875" style="109" customWidth="1"/>
    <col min="37" max="37" width="6" style="109" hidden="1" customWidth="1"/>
    <col min="38" max="38" width="7.88671875" style="109" hidden="1" customWidth="1"/>
    <col min="39" max="40" width="7.88671875" style="109" customWidth="1"/>
    <col min="41" max="41" width="13.109375" style="109" customWidth="1"/>
    <col min="42" max="42" width="6.44140625" style="109" hidden="1" customWidth="1"/>
    <col min="43" max="43" width="0.6640625" style="109" hidden="1" customWidth="1"/>
    <col min="44" max="44" width="6" style="109" customWidth="1"/>
    <col min="45" max="45" width="8" style="109" customWidth="1"/>
    <col min="46" max="46" width="12.5546875" style="109" customWidth="1"/>
    <col min="47" max="47" width="5" style="109" hidden="1" customWidth="1"/>
    <col min="48" max="48" width="7.109375" style="109" hidden="1" customWidth="1"/>
    <col min="49" max="50" width="7.109375" style="109" customWidth="1"/>
    <col min="51" max="51" width="13.6640625" style="109" customWidth="1"/>
    <col min="52" max="52" width="7.6640625" style="109" customWidth="1"/>
    <col min="53" max="53" width="7" style="109" customWidth="1"/>
    <col min="54" max="54" width="13" style="101" customWidth="1"/>
    <col min="55" max="16384" width="9.109375" style="101"/>
  </cols>
  <sheetData>
    <row r="1" spans="1:54" ht="18">
      <c r="BB1" s="167" t="s">
        <v>264</v>
      </c>
    </row>
    <row r="2" spans="1:54" s="116" customFormat="1" ht="24" customHeight="1">
      <c r="A2" s="372" t="s">
        <v>286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</row>
    <row r="3" spans="1:54" s="102" customFormat="1" ht="32.25" customHeight="1">
      <c r="A3" s="373" t="s">
        <v>481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</row>
    <row r="4" spans="1:54" s="103" customFormat="1" ht="24" customHeight="1">
      <c r="A4" s="374" t="s">
        <v>274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</row>
    <row r="5" spans="1:54" ht="13.8" thickBot="1">
      <c r="A5" s="375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119"/>
      <c r="AQ5" s="119"/>
      <c r="AR5" s="119"/>
      <c r="AS5" s="119"/>
      <c r="AT5" s="101"/>
      <c r="AU5" s="101"/>
      <c r="AV5" s="101"/>
      <c r="AW5" s="101"/>
      <c r="AX5" s="101"/>
      <c r="AY5" s="104"/>
      <c r="AZ5" s="104"/>
      <c r="BA5" s="104"/>
      <c r="BB5" s="105" t="s">
        <v>260</v>
      </c>
    </row>
    <row r="6" spans="1:54" ht="15" customHeight="1">
      <c r="A6" s="376" t="s">
        <v>0</v>
      </c>
      <c r="B6" s="379" t="s">
        <v>271</v>
      </c>
      <c r="C6" s="379" t="s">
        <v>262</v>
      </c>
      <c r="D6" s="379" t="s">
        <v>40</v>
      </c>
      <c r="E6" s="382" t="s">
        <v>259</v>
      </c>
      <c r="F6" s="383"/>
      <c r="G6" s="384"/>
      <c r="H6" s="385" t="s">
        <v>256</v>
      </c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7"/>
      <c r="BB6" s="389" t="s">
        <v>276</v>
      </c>
    </row>
    <row r="7" spans="1:54" ht="28.5" customHeight="1">
      <c r="A7" s="377"/>
      <c r="B7" s="380"/>
      <c r="C7" s="380"/>
      <c r="D7" s="380"/>
      <c r="E7" s="392" t="s">
        <v>366</v>
      </c>
      <c r="F7" s="392" t="s">
        <v>263</v>
      </c>
      <c r="G7" s="393" t="s">
        <v>19</v>
      </c>
      <c r="H7" s="395" t="s">
        <v>17</v>
      </c>
      <c r="I7" s="396"/>
      <c r="J7" s="397"/>
      <c r="K7" s="395" t="s">
        <v>18</v>
      </c>
      <c r="L7" s="396"/>
      <c r="M7" s="397"/>
      <c r="N7" s="368" t="s">
        <v>22</v>
      </c>
      <c r="O7" s="369"/>
      <c r="P7" s="388"/>
      <c r="Q7" s="368" t="s">
        <v>24</v>
      </c>
      <c r="R7" s="369"/>
      <c r="S7" s="388"/>
      <c r="T7" s="368" t="s">
        <v>25</v>
      </c>
      <c r="U7" s="369"/>
      <c r="V7" s="388"/>
      <c r="W7" s="368" t="s">
        <v>26</v>
      </c>
      <c r="X7" s="369"/>
      <c r="Y7" s="388"/>
      <c r="Z7" s="368" t="s">
        <v>28</v>
      </c>
      <c r="AA7" s="369"/>
      <c r="AB7" s="369"/>
      <c r="AC7" s="370"/>
      <c r="AD7" s="371"/>
      <c r="AE7" s="368" t="s">
        <v>29</v>
      </c>
      <c r="AF7" s="369"/>
      <c r="AG7" s="369"/>
      <c r="AH7" s="370"/>
      <c r="AI7" s="371"/>
      <c r="AJ7" s="368" t="s">
        <v>30</v>
      </c>
      <c r="AK7" s="369"/>
      <c r="AL7" s="369"/>
      <c r="AM7" s="370"/>
      <c r="AN7" s="371"/>
      <c r="AO7" s="368" t="s">
        <v>32</v>
      </c>
      <c r="AP7" s="369"/>
      <c r="AQ7" s="369"/>
      <c r="AR7" s="370"/>
      <c r="AS7" s="371"/>
      <c r="AT7" s="368" t="s">
        <v>33</v>
      </c>
      <c r="AU7" s="369"/>
      <c r="AV7" s="369"/>
      <c r="AW7" s="370"/>
      <c r="AX7" s="371"/>
      <c r="AY7" s="368" t="s">
        <v>34</v>
      </c>
      <c r="AZ7" s="369"/>
      <c r="BA7" s="388"/>
      <c r="BB7" s="390"/>
    </row>
    <row r="8" spans="1:54" ht="41.25" customHeight="1">
      <c r="A8" s="378"/>
      <c r="B8" s="381"/>
      <c r="C8" s="381"/>
      <c r="D8" s="381"/>
      <c r="E8" s="381"/>
      <c r="F8" s="381"/>
      <c r="G8" s="394"/>
      <c r="H8" s="220" t="s">
        <v>20</v>
      </c>
      <c r="I8" s="136" t="s">
        <v>21</v>
      </c>
      <c r="J8" s="137" t="s">
        <v>19</v>
      </c>
      <c r="K8" s="136" t="s">
        <v>20</v>
      </c>
      <c r="L8" s="136" t="s">
        <v>21</v>
      </c>
      <c r="M8" s="137" t="s">
        <v>19</v>
      </c>
      <c r="N8" s="138" t="s">
        <v>20</v>
      </c>
      <c r="O8" s="136" t="s">
        <v>21</v>
      </c>
      <c r="P8" s="139" t="s">
        <v>19</v>
      </c>
      <c r="Q8" s="140" t="s">
        <v>20</v>
      </c>
      <c r="R8" s="136" t="s">
        <v>21</v>
      </c>
      <c r="S8" s="139" t="s">
        <v>19</v>
      </c>
      <c r="T8" s="140" t="s">
        <v>20</v>
      </c>
      <c r="U8" s="136" t="s">
        <v>21</v>
      </c>
      <c r="V8" s="139" t="s">
        <v>19</v>
      </c>
      <c r="W8" s="140" t="s">
        <v>20</v>
      </c>
      <c r="X8" s="136" t="s">
        <v>21</v>
      </c>
      <c r="Y8" s="139" t="s">
        <v>19</v>
      </c>
      <c r="Z8" s="140" t="s">
        <v>20</v>
      </c>
      <c r="AA8" s="136" t="s">
        <v>21</v>
      </c>
      <c r="AB8" s="139" t="s">
        <v>19</v>
      </c>
      <c r="AC8" s="136" t="s">
        <v>21</v>
      </c>
      <c r="AD8" s="139" t="s">
        <v>19</v>
      </c>
      <c r="AE8" s="140" t="s">
        <v>20</v>
      </c>
      <c r="AF8" s="141" t="s">
        <v>21</v>
      </c>
      <c r="AG8" s="139" t="s">
        <v>19</v>
      </c>
      <c r="AH8" s="136" t="s">
        <v>21</v>
      </c>
      <c r="AI8" s="139" t="s">
        <v>19</v>
      </c>
      <c r="AJ8" s="140" t="s">
        <v>20</v>
      </c>
      <c r="AK8" s="141" t="s">
        <v>21</v>
      </c>
      <c r="AL8" s="139" t="s">
        <v>19</v>
      </c>
      <c r="AM8" s="136" t="s">
        <v>21</v>
      </c>
      <c r="AN8" s="139" t="s">
        <v>19</v>
      </c>
      <c r="AO8" s="140" t="s">
        <v>20</v>
      </c>
      <c r="AP8" s="141" t="s">
        <v>21</v>
      </c>
      <c r="AQ8" s="139" t="s">
        <v>19</v>
      </c>
      <c r="AR8" s="136" t="s">
        <v>21</v>
      </c>
      <c r="AS8" s="139" t="s">
        <v>19</v>
      </c>
      <c r="AT8" s="140" t="s">
        <v>20</v>
      </c>
      <c r="AU8" s="141" t="s">
        <v>21</v>
      </c>
      <c r="AV8" s="139" t="s">
        <v>19</v>
      </c>
      <c r="AW8" s="136" t="s">
        <v>21</v>
      </c>
      <c r="AX8" s="139" t="s">
        <v>19</v>
      </c>
      <c r="AY8" s="140" t="s">
        <v>20</v>
      </c>
      <c r="AZ8" s="136" t="s">
        <v>21</v>
      </c>
      <c r="BA8" s="139" t="s">
        <v>19</v>
      </c>
      <c r="BB8" s="391"/>
    </row>
    <row r="9" spans="1:54" s="106" customFormat="1" ht="16.2" thickBot="1">
      <c r="A9" s="142">
        <v>1</v>
      </c>
      <c r="B9" s="143">
        <v>2</v>
      </c>
      <c r="C9" s="143">
        <v>3</v>
      </c>
      <c r="D9" s="143">
        <v>4</v>
      </c>
      <c r="E9" s="144">
        <v>5</v>
      </c>
      <c r="F9" s="145">
        <v>6</v>
      </c>
      <c r="G9" s="146">
        <v>7</v>
      </c>
      <c r="H9" s="145">
        <v>8</v>
      </c>
      <c r="I9" s="147">
        <v>9</v>
      </c>
      <c r="J9" s="148">
        <v>10</v>
      </c>
      <c r="K9" s="147">
        <v>11</v>
      </c>
      <c r="L9" s="145">
        <v>12</v>
      </c>
      <c r="M9" s="148">
        <v>13</v>
      </c>
      <c r="N9" s="147">
        <v>14</v>
      </c>
      <c r="O9" s="145">
        <v>15</v>
      </c>
      <c r="P9" s="148">
        <v>16</v>
      </c>
      <c r="Q9" s="147">
        <v>17</v>
      </c>
      <c r="R9" s="145">
        <v>18</v>
      </c>
      <c r="S9" s="149">
        <v>19</v>
      </c>
      <c r="T9" s="147">
        <v>20</v>
      </c>
      <c r="U9" s="145">
        <v>21</v>
      </c>
      <c r="V9" s="149">
        <v>22</v>
      </c>
      <c r="W9" s="147">
        <v>23</v>
      </c>
      <c r="X9" s="145">
        <v>24</v>
      </c>
      <c r="Y9" s="149">
        <v>25</v>
      </c>
      <c r="Z9" s="147">
        <v>26</v>
      </c>
      <c r="AA9" s="145">
        <v>24</v>
      </c>
      <c r="AB9" s="149">
        <v>25</v>
      </c>
      <c r="AC9" s="145">
        <v>27</v>
      </c>
      <c r="AD9" s="148">
        <v>28</v>
      </c>
      <c r="AE9" s="150">
        <v>29</v>
      </c>
      <c r="AF9" s="151">
        <v>30</v>
      </c>
      <c r="AG9" s="149">
        <v>31</v>
      </c>
      <c r="AH9" s="145">
        <v>30</v>
      </c>
      <c r="AI9" s="148">
        <v>31</v>
      </c>
      <c r="AJ9" s="150">
        <v>32</v>
      </c>
      <c r="AK9" s="151">
        <v>33</v>
      </c>
      <c r="AL9" s="149">
        <v>34</v>
      </c>
      <c r="AM9" s="145">
        <v>33</v>
      </c>
      <c r="AN9" s="148">
        <v>34</v>
      </c>
      <c r="AO9" s="150">
        <v>35</v>
      </c>
      <c r="AP9" s="151">
        <v>36</v>
      </c>
      <c r="AQ9" s="149">
        <v>37</v>
      </c>
      <c r="AR9" s="145">
        <v>36</v>
      </c>
      <c r="AS9" s="148">
        <v>37</v>
      </c>
      <c r="AT9" s="150">
        <v>38</v>
      </c>
      <c r="AU9" s="151">
        <v>39</v>
      </c>
      <c r="AV9" s="149">
        <v>40</v>
      </c>
      <c r="AW9" s="145">
        <v>39</v>
      </c>
      <c r="AX9" s="148">
        <v>40</v>
      </c>
      <c r="AY9" s="145">
        <v>41</v>
      </c>
      <c r="AZ9" s="152">
        <v>42</v>
      </c>
      <c r="BA9" s="149">
        <v>43</v>
      </c>
      <c r="BB9" s="165">
        <v>44</v>
      </c>
    </row>
    <row r="10" spans="1:54" ht="22.5" customHeight="1">
      <c r="A10" s="352" t="s">
        <v>331</v>
      </c>
      <c r="B10" s="353"/>
      <c r="C10" s="354"/>
      <c r="D10" s="164" t="s">
        <v>41</v>
      </c>
      <c r="E10" s="188">
        <f>H10+K10+N10+Q10+T10+W10+Z10+AE10+AJ10+AO10+AT10+AY10</f>
        <v>326100.53225000005</v>
      </c>
      <c r="F10" s="188">
        <f>I10+L10+O10+R10+U10+X10+AC10+AH10+AM10+AR10+AW10+AZ10</f>
        <v>167901.36714000002</v>
      </c>
      <c r="G10" s="188">
        <f>F10/E10*100</f>
        <v>51.487609045446447</v>
      </c>
      <c r="H10" s="188">
        <f>H11+H12+H13+H15+H16</f>
        <v>28795.76368</v>
      </c>
      <c r="I10" s="188">
        <f t="shared" ref="I10" si="0">I11+I12+I13+I15+I16</f>
        <v>28795.76368</v>
      </c>
      <c r="J10" s="188">
        <f>I10/H10*100</f>
        <v>100</v>
      </c>
      <c r="K10" s="188">
        <f t="shared" ref="K10:L10" si="1">K11+K12+K13+K15+K16</f>
        <v>43067.267</v>
      </c>
      <c r="L10" s="188">
        <f t="shared" si="1"/>
        <v>43067.267</v>
      </c>
      <c r="M10" s="188">
        <f>L10/K10*100</f>
        <v>100</v>
      </c>
      <c r="N10" s="188">
        <f t="shared" ref="N10:O10" si="2">N11+N12+N13+N15+N16</f>
        <v>12987.258319999999</v>
      </c>
      <c r="O10" s="188">
        <f t="shared" si="2"/>
        <v>12987.258320000001</v>
      </c>
      <c r="P10" s="188">
        <f>O10*100/N10</f>
        <v>100.00000000000001</v>
      </c>
      <c r="Q10" s="188">
        <f t="shared" ref="Q10:R10" si="3">Q11+Q12+Q13+Q15+Q16</f>
        <v>22289.450919999999</v>
      </c>
      <c r="R10" s="188">
        <f t="shared" si="3"/>
        <v>22289.450919999999</v>
      </c>
      <c r="S10" s="188">
        <f>R10*100/Q10</f>
        <v>99.999999999999986</v>
      </c>
      <c r="T10" s="188">
        <f t="shared" ref="T10:U10" si="4">T11+T12+T13+T15+T16</f>
        <v>34982.955609999997</v>
      </c>
      <c r="U10" s="188">
        <f t="shared" si="4"/>
        <v>34982.955609999997</v>
      </c>
      <c r="V10" s="188">
        <f>U10*100/T10</f>
        <v>100</v>
      </c>
      <c r="W10" s="188">
        <f t="shared" ref="W10:X10" si="5">W11+W12+W13+W15+W16</f>
        <v>14508.778950000002</v>
      </c>
      <c r="X10" s="188">
        <f t="shared" si="5"/>
        <v>14508.778950000002</v>
      </c>
      <c r="Y10" s="188">
        <f>X10*100/W10</f>
        <v>100</v>
      </c>
      <c r="Z10" s="188">
        <f t="shared" ref="Z10:AC10" si="6">Z11+Z12+Z13+Z15+Z16</f>
        <v>11269.892660000001</v>
      </c>
      <c r="AA10" s="188">
        <f t="shared" si="6"/>
        <v>7093.3586500000001</v>
      </c>
      <c r="AB10" s="188">
        <f t="shared" si="6"/>
        <v>283.32</v>
      </c>
      <c r="AC10" s="188">
        <f t="shared" si="6"/>
        <v>11269.892660000001</v>
      </c>
      <c r="AD10" s="188">
        <f>AC10*100/Z10</f>
        <v>100</v>
      </c>
      <c r="AE10" s="188">
        <f t="shared" ref="AE10:AH10" si="7">AE11+AE12+AE13+AE15+AE16</f>
        <v>44863.819429999996</v>
      </c>
      <c r="AF10" s="188">
        <f t="shared" si="7"/>
        <v>0</v>
      </c>
      <c r="AG10" s="188">
        <f t="shared" si="7"/>
        <v>0</v>
      </c>
      <c r="AH10" s="188">
        <f t="shared" si="7"/>
        <v>0</v>
      </c>
      <c r="AI10" s="188"/>
      <c r="AJ10" s="188">
        <f t="shared" ref="AJ10:AM10" si="8">AJ11+AJ12+AJ13+AJ15+AJ16</f>
        <v>42764.153980000003</v>
      </c>
      <c r="AK10" s="188">
        <f t="shared" si="8"/>
        <v>0</v>
      </c>
      <c r="AL10" s="188">
        <f t="shared" si="8"/>
        <v>0</v>
      </c>
      <c r="AM10" s="188">
        <f t="shared" si="8"/>
        <v>0</v>
      </c>
      <c r="AN10" s="188"/>
      <c r="AO10" s="188">
        <f t="shared" ref="AO10:AR10" si="9">AO11+AO12+AO13+AO15+AO16</f>
        <v>9618.9835800000001</v>
      </c>
      <c r="AP10" s="188">
        <f t="shared" si="9"/>
        <v>0</v>
      </c>
      <c r="AQ10" s="188">
        <f t="shared" si="9"/>
        <v>0</v>
      </c>
      <c r="AR10" s="188">
        <f t="shared" si="9"/>
        <v>0</v>
      </c>
      <c r="AS10" s="188"/>
      <c r="AT10" s="188">
        <f t="shared" ref="AT10:AW10" si="10">AT11+AT12+AT13+AT15+AT16</f>
        <v>7378.5579999999991</v>
      </c>
      <c r="AU10" s="188">
        <f t="shared" si="10"/>
        <v>5.47</v>
      </c>
      <c r="AV10" s="188">
        <f t="shared" si="10"/>
        <v>0</v>
      </c>
      <c r="AW10" s="188">
        <f t="shared" si="10"/>
        <v>0</v>
      </c>
      <c r="AX10" s="188"/>
      <c r="AY10" s="188">
        <f t="shared" ref="AY10:AZ10" si="11">AY11+AY12+AY13+AY15+AY16</f>
        <v>53573.650119999998</v>
      </c>
      <c r="AZ10" s="188">
        <f t="shared" si="11"/>
        <v>0</v>
      </c>
      <c r="BA10" s="188"/>
      <c r="BB10" s="179"/>
    </row>
    <row r="11" spans="1:54" ht="32.25" customHeight="1">
      <c r="A11" s="355"/>
      <c r="B11" s="356"/>
      <c r="C11" s="357"/>
      <c r="D11" s="162" t="s">
        <v>37</v>
      </c>
      <c r="E11" s="188">
        <f t="shared" ref="E11:E12" si="12">H11+K11+N11+Q11+T11+W11+Z11+AE11+AJ11+AO11+AT11+AY11</f>
        <v>0</v>
      </c>
      <c r="F11" s="188">
        <f t="shared" ref="F11:F16" si="13">I11+L11+O11+R11+U11+X11+AC11+AH11+AM11+AR11+AW11+AZ11</f>
        <v>0</v>
      </c>
      <c r="G11" s="188"/>
      <c r="H11" s="188">
        <f t="shared" ref="H11:BA11" si="14">H599+H629+H708</f>
        <v>0</v>
      </c>
      <c r="I11" s="188">
        <f t="shared" si="14"/>
        <v>0</v>
      </c>
      <c r="J11" s="188">
        <f t="shared" si="14"/>
        <v>0</v>
      </c>
      <c r="K11" s="188">
        <f t="shared" si="14"/>
        <v>0</v>
      </c>
      <c r="L11" s="188">
        <f t="shared" si="14"/>
        <v>0</v>
      </c>
      <c r="M11" s="188">
        <f t="shared" si="14"/>
        <v>0</v>
      </c>
      <c r="N11" s="188">
        <f t="shared" si="14"/>
        <v>0</v>
      </c>
      <c r="O11" s="188">
        <f t="shared" si="14"/>
        <v>0</v>
      </c>
      <c r="P11" s="188">
        <f t="shared" si="14"/>
        <v>0</v>
      </c>
      <c r="Q11" s="188">
        <f t="shared" si="14"/>
        <v>0</v>
      </c>
      <c r="R11" s="188">
        <f t="shared" si="14"/>
        <v>0</v>
      </c>
      <c r="S11" s="188">
        <f t="shared" si="14"/>
        <v>0</v>
      </c>
      <c r="T11" s="188">
        <f t="shared" si="14"/>
        <v>0</v>
      </c>
      <c r="U11" s="188">
        <f t="shared" si="14"/>
        <v>0</v>
      </c>
      <c r="V11" s="188">
        <f t="shared" si="14"/>
        <v>0</v>
      </c>
      <c r="W11" s="188">
        <f t="shared" si="14"/>
        <v>0</v>
      </c>
      <c r="X11" s="188">
        <f t="shared" si="14"/>
        <v>0</v>
      </c>
      <c r="Y11" s="188">
        <f t="shared" si="14"/>
        <v>0</v>
      </c>
      <c r="Z11" s="188">
        <f t="shared" si="14"/>
        <v>0</v>
      </c>
      <c r="AA11" s="188">
        <f t="shared" si="14"/>
        <v>0</v>
      </c>
      <c r="AB11" s="188">
        <f t="shared" si="14"/>
        <v>0</v>
      </c>
      <c r="AC11" s="188">
        <f t="shared" si="14"/>
        <v>0</v>
      </c>
      <c r="AD11" s="188">
        <f t="shared" si="14"/>
        <v>0</v>
      </c>
      <c r="AE11" s="188">
        <f t="shared" si="14"/>
        <v>0</v>
      </c>
      <c r="AF11" s="188">
        <f t="shared" si="14"/>
        <v>0</v>
      </c>
      <c r="AG11" s="188">
        <f t="shared" si="14"/>
        <v>0</v>
      </c>
      <c r="AH11" s="188">
        <f t="shared" si="14"/>
        <v>0</v>
      </c>
      <c r="AI11" s="188">
        <f t="shared" si="14"/>
        <v>0</v>
      </c>
      <c r="AJ11" s="188">
        <f t="shared" si="14"/>
        <v>0</v>
      </c>
      <c r="AK11" s="188">
        <f t="shared" si="14"/>
        <v>0</v>
      </c>
      <c r="AL11" s="188">
        <f t="shared" si="14"/>
        <v>0</v>
      </c>
      <c r="AM11" s="188">
        <f t="shared" si="14"/>
        <v>0</v>
      </c>
      <c r="AN11" s="188">
        <f t="shared" si="14"/>
        <v>0</v>
      </c>
      <c r="AO11" s="188">
        <f t="shared" si="14"/>
        <v>0</v>
      </c>
      <c r="AP11" s="188">
        <f t="shared" si="14"/>
        <v>0</v>
      </c>
      <c r="AQ11" s="188">
        <f t="shared" si="14"/>
        <v>0</v>
      </c>
      <c r="AR11" s="188">
        <f t="shared" si="14"/>
        <v>0</v>
      </c>
      <c r="AS11" s="188">
        <f t="shared" si="14"/>
        <v>0</v>
      </c>
      <c r="AT11" s="188">
        <f t="shared" si="14"/>
        <v>0</v>
      </c>
      <c r="AU11" s="188">
        <f t="shared" si="14"/>
        <v>0</v>
      </c>
      <c r="AV11" s="188">
        <f t="shared" si="14"/>
        <v>0</v>
      </c>
      <c r="AW11" s="188">
        <f t="shared" si="14"/>
        <v>0</v>
      </c>
      <c r="AX11" s="188">
        <f t="shared" si="14"/>
        <v>0</v>
      </c>
      <c r="AY11" s="188">
        <f t="shared" si="14"/>
        <v>0</v>
      </c>
      <c r="AZ11" s="188">
        <f t="shared" si="14"/>
        <v>0</v>
      </c>
      <c r="BA11" s="188">
        <f t="shared" si="14"/>
        <v>0</v>
      </c>
      <c r="BB11" s="179"/>
    </row>
    <row r="12" spans="1:54" ht="50.25" customHeight="1">
      <c r="A12" s="355"/>
      <c r="B12" s="356"/>
      <c r="C12" s="357"/>
      <c r="D12" s="163" t="s">
        <v>2</v>
      </c>
      <c r="E12" s="188">
        <f t="shared" si="12"/>
        <v>49909.018359999995</v>
      </c>
      <c r="F12" s="188">
        <f t="shared" si="13"/>
        <v>21273.024880000001</v>
      </c>
      <c r="G12" s="188">
        <f t="shared" ref="G12:G13" si="15">F12/E12*100</f>
        <v>42.623609077131128</v>
      </c>
      <c r="H12" s="188">
        <f t="shared" ref="H12:BA12" si="16">H600+H630+H709</f>
        <v>0</v>
      </c>
      <c r="I12" s="188">
        <f t="shared" si="16"/>
        <v>0</v>
      </c>
      <c r="J12" s="188">
        <f t="shared" si="16"/>
        <v>0</v>
      </c>
      <c r="K12" s="188">
        <f t="shared" si="16"/>
        <v>3110.7795099999998</v>
      </c>
      <c r="L12" s="188">
        <f t="shared" si="16"/>
        <v>3110.7795099999998</v>
      </c>
      <c r="M12" s="188">
        <f t="shared" si="16"/>
        <v>99.999999999999986</v>
      </c>
      <c r="N12" s="188">
        <f t="shared" si="16"/>
        <v>5920.8666299999995</v>
      </c>
      <c r="O12" s="188">
        <f t="shared" si="16"/>
        <v>5920.8666300000004</v>
      </c>
      <c r="P12" s="188">
        <f t="shared" si="16"/>
        <v>200</v>
      </c>
      <c r="Q12" s="188">
        <f t="shared" si="16"/>
        <v>4138.4609600000003</v>
      </c>
      <c r="R12" s="188">
        <f t="shared" si="16"/>
        <v>4138.4609600000003</v>
      </c>
      <c r="S12" s="188">
        <f t="shared" si="16"/>
        <v>200</v>
      </c>
      <c r="T12" s="188">
        <f t="shared" si="16"/>
        <v>2750.97885</v>
      </c>
      <c r="U12" s="188">
        <f t="shared" si="16"/>
        <v>2750.97885</v>
      </c>
      <c r="V12" s="188">
        <f t="shared" si="16"/>
        <v>0</v>
      </c>
      <c r="W12" s="188">
        <f t="shared" si="16"/>
        <v>1810.0614499999999</v>
      </c>
      <c r="X12" s="188">
        <f t="shared" si="16"/>
        <v>1810.0614499999999</v>
      </c>
      <c r="Y12" s="188">
        <f t="shared" si="16"/>
        <v>0</v>
      </c>
      <c r="Z12" s="188">
        <f t="shared" si="16"/>
        <v>3541.8774800000001</v>
      </c>
      <c r="AA12" s="188">
        <f t="shared" si="16"/>
        <v>0</v>
      </c>
      <c r="AB12" s="188">
        <f t="shared" si="16"/>
        <v>0</v>
      </c>
      <c r="AC12" s="188">
        <f t="shared" si="16"/>
        <v>3541.8774800000001</v>
      </c>
      <c r="AD12" s="188">
        <f t="shared" si="16"/>
        <v>0</v>
      </c>
      <c r="AE12" s="188">
        <f t="shared" si="16"/>
        <v>6680.9550499999996</v>
      </c>
      <c r="AF12" s="188">
        <f t="shared" si="16"/>
        <v>0</v>
      </c>
      <c r="AG12" s="188">
        <f t="shared" si="16"/>
        <v>0</v>
      </c>
      <c r="AH12" s="188">
        <f t="shared" si="16"/>
        <v>0</v>
      </c>
      <c r="AI12" s="188">
        <f t="shared" si="16"/>
        <v>0</v>
      </c>
      <c r="AJ12" s="188">
        <f t="shared" si="16"/>
        <v>12478.8</v>
      </c>
      <c r="AK12" s="188">
        <f t="shared" si="16"/>
        <v>0</v>
      </c>
      <c r="AL12" s="188">
        <f t="shared" si="16"/>
        <v>0</v>
      </c>
      <c r="AM12" s="188">
        <f t="shared" si="16"/>
        <v>0</v>
      </c>
      <c r="AN12" s="188">
        <f t="shared" si="16"/>
        <v>0</v>
      </c>
      <c r="AO12" s="188">
        <f t="shared" si="16"/>
        <v>3366.2</v>
      </c>
      <c r="AP12" s="188">
        <f t="shared" si="16"/>
        <v>0</v>
      </c>
      <c r="AQ12" s="188">
        <f t="shared" si="16"/>
        <v>0</v>
      </c>
      <c r="AR12" s="188">
        <f t="shared" si="16"/>
        <v>0</v>
      </c>
      <c r="AS12" s="188">
        <f t="shared" si="16"/>
        <v>0</v>
      </c>
      <c r="AT12" s="188">
        <f t="shared" si="16"/>
        <v>3365.9999999999995</v>
      </c>
      <c r="AU12" s="188">
        <f t="shared" si="16"/>
        <v>0</v>
      </c>
      <c r="AV12" s="188">
        <f t="shared" si="16"/>
        <v>0</v>
      </c>
      <c r="AW12" s="188">
        <f t="shared" si="16"/>
        <v>0</v>
      </c>
      <c r="AX12" s="188">
        <f t="shared" si="16"/>
        <v>0</v>
      </c>
      <c r="AY12" s="188">
        <f t="shared" si="16"/>
        <v>2744.0384300000001</v>
      </c>
      <c r="AZ12" s="188">
        <f t="shared" si="16"/>
        <v>0</v>
      </c>
      <c r="BA12" s="188">
        <f t="shared" si="16"/>
        <v>0</v>
      </c>
      <c r="BB12" s="179"/>
    </row>
    <row r="13" spans="1:54" ht="22.5" customHeight="1">
      <c r="A13" s="355"/>
      <c r="B13" s="356"/>
      <c r="C13" s="357"/>
      <c r="D13" s="218" t="s">
        <v>277</v>
      </c>
      <c r="E13" s="188">
        <f>H13+K13+N13+Q13+T13+W13+Z13+AE13+AJ13+AO13+AT13+AY13</f>
        <v>276191.51389</v>
      </c>
      <c r="F13" s="188">
        <f t="shared" si="13"/>
        <v>146628.34225999998</v>
      </c>
      <c r="G13" s="188">
        <f t="shared" si="15"/>
        <v>53.089372730835706</v>
      </c>
      <c r="H13" s="188">
        <f t="shared" ref="H13:BA13" si="17">H601+H631+H710</f>
        <v>28795.76368</v>
      </c>
      <c r="I13" s="188">
        <f t="shared" si="17"/>
        <v>28795.76368</v>
      </c>
      <c r="J13" s="188">
        <f t="shared" si="17"/>
        <v>0</v>
      </c>
      <c r="K13" s="188">
        <f t="shared" si="17"/>
        <v>39956.48749</v>
      </c>
      <c r="L13" s="188">
        <f t="shared" si="17"/>
        <v>39956.48749</v>
      </c>
      <c r="M13" s="188">
        <f t="shared" si="17"/>
        <v>100</v>
      </c>
      <c r="N13" s="188">
        <f t="shared" si="17"/>
        <v>7066.3916899999995</v>
      </c>
      <c r="O13" s="188">
        <f t="shared" si="17"/>
        <v>7066.3916899999995</v>
      </c>
      <c r="P13" s="188">
        <f t="shared" si="17"/>
        <v>200</v>
      </c>
      <c r="Q13" s="188">
        <f t="shared" si="17"/>
        <v>18150.989959999999</v>
      </c>
      <c r="R13" s="188">
        <f t="shared" si="17"/>
        <v>18150.989959999999</v>
      </c>
      <c r="S13" s="188">
        <f t="shared" si="17"/>
        <v>200</v>
      </c>
      <c r="T13" s="188">
        <f t="shared" si="17"/>
        <v>32231.976759999998</v>
      </c>
      <c r="U13" s="188">
        <f t="shared" si="17"/>
        <v>32231.976759999998</v>
      </c>
      <c r="V13" s="188">
        <f t="shared" si="17"/>
        <v>0</v>
      </c>
      <c r="W13" s="188">
        <f t="shared" si="17"/>
        <v>12698.717500000002</v>
      </c>
      <c r="X13" s="188">
        <f t="shared" si="17"/>
        <v>12698.717500000002</v>
      </c>
      <c r="Y13" s="188">
        <f t="shared" si="17"/>
        <v>0</v>
      </c>
      <c r="Z13" s="188">
        <f t="shared" si="17"/>
        <v>7728.0151800000012</v>
      </c>
      <c r="AA13" s="188">
        <f t="shared" si="17"/>
        <v>7093.3586500000001</v>
      </c>
      <c r="AB13" s="188">
        <f t="shared" si="17"/>
        <v>283.32</v>
      </c>
      <c r="AC13" s="188">
        <f t="shared" si="17"/>
        <v>7728.0151800000012</v>
      </c>
      <c r="AD13" s="188">
        <f t="shared" si="17"/>
        <v>0</v>
      </c>
      <c r="AE13" s="188">
        <f t="shared" si="17"/>
        <v>38182.864379999999</v>
      </c>
      <c r="AF13" s="188">
        <f t="shared" si="17"/>
        <v>0</v>
      </c>
      <c r="AG13" s="188">
        <f t="shared" si="17"/>
        <v>0</v>
      </c>
      <c r="AH13" s="188">
        <f t="shared" si="17"/>
        <v>0</v>
      </c>
      <c r="AI13" s="188">
        <f t="shared" si="17"/>
        <v>0</v>
      </c>
      <c r="AJ13" s="188">
        <f t="shared" si="17"/>
        <v>30285.35398</v>
      </c>
      <c r="AK13" s="188">
        <f t="shared" si="17"/>
        <v>0</v>
      </c>
      <c r="AL13" s="188">
        <f t="shared" si="17"/>
        <v>0</v>
      </c>
      <c r="AM13" s="188">
        <f t="shared" si="17"/>
        <v>0</v>
      </c>
      <c r="AN13" s="188">
        <f t="shared" si="17"/>
        <v>0</v>
      </c>
      <c r="AO13" s="188">
        <f t="shared" si="17"/>
        <v>6252.7835799999993</v>
      </c>
      <c r="AP13" s="188">
        <f t="shared" si="17"/>
        <v>0</v>
      </c>
      <c r="AQ13" s="188">
        <f t="shared" si="17"/>
        <v>0</v>
      </c>
      <c r="AR13" s="188">
        <f t="shared" si="17"/>
        <v>0</v>
      </c>
      <c r="AS13" s="188">
        <f t="shared" si="17"/>
        <v>0</v>
      </c>
      <c r="AT13" s="188">
        <f t="shared" si="17"/>
        <v>4012.558</v>
      </c>
      <c r="AU13" s="188">
        <f t="shared" si="17"/>
        <v>5.47</v>
      </c>
      <c r="AV13" s="188">
        <f t="shared" si="17"/>
        <v>0</v>
      </c>
      <c r="AW13" s="188">
        <f t="shared" si="17"/>
        <v>0</v>
      </c>
      <c r="AX13" s="188">
        <f t="shared" si="17"/>
        <v>0</v>
      </c>
      <c r="AY13" s="188">
        <f t="shared" si="17"/>
        <v>50829.611689999998</v>
      </c>
      <c r="AZ13" s="188">
        <f t="shared" si="17"/>
        <v>0</v>
      </c>
      <c r="BA13" s="188">
        <f t="shared" si="17"/>
        <v>0</v>
      </c>
      <c r="BB13" s="179"/>
    </row>
    <row r="14" spans="1:54" ht="82.5" customHeight="1">
      <c r="A14" s="355"/>
      <c r="B14" s="356"/>
      <c r="C14" s="357"/>
      <c r="D14" s="218" t="s">
        <v>283</v>
      </c>
      <c r="E14" s="188">
        <f t="shared" ref="E14:E16" si="18">H14+K14+N14+Q14+T14+W14+Z14+AE14+AJ14+AO14+AT14+AY14</f>
        <v>55121.523009999997</v>
      </c>
      <c r="F14" s="188">
        <f t="shared" si="13"/>
        <v>15357.401160000001</v>
      </c>
      <c r="G14" s="182"/>
      <c r="H14" s="153">
        <f>H602+H632+H711</f>
        <v>0</v>
      </c>
      <c r="I14" s="153">
        <f t="shared" ref="I14:BA14" si="19">I602+I632+I711</f>
        <v>0</v>
      </c>
      <c r="J14" s="153">
        <f t="shared" si="19"/>
        <v>0</v>
      </c>
      <c r="K14" s="153">
        <f t="shared" si="19"/>
        <v>0</v>
      </c>
      <c r="L14" s="153">
        <f t="shared" si="19"/>
        <v>0</v>
      </c>
      <c r="M14" s="153">
        <f t="shared" si="19"/>
        <v>0</v>
      </c>
      <c r="N14" s="153">
        <f t="shared" si="19"/>
        <v>2642.1168899999998</v>
      </c>
      <c r="O14" s="153">
        <f t="shared" si="19"/>
        <v>2642.1168899999998</v>
      </c>
      <c r="P14" s="153">
        <f t="shared" si="19"/>
        <v>99.999999999999986</v>
      </c>
      <c r="Q14" s="153">
        <f t="shared" si="19"/>
        <v>0</v>
      </c>
      <c r="R14" s="153">
        <f t="shared" si="19"/>
        <v>0</v>
      </c>
      <c r="S14" s="153">
        <f t="shared" si="19"/>
        <v>0</v>
      </c>
      <c r="T14" s="153">
        <f t="shared" si="19"/>
        <v>7830.9842699999999</v>
      </c>
      <c r="U14" s="153">
        <f>U602+U632+U711</f>
        <v>7830.9842699999999</v>
      </c>
      <c r="V14" s="153">
        <f t="shared" si="19"/>
        <v>0</v>
      </c>
      <c r="W14" s="153">
        <f t="shared" si="19"/>
        <v>4884.3</v>
      </c>
      <c r="X14" s="153">
        <f t="shared" si="19"/>
        <v>4884.3</v>
      </c>
      <c r="Y14" s="153">
        <f t="shared" si="19"/>
        <v>0</v>
      </c>
      <c r="Z14" s="153">
        <f t="shared" si="19"/>
        <v>0</v>
      </c>
      <c r="AA14" s="153">
        <f t="shared" si="19"/>
        <v>0</v>
      </c>
      <c r="AB14" s="153">
        <f t="shared" si="19"/>
        <v>0</v>
      </c>
      <c r="AC14" s="153">
        <f t="shared" si="19"/>
        <v>0</v>
      </c>
      <c r="AD14" s="153">
        <f t="shared" si="19"/>
        <v>0</v>
      </c>
      <c r="AE14" s="153">
        <f t="shared" si="19"/>
        <v>1997.2057199999999</v>
      </c>
      <c r="AF14" s="153">
        <f t="shared" si="19"/>
        <v>0</v>
      </c>
      <c r="AG14" s="153">
        <f t="shared" si="19"/>
        <v>0</v>
      </c>
      <c r="AH14" s="153">
        <f t="shared" si="19"/>
        <v>0</v>
      </c>
      <c r="AI14" s="153">
        <f t="shared" si="19"/>
        <v>0</v>
      </c>
      <c r="AJ14" s="153">
        <f t="shared" si="19"/>
        <v>0</v>
      </c>
      <c r="AK14" s="153">
        <f t="shared" si="19"/>
        <v>0</v>
      </c>
      <c r="AL14" s="153">
        <f t="shared" si="19"/>
        <v>0</v>
      </c>
      <c r="AM14" s="153">
        <f t="shared" si="19"/>
        <v>0</v>
      </c>
      <c r="AN14" s="153">
        <f t="shared" si="19"/>
        <v>0</v>
      </c>
      <c r="AO14" s="153">
        <f t="shared" si="19"/>
        <v>0</v>
      </c>
      <c r="AP14" s="153">
        <f t="shared" si="19"/>
        <v>0</v>
      </c>
      <c r="AQ14" s="153">
        <f t="shared" si="19"/>
        <v>0</v>
      </c>
      <c r="AR14" s="153">
        <f t="shared" si="19"/>
        <v>0</v>
      </c>
      <c r="AS14" s="153">
        <f t="shared" si="19"/>
        <v>0</v>
      </c>
      <c r="AT14" s="153">
        <f t="shared" si="19"/>
        <v>0</v>
      </c>
      <c r="AU14" s="153">
        <f t="shared" si="19"/>
        <v>0</v>
      </c>
      <c r="AV14" s="153">
        <f t="shared" si="19"/>
        <v>0</v>
      </c>
      <c r="AW14" s="153">
        <f t="shared" si="19"/>
        <v>0</v>
      </c>
      <c r="AX14" s="153">
        <f t="shared" si="19"/>
        <v>0</v>
      </c>
      <c r="AY14" s="153">
        <f t="shared" si="19"/>
        <v>37766.916129999998</v>
      </c>
      <c r="AZ14" s="153">
        <f t="shared" si="19"/>
        <v>0</v>
      </c>
      <c r="BA14" s="153">
        <f t="shared" si="19"/>
        <v>0</v>
      </c>
      <c r="BB14" s="221"/>
    </row>
    <row r="15" spans="1:54" ht="22.5" customHeight="1">
      <c r="A15" s="355"/>
      <c r="B15" s="356"/>
      <c r="C15" s="357"/>
      <c r="D15" s="218" t="s">
        <v>278</v>
      </c>
      <c r="E15" s="182">
        <f t="shared" si="18"/>
        <v>0</v>
      </c>
      <c r="F15" s="182">
        <f t="shared" si="13"/>
        <v>0</v>
      </c>
      <c r="G15" s="182"/>
      <c r="H15" s="153">
        <f t="shared" ref="H15:BA15" si="20">H603+H633+H712</f>
        <v>0</v>
      </c>
      <c r="I15" s="153">
        <f t="shared" si="20"/>
        <v>0</v>
      </c>
      <c r="J15" s="153">
        <f t="shared" si="20"/>
        <v>0</v>
      </c>
      <c r="K15" s="153">
        <f t="shared" si="20"/>
        <v>0</v>
      </c>
      <c r="L15" s="153">
        <f t="shared" si="20"/>
        <v>0</v>
      </c>
      <c r="M15" s="153">
        <f t="shared" si="20"/>
        <v>0</v>
      </c>
      <c r="N15" s="153">
        <f t="shared" si="20"/>
        <v>0</v>
      </c>
      <c r="O15" s="153">
        <f t="shared" si="20"/>
        <v>0</v>
      </c>
      <c r="P15" s="153">
        <f t="shared" si="20"/>
        <v>0</v>
      </c>
      <c r="Q15" s="153">
        <f t="shared" si="20"/>
        <v>0</v>
      </c>
      <c r="R15" s="153">
        <f t="shared" si="20"/>
        <v>0</v>
      </c>
      <c r="S15" s="153">
        <f t="shared" si="20"/>
        <v>0</v>
      </c>
      <c r="T15" s="153">
        <f t="shared" si="20"/>
        <v>0</v>
      </c>
      <c r="U15" s="153">
        <f t="shared" si="20"/>
        <v>0</v>
      </c>
      <c r="V15" s="153">
        <f t="shared" si="20"/>
        <v>0</v>
      </c>
      <c r="W15" s="153">
        <f t="shared" si="20"/>
        <v>0</v>
      </c>
      <c r="X15" s="153">
        <f t="shared" si="20"/>
        <v>0</v>
      </c>
      <c r="Y15" s="153">
        <f t="shared" si="20"/>
        <v>0</v>
      </c>
      <c r="Z15" s="153">
        <f t="shared" si="20"/>
        <v>0</v>
      </c>
      <c r="AA15" s="153">
        <f t="shared" si="20"/>
        <v>0</v>
      </c>
      <c r="AB15" s="153">
        <f t="shared" si="20"/>
        <v>0</v>
      </c>
      <c r="AC15" s="153">
        <f t="shared" si="20"/>
        <v>0</v>
      </c>
      <c r="AD15" s="153">
        <f t="shared" si="20"/>
        <v>0</v>
      </c>
      <c r="AE15" s="153">
        <f t="shared" si="20"/>
        <v>0</v>
      </c>
      <c r="AF15" s="153">
        <f t="shared" si="20"/>
        <v>0</v>
      </c>
      <c r="AG15" s="153">
        <f t="shared" si="20"/>
        <v>0</v>
      </c>
      <c r="AH15" s="153">
        <f t="shared" si="20"/>
        <v>0</v>
      </c>
      <c r="AI15" s="153">
        <f t="shared" si="20"/>
        <v>0</v>
      </c>
      <c r="AJ15" s="153">
        <f t="shared" si="20"/>
        <v>0</v>
      </c>
      <c r="AK15" s="153">
        <f t="shared" si="20"/>
        <v>0</v>
      </c>
      <c r="AL15" s="153">
        <f t="shared" si="20"/>
        <v>0</v>
      </c>
      <c r="AM15" s="153">
        <f t="shared" si="20"/>
        <v>0</v>
      </c>
      <c r="AN15" s="153">
        <f t="shared" si="20"/>
        <v>0</v>
      </c>
      <c r="AO15" s="153">
        <f t="shared" si="20"/>
        <v>0</v>
      </c>
      <c r="AP15" s="153">
        <f t="shared" si="20"/>
        <v>0</v>
      </c>
      <c r="AQ15" s="153">
        <f t="shared" si="20"/>
        <v>0</v>
      </c>
      <c r="AR15" s="153">
        <f t="shared" si="20"/>
        <v>0</v>
      </c>
      <c r="AS15" s="153">
        <f t="shared" si="20"/>
        <v>0</v>
      </c>
      <c r="AT15" s="153">
        <f t="shared" si="20"/>
        <v>0</v>
      </c>
      <c r="AU15" s="153">
        <f t="shared" si="20"/>
        <v>0</v>
      </c>
      <c r="AV15" s="153">
        <f t="shared" si="20"/>
        <v>0</v>
      </c>
      <c r="AW15" s="153">
        <f t="shared" si="20"/>
        <v>0</v>
      </c>
      <c r="AX15" s="153">
        <f t="shared" si="20"/>
        <v>0</v>
      </c>
      <c r="AY15" s="153">
        <f t="shared" si="20"/>
        <v>0</v>
      </c>
      <c r="AZ15" s="153">
        <f t="shared" si="20"/>
        <v>0</v>
      </c>
      <c r="BA15" s="153">
        <f t="shared" si="20"/>
        <v>0</v>
      </c>
      <c r="BB15" s="221"/>
    </row>
    <row r="16" spans="1:54" ht="31.2">
      <c r="A16" s="358"/>
      <c r="B16" s="359"/>
      <c r="C16" s="360"/>
      <c r="D16" s="158" t="s">
        <v>43</v>
      </c>
      <c r="E16" s="182">
        <f t="shared" si="18"/>
        <v>0</v>
      </c>
      <c r="F16" s="182">
        <f t="shared" si="13"/>
        <v>0</v>
      </c>
      <c r="G16" s="182"/>
      <c r="H16" s="153">
        <f t="shared" ref="H16:BA16" si="21">H604+H634+H713</f>
        <v>0</v>
      </c>
      <c r="I16" s="153">
        <f t="shared" si="21"/>
        <v>0</v>
      </c>
      <c r="J16" s="153">
        <f t="shared" si="21"/>
        <v>0</v>
      </c>
      <c r="K16" s="153">
        <f t="shared" si="21"/>
        <v>0</v>
      </c>
      <c r="L16" s="153">
        <f t="shared" si="21"/>
        <v>0</v>
      </c>
      <c r="M16" s="153">
        <f t="shared" si="21"/>
        <v>0</v>
      </c>
      <c r="N16" s="153">
        <f t="shared" si="21"/>
        <v>0</v>
      </c>
      <c r="O16" s="153">
        <f t="shared" si="21"/>
        <v>0</v>
      </c>
      <c r="P16" s="153">
        <f t="shared" si="21"/>
        <v>0</v>
      </c>
      <c r="Q16" s="153">
        <f t="shared" si="21"/>
        <v>0</v>
      </c>
      <c r="R16" s="153">
        <f t="shared" si="21"/>
        <v>0</v>
      </c>
      <c r="S16" s="153">
        <f t="shared" si="21"/>
        <v>0</v>
      </c>
      <c r="T16" s="153">
        <f t="shared" si="21"/>
        <v>0</v>
      </c>
      <c r="U16" s="153">
        <f t="shared" si="21"/>
        <v>0</v>
      </c>
      <c r="V16" s="153">
        <f t="shared" si="21"/>
        <v>0</v>
      </c>
      <c r="W16" s="153">
        <f t="shared" si="21"/>
        <v>0</v>
      </c>
      <c r="X16" s="153">
        <f t="shared" si="21"/>
        <v>0</v>
      </c>
      <c r="Y16" s="153">
        <f t="shared" si="21"/>
        <v>0</v>
      </c>
      <c r="Z16" s="153">
        <f t="shared" si="21"/>
        <v>0</v>
      </c>
      <c r="AA16" s="153">
        <f t="shared" si="21"/>
        <v>0</v>
      </c>
      <c r="AB16" s="153">
        <f t="shared" si="21"/>
        <v>0</v>
      </c>
      <c r="AC16" s="153">
        <f t="shared" si="21"/>
        <v>0</v>
      </c>
      <c r="AD16" s="153">
        <f t="shared" si="21"/>
        <v>0</v>
      </c>
      <c r="AE16" s="153">
        <f t="shared" si="21"/>
        <v>0</v>
      </c>
      <c r="AF16" s="153">
        <f t="shared" si="21"/>
        <v>0</v>
      </c>
      <c r="AG16" s="153">
        <f t="shared" si="21"/>
        <v>0</v>
      </c>
      <c r="AH16" s="153">
        <f t="shared" si="21"/>
        <v>0</v>
      </c>
      <c r="AI16" s="153">
        <f t="shared" si="21"/>
        <v>0</v>
      </c>
      <c r="AJ16" s="153">
        <f t="shared" si="21"/>
        <v>0</v>
      </c>
      <c r="AK16" s="153">
        <f t="shared" si="21"/>
        <v>0</v>
      </c>
      <c r="AL16" s="153">
        <f t="shared" si="21"/>
        <v>0</v>
      </c>
      <c r="AM16" s="153">
        <f t="shared" si="21"/>
        <v>0</v>
      </c>
      <c r="AN16" s="153">
        <f t="shared" si="21"/>
        <v>0</v>
      </c>
      <c r="AO16" s="153">
        <f t="shared" si="21"/>
        <v>0</v>
      </c>
      <c r="AP16" s="153">
        <f t="shared" si="21"/>
        <v>0</v>
      </c>
      <c r="AQ16" s="153">
        <f t="shared" si="21"/>
        <v>0</v>
      </c>
      <c r="AR16" s="153">
        <f t="shared" si="21"/>
        <v>0</v>
      </c>
      <c r="AS16" s="153">
        <f t="shared" si="21"/>
        <v>0</v>
      </c>
      <c r="AT16" s="153">
        <f t="shared" si="21"/>
        <v>0</v>
      </c>
      <c r="AU16" s="153">
        <f t="shared" si="21"/>
        <v>0</v>
      </c>
      <c r="AV16" s="153">
        <f t="shared" si="21"/>
        <v>0</v>
      </c>
      <c r="AW16" s="153">
        <f t="shared" si="21"/>
        <v>0</v>
      </c>
      <c r="AX16" s="153">
        <f t="shared" si="21"/>
        <v>0</v>
      </c>
      <c r="AY16" s="153">
        <f t="shared" si="21"/>
        <v>0</v>
      </c>
      <c r="AZ16" s="153">
        <f t="shared" si="21"/>
        <v>0</v>
      </c>
      <c r="BA16" s="153">
        <f t="shared" si="21"/>
        <v>0</v>
      </c>
      <c r="BB16" s="222"/>
    </row>
    <row r="17" spans="1:54" ht="15.6">
      <c r="A17" s="361" t="s">
        <v>36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3"/>
    </row>
    <row r="18" spans="1:54" ht="18.75" customHeight="1">
      <c r="A18" s="338" t="s">
        <v>281</v>
      </c>
      <c r="B18" s="339"/>
      <c r="C18" s="340"/>
      <c r="D18" s="155" t="s">
        <v>41</v>
      </c>
      <c r="E18" s="156">
        <f>E19+E20+E21</f>
        <v>83295.844409999991</v>
      </c>
      <c r="F18" s="156">
        <f t="shared" ref="F18:AZ18" si="22">F19+F20+F21</f>
        <v>16207.85116</v>
      </c>
      <c r="G18" s="156">
        <f>F18/E18*100</f>
        <v>19.458174984362348</v>
      </c>
      <c r="H18" s="156">
        <f t="shared" si="22"/>
        <v>0</v>
      </c>
      <c r="I18" s="156">
        <f t="shared" si="22"/>
        <v>0</v>
      </c>
      <c r="J18" s="156"/>
      <c r="K18" s="156">
        <f t="shared" si="22"/>
        <v>100</v>
      </c>
      <c r="L18" s="156">
        <f t="shared" si="22"/>
        <v>100</v>
      </c>
      <c r="M18" s="156">
        <f>L18/K18*100</f>
        <v>100</v>
      </c>
      <c r="N18" s="156">
        <f t="shared" si="22"/>
        <v>2642.1168899999998</v>
      </c>
      <c r="O18" s="156">
        <f t="shared" si="22"/>
        <v>2642.1168899999998</v>
      </c>
      <c r="P18" s="156"/>
      <c r="Q18" s="156">
        <f t="shared" si="22"/>
        <v>750</v>
      </c>
      <c r="R18" s="156">
        <f t="shared" si="22"/>
        <v>750</v>
      </c>
      <c r="S18" s="156"/>
      <c r="T18" s="156">
        <f t="shared" si="22"/>
        <v>7831.4342699999997</v>
      </c>
      <c r="U18" s="156">
        <f t="shared" si="22"/>
        <v>7831.4342699999997</v>
      </c>
      <c r="V18" s="156"/>
      <c r="W18" s="156">
        <f t="shared" si="22"/>
        <v>4884.3</v>
      </c>
      <c r="X18" s="156">
        <f t="shared" si="22"/>
        <v>4884.3</v>
      </c>
      <c r="Y18" s="156"/>
      <c r="Z18" s="156">
        <f t="shared" si="22"/>
        <v>0</v>
      </c>
      <c r="AA18" s="156">
        <f t="shared" si="22"/>
        <v>0</v>
      </c>
      <c r="AB18" s="156">
        <f t="shared" si="22"/>
        <v>0</v>
      </c>
      <c r="AC18" s="156">
        <f t="shared" si="22"/>
        <v>0</v>
      </c>
      <c r="AD18" s="156"/>
      <c r="AE18" s="156">
        <f t="shared" si="22"/>
        <v>8670.8782599999995</v>
      </c>
      <c r="AF18" s="156">
        <f t="shared" si="22"/>
        <v>0</v>
      </c>
      <c r="AG18" s="156">
        <f t="shared" si="22"/>
        <v>0</v>
      </c>
      <c r="AH18" s="156">
        <f t="shared" si="22"/>
        <v>0</v>
      </c>
      <c r="AI18" s="156"/>
      <c r="AJ18" s="156">
        <f t="shared" si="22"/>
        <v>1750.19886</v>
      </c>
      <c r="AK18" s="156">
        <f t="shared" si="22"/>
        <v>0</v>
      </c>
      <c r="AL18" s="156">
        <f t="shared" si="22"/>
        <v>0</v>
      </c>
      <c r="AM18" s="156">
        <f t="shared" si="22"/>
        <v>0</v>
      </c>
      <c r="AN18" s="156"/>
      <c r="AO18" s="156">
        <f t="shared" si="22"/>
        <v>5429.9835800000001</v>
      </c>
      <c r="AP18" s="156">
        <f t="shared" si="22"/>
        <v>0</v>
      </c>
      <c r="AQ18" s="156">
        <f t="shared" si="22"/>
        <v>0</v>
      </c>
      <c r="AR18" s="156">
        <f t="shared" si="22"/>
        <v>0</v>
      </c>
      <c r="AS18" s="156"/>
      <c r="AT18" s="156">
        <f t="shared" si="22"/>
        <v>1000</v>
      </c>
      <c r="AU18" s="156">
        <f t="shared" si="22"/>
        <v>0</v>
      </c>
      <c r="AV18" s="156">
        <f t="shared" si="22"/>
        <v>0</v>
      </c>
      <c r="AW18" s="156">
        <f t="shared" si="22"/>
        <v>0</v>
      </c>
      <c r="AX18" s="156"/>
      <c r="AY18" s="156">
        <f t="shared" si="22"/>
        <v>50236.932549999998</v>
      </c>
      <c r="AZ18" s="156">
        <f t="shared" si="22"/>
        <v>0</v>
      </c>
      <c r="BA18" s="156"/>
      <c r="BB18" s="364"/>
    </row>
    <row r="19" spans="1:54" ht="31.2">
      <c r="A19" s="341"/>
      <c r="B19" s="342"/>
      <c r="C19" s="343"/>
      <c r="D19" s="158" t="s">
        <v>37</v>
      </c>
      <c r="E19" s="159">
        <f>E57+E64+E71+E78+E85+E92+E99+E106+E120</f>
        <v>0</v>
      </c>
      <c r="F19" s="159">
        <f>F57+F64+F71+F78+F85+F92+F99+F106+F120</f>
        <v>0</v>
      </c>
      <c r="G19" s="159"/>
      <c r="H19" s="159">
        <f>H57+H64+H71+H78+H85+H92+H99+H106+H120</f>
        <v>0</v>
      </c>
      <c r="I19" s="159">
        <f t="shared" ref="I19:AZ19" si="23">I57+I64+I71+I78+I85+I92+I99+I106+I120</f>
        <v>0</v>
      </c>
      <c r="J19" s="159">
        <f t="shared" si="23"/>
        <v>0</v>
      </c>
      <c r="K19" s="159">
        <f t="shared" si="23"/>
        <v>0</v>
      </c>
      <c r="L19" s="159">
        <f t="shared" si="23"/>
        <v>0</v>
      </c>
      <c r="M19" s="159">
        <f t="shared" si="23"/>
        <v>0</v>
      </c>
      <c r="N19" s="159">
        <f t="shared" si="23"/>
        <v>0</v>
      </c>
      <c r="O19" s="159">
        <f t="shared" si="23"/>
        <v>0</v>
      </c>
      <c r="P19" s="159">
        <f t="shared" si="23"/>
        <v>0</v>
      </c>
      <c r="Q19" s="159">
        <f t="shared" si="23"/>
        <v>0</v>
      </c>
      <c r="R19" s="159">
        <f t="shared" si="23"/>
        <v>0</v>
      </c>
      <c r="S19" s="159">
        <f t="shared" si="23"/>
        <v>0</v>
      </c>
      <c r="T19" s="159">
        <f t="shared" si="23"/>
        <v>0</v>
      </c>
      <c r="U19" s="159">
        <f t="shared" si="23"/>
        <v>0</v>
      </c>
      <c r="V19" s="159">
        <f t="shared" si="23"/>
        <v>0</v>
      </c>
      <c r="W19" s="159">
        <f t="shared" si="23"/>
        <v>0</v>
      </c>
      <c r="X19" s="159">
        <f t="shared" si="23"/>
        <v>0</v>
      </c>
      <c r="Y19" s="159">
        <f t="shared" si="23"/>
        <v>0</v>
      </c>
      <c r="Z19" s="159">
        <f t="shared" si="23"/>
        <v>0</v>
      </c>
      <c r="AA19" s="159">
        <f t="shared" si="23"/>
        <v>0</v>
      </c>
      <c r="AB19" s="159">
        <f t="shared" si="23"/>
        <v>0</v>
      </c>
      <c r="AC19" s="159">
        <f t="shared" si="23"/>
        <v>0</v>
      </c>
      <c r="AD19" s="159">
        <f t="shared" si="23"/>
        <v>0</v>
      </c>
      <c r="AE19" s="159">
        <f t="shared" si="23"/>
        <v>0</v>
      </c>
      <c r="AF19" s="159">
        <f t="shared" si="23"/>
        <v>0</v>
      </c>
      <c r="AG19" s="159">
        <f t="shared" si="23"/>
        <v>0</v>
      </c>
      <c r="AH19" s="159">
        <f t="shared" si="23"/>
        <v>0</v>
      </c>
      <c r="AI19" s="159">
        <f t="shared" si="23"/>
        <v>0</v>
      </c>
      <c r="AJ19" s="159">
        <f t="shared" si="23"/>
        <v>0</v>
      </c>
      <c r="AK19" s="159">
        <f t="shared" si="23"/>
        <v>0</v>
      </c>
      <c r="AL19" s="159">
        <f t="shared" si="23"/>
        <v>0</v>
      </c>
      <c r="AM19" s="159">
        <f t="shared" si="23"/>
        <v>0</v>
      </c>
      <c r="AN19" s="159">
        <f t="shared" si="23"/>
        <v>0</v>
      </c>
      <c r="AO19" s="159">
        <f t="shared" si="23"/>
        <v>0</v>
      </c>
      <c r="AP19" s="159">
        <f t="shared" si="23"/>
        <v>0</v>
      </c>
      <c r="AQ19" s="159">
        <f t="shared" si="23"/>
        <v>0</v>
      </c>
      <c r="AR19" s="159">
        <f t="shared" si="23"/>
        <v>0</v>
      </c>
      <c r="AS19" s="159">
        <f t="shared" si="23"/>
        <v>0</v>
      </c>
      <c r="AT19" s="159">
        <f t="shared" si="23"/>
        <v>0</v>
      </c>
      <c r="AU19" s="159">
        <f t="shared" si="23"/>
        <v>0</v>
      </c>
      <c r="AV19" s="159">
        <f t="shared" si="23"/>
        <v>0</v>
      </c>
      <c r="AW19" s="159">
        <f t="shared" si="23"/>
        <v>0</v>
      </c>
      <c r="AX19" s="159">
        <f t="shared" si="23"/>
        <v>0</v>
      </c>
      <c r="AY19" s="159">
        <f t="shared" si="23"/>
        <v>0</v>
      </c>
      <c r="AZ19" s="159">
        <f t="shared" si="23"/>
        <v>0</v>
      </c>
      <c r="BA19" s="159"/>
      <c r="BB19" s="365"/>
    </row>
    <row r="20" spans="1:54" ht="52.5" customHeight="1">
      <c r="A20" s="341"/>
      <c r="B20" s="342"/>
      <c r="C20" s="343"/>
      <c r="D20" s="178" t="s">
        <v>2</v>
      </c>
      <c r="E20" s="159">
        <f t="shared" ref="E20:F20" si="24">E58+E65+E72+E79+E86+E93+E100+E107+E121</f>
        <v>4800.7183599999998</v>
      </c>
      <c r="F20" s="159">
        <f t="shared" si="24"/>
        <v>0</v>
      </c>
      <c r="G20" s="159"/>
      <c r="H20" s="159">
        <f t="shared" ref="H20:AZ20" si="25">H58+H65+H72+H79+H86+H93+H100+H107+H121</f>
        <v>0</v>
      </c>
      <c r="I20" s="159">
        <f t="shared" si="25"/>
        <v>0</v>
      </c>
      <c r="J20" s="159">
        <f t="shared" si="25"/>
        <v>0</v>
      </c>
      <c r="K20" s="159">
        <f t="shared" si="25"/>
        <v>0</v>
      </c>
      <c r="L20" s="159">
        <f t="shared" si="25"/>
        <v>0</v>
      </c>
      <c r="M20" s="159">
        <f t="shared" si="25"/>
        <v>0</v>
      </c>
      <c r="N20" s="159">
        <f t="shared" si="25"/>
        <v>0</v>
      </c>
      <c r="O20" s="159">
        <f t="shared" si="25"/>
        <v>0</v>
      </c>
      <c r="P20" s="159">
        <f t="shared" si="25"/>
        <v>0</v>
      </c>
      <c r="Q20" s="159">
        <f t="shared" si="25"/>
        <v>0</v>
      </c>
      <c r="R20" s="159">
        <f t="shared" si="25"/>
        <v>0</v>
      </c>
      <c r="S20" s="159">
        <f t="shared" si="25"/>
        <v>0</v>
      </c>
      <c r="T20" s="159">
        <f t="shared" si="25"/>
        <v>0</v>
      </c>
      <c r="U20" s="159">
        <f t="shared" si="25"/>
        <v>0</v>
      </c>
      <c r="V20" s="159">
        <f t="shared" si="25"/>
        <v>0</v>
      </c>
      <c r="W20" s="159">
        <f t="shared" si="25"/>
        <v>0</v>
      </c>
      <c r="X20" s="159">
        <f t="shared" si="25"/>
        <v>0</v>
      </c>
      <c r="Y20" s="159">
        <f t="shared" si="25"/>
        <v>0</v>
      </c>
      <c r="Z20" s="159">
        <f t="shared" si="25"/>
        <v>0</v>
      </c>
      <c r="AA20" s="159">
        <f t="shared" si="25"/>
        <v>0</v>
      </c>
      <c r="AB20" s="159">
        <f t="shared" si="25"/>
        <v>0</v>
      </c>
      <c r="AC20" s="159">
        <f t="shared" si="25"/>
        <v>0</v>
      </c>
      <c r="AD20" s="159">
        <f t="shared" si="25"/>
        <v>0</v>
      </c>
      <c r="AE20" s="159">
        <f t="shared" si="25"/>
        <v>4800.7183599999998</v>
      </c>
      <c r="AF20" s="159">
        <f t="shared" si="25"/>
        <v>0</v>
      </c>
      <c r="AG20" s="159">
        <f t="shared" si="25"/>
        <v>0</v>
      </c>
      <c r="AH20" s="159">
        <f t="shared" si="25"/>
        <v>0</v>
      </c>
      <c r="AI20" s="159">
        <f t="shared" si="25"/>
        <v>0</v>
      </c>
      <c r="AJ20" s="159">
        <f t="shared" si="25"/>
        <v>0</v>
      </c>
      <c r="AK20" s="159">
        <f t="shared" si="25"/>
        <v>0</v>
      </c>
      <c r="AL20" s="159">
        <f t="shared" si="25"/>
        <v>0</v>
      </c>
      <c r="AM20" s="159">
        <f t="shared" si="25"/>
        <v>0</v>
      </c>
      <c r="AN20" s="159">
        <f t="shared" si="25"/>
        <v>0</v>
      </c>
      <c r="AO20" s="159">
        <f t="shared" si="25"/>
        <v>0</v>
      </c>
      <c r="AP20" s="159">
        <f t="shared" si="25"/>
        <v>0</v>
      </c>
      <c r="AQ20" s="159">
        <f t="shared" si="25"/>
        <v>0</v>
      </c>
      <c r="AR20" s="159">
        <f t="shared" si="25"/>
        <v>0</v>
      </c>
      <c r="AS20" s="159">
        <f t="shared" si="25"/>
        <v>0</v>
      </c>
      <c r="AT20" s="159">
        <f t="shared" si="25"/>
        <v>0</v>
      </c>
      <c r="AU20" s="159">
        <f t="shared" si="25"/>
        <v>0</v>
      </c>
      <c r="AV20" s="159">
        <f t="shared" si="25"/>
        <v>0</v>
      </c>
      <c r="AW20" s="159">
        <f t="shared" si="25"/>
        <v>0</v>
      </c>
      <c r="AX20" s="159">
        <f t="shared" si="25"/>
        <v>0</v>
      </c>
      <c r="AY20" s="159">
        <f t="shared" si="25"/>
        <v>0</v>
      </c>
      <c r="AZ20" s="159">
        <f t="shared" si="25"/>
        <v>0</v>
      </c>
      <c r="BA20" s="159"/>
      <c r="BB20" s="365"/>
    </row>
    <row r="21" spans="1:54" ht="15.6">
      <c r="A21" s="341"/>
      <c r="B21" s="342"/>
      <c r="C21" s="343"/>
      <c r="D21" s="218" t="s">
        <v>277</v>
      </c>
      <c r="E21" s="159">
        <f t="shared" ref="E21:F21" si="26">E59+E66+E73+E80+E87+E94+E101+E108+E122</f>
        <v>78495.126049999992</v>
      </c>
      <c r="F21" s="159">
        <f t="shared" si="26"/>
        <v>16207.85116</v>
      </c>
      <c r="G21" s="159"/>
      <c r="H21" s="159">
        <f t="shared" ref="H21:AZ21" si="27">H59+H66+H73+H80+H87+H94+H101+H108+H122</f>
        <v>0</v>
      </c>
      <c r="I21" s="159">
        <f t="shared" si="27"/>
        <v>0</v>
      </c>
      <c r="J21" s="159">
        <f t="shared" si="27"/>
        <v>0</v>
      </c>
      <c r="K21" s="159">
        <f t="shared" si="27"/>
        <v>100</v>
      </c>
      <c r="L21" s="159">
        <f t="shared" si="27"/>
        <v>100</v>
      </c>
      <c r="M21" s="159">
        <f t="shared" si="27"/>
        <v>0</v>
      </c>
      <c r="N21" s="159">
        <f t="shared" si="27"/>
        <v>2642.1168899999998</v>
      </c>
      <c r="O21" s="159">
        <f t="shared" si="27"/>
        <v>2642.1168899999998</v>
      </c>
      <c r="P21" s="159">
        <f t="shared" si="27"/>
        <v>0</v>
      </c>
      <c r="Q21" s="159">
        <f t="shared" si="27"/>
        <v>750</v>
      </c>
      <c r="R21" s="159">
        <f t="shared" si="27"/>
        <v>750</v>
      </c>
      <c r="S21" s="159">
        <f t="shared" si="27"/>
        <v>0</v>
      </c>
      <c r="T21" s="159">
        <f t="shared" si="27"/>
        <v>7831.4342699999997</v>
      </c>
      <c r="U21" s="159">
        <f t="shared" si="27"/>
        <v>7831.4342699999997</v>
      </c>
      <c r="V21" s="159">
        <f t="shared" si="27"/>
        <v>0</v>
      </c>
      <c r="W21" s="159">
        <f t="shared" si="27"/>
        <v>4884.3</v>
      </c>
      <c r="X21" s="159">
        <f t="shared" si="27"/>
        <v>4884.3</v>
      </c>
      <c r="Y21" s="159">
        <f t="shared" si="27"/>
        <v>0</v>
      </c>
      <c r="Z21" s="159">
        <f t="shared" si="27"/>
        <v>0</v>
      </c>
      <c r="AA21" s="159">
        <f t="shared" si="27"/>
        <v>0</v>
      </c>
      <c r="AB21" s="159">
        <f t="shared" si="27"/>
        <v>0</v>
      </c>
      <c r="AC21" s="159">
        <f t="shared" si="27"/>
        <v>0</v>
      </c>
      <c r="AD21" s="159">
        <f t="shared" si="27"/>
        <v>0</v>
      </c>
      <c r="AE21" s="159">
        <f t="shared" si="27"/>
        <v>3870.1598999999997</v>
      </c>
      <c r="AF21" s="159">
        <f t="shared" si="27"/>
        <v>0</v>
      </c>
      <c r="AG21" s="159">
        <f t="shared" si="27"/>
        <v>0</v>
      </c>
      <c r="AH21" s="159">
        <f t="shared" si="27"/>
        <v>0</v>
      </c>
      <c r="AI21" s="159">
        <f t="shared" si="27"/>
        <v>0</v>
      </c>
      <c r="AJ21" s="159">
        <f t="shared" si="27"/>
        <v>1750.19886</v>
      </c>
      <c r="AK21" s="159">
        <f t="shared" si="27"/>
        <v>0</v>
      </c>
      <c r="AL21" s="159">
        <f t="shared" si="27"/>
        <v>0</v>
      </c>
      <c r="AM21" s="159">
        <f t="shared" si="27"/>
        <v>0</v>
      </c>
      <c r="AN21" s="159">
        <f t="shared" si="27"/>
        <v>0</v>
      </c>
      <c r="AO21" s="159">
        <f t="shared" si="27"/>
        <v>5429.9835800000001</v>
      </c>
      <c r="AP21" s="159">
        <f t="shared" si="27"/>
        <v>0</v>
      </c>
      <c r="AQ21" s="159">
        <f t="shared" si="27"/>
        <v>0</v>
      </c>
      <c r="AR21" s="159">
        <f t="shared" si="27"/>
        <v>0</v>
      </c>
      <c r="AS21" s="159">
        <f t="shared" si="27"/>
        <v>0</v>
      </c>
      <c r="AT21" s="159">
        <f t="shared" si="27"/>
        <v>1000</v>
      </c>
      <c r="AU21" s="159">
        <f t="shared" si="27"/>
        <v>0</v>
      </c>
      <c r="AV21" s="159">
        <f t="shared" si="27"/>
        <v>0</v>
      </c>
      <c r="AW21" s="159">
        <f t="shared" si="27"/>
        <v>0</v>
      </c>
      <c r="AX21" s="159">
        <f t="shared" si="27"/>
        <v>0</v>
      </c>
      <c r="AY21" s="159">
        <f t="shared" si="27"/>
        <v>50236.932549999998</v>
      </c>
      <c r="AZ21" s="159">
        <f t="shared" si="27"/>
        <v>0</v>
      </c>
      <c r="BA21" s="159"/>
      <c r="BB21" s="365"/>
    </row>
    <row r="22" spans="1:54" ht="84" customHeight="1">
      <c r="A22" s="341"/>
      <c r="B22" s="342"/>
      <c r="C22" s="343"/>
      <c r="D22" s="218" t="s">
        <v>283</v>
      </c>
      <c r="E22" s="159">
        <f t="shared" ref="E22:F22" si="28">E60+E67+E74+E81+E88+E95+E102+E109+E123</f>
        <v>55121.523009999997</v>
      </c>
      <c r="F22" s="159">
        <f t="shared" si="28"/>
        <v>15357.401159999999</v>
      </c>
      <c r="G22" s="159"/>
      <c r="H22" s="159">
        <f t="shared" ref="H22:AZ22" si="29">H60+H67+H74+H81+H88+H95+H102+H109+H123</f>
        <v>0</v>
      </c>
      <c r="I22" s="159">
        <f t="shared" si="29"/>
        <v>0</v>
      </c>
      <c r="J22" s="159">
        <f t="shared" si="29"/>
        <v>0</v>
      </c>
      <c r="K22" s="159">
        <f t="shared" si="29"/>
        <v>0</v>
      </c>
      <c r="L22" s="159">
        <f t="shared" si="29"/>
        <v>0</v>
      </c>
      <c r="M22" s="159">
        <f t="shared" si="29"/>
        <v>0</v>
      </c>
      <c r="N22" s="159">
        <f t="shared" si="29"/>
        <v>2642.1168899999998</v>
      </c>
      <c r="O22" s="159">
        <f t="shared" si="29"/>
        <v>2642.1168899999998</v>
      </c>
      <c r="P22" s="159">
        <f t="shared" si="29"/>
        <v>0</v>
      </c>
      <c r="Q22" s="159">
        <f t="shared" si="29"/>
        <v>0</v>
      </c>
      <c r="R22" s="159">
        <f t="shared" si="29"/>
        <v>0</v>
      </c>
      <c r="S22" s="159">
        <f t="shared" si="29"/>
        <v>0</v>
      </c>
      <c r="T22" s="159">
        <f t="shared" si="29"/>
        <v>7830.9842699999999</v>
      </c>
      <c r="U22" s="159">
        <f t="shared" si="29"/>
        <v>7830.9842699999999</v>
      </c>
      <c r="V22" s="159">
        <f t="shared" si="29"/>
        <v>0</v>
      </c>
      <c r="W22" s="159">
        <f t="shared" si="29"/>
        <v>4884.3</v>
      </c>
      <c r="X22" s="159">
        <f t="shared" si="29"/>
        <v>4884.3</v>
      </c>
      <c r="Y22" s="159">
        <f t="shared" si="29"/>
        <v>0</v>
      </c>
      <c r="Z22" s="159">
        <f t="shared" si="29"/>
        <v>0</v>
      </c>
      <c r="AA22" s="159">
        <f t="shared" si="29"/>
        <v>0</v>
      </c>
      <c r="AB22" s="159">
        <f t="shared" si="29"/>
        <v>0</v>
      </c>
      <c r="AC22" s="159">
        <f t="shared" si="29"/>
        <v>0</v>
      </c>
      <c r="AD22" s="159">
        <f t="shared" si="29"/>
        <v>0</v>
      </c>
      <c r="AE22" s="159">
        <f t="shared" si="29"/>
        <v>1997.2057199999999</v>
      </c>
      <c r="AF22" s="159">
        <f t="shared" si="29"/>
        <v>0</v>
      </c>
      <c r="AG22" s="159">
        <f t="shared" si="29"/>
        <v>0</v>
      </c>
      <c r="AH22" s="159">
        <f t="shared" si="29"/>
        <v>0</v>
      </c>
      <c r="AI22" s="159">
        <f t="shared" si="29"/>
        <v>0</v>
      </c>
      <c r="AJ22" s="159">
        <f t="shared" si="29"/>
        <v>0</v>
      </c>
      <c r="AK22" s="159">
        <f t="shared" si="29"/>
        <v>0</v>
      </c>
      <c r="AL22" s="159">
        <f t="shared" si="29"/>
        <v>0</v>
      </c>
      <c r="AM22" s="159">
        <f t="shared" si="29"/>
        <v>0</v>
      </c>
      <c r="AN22" s="159">
        <f t="shared" si="29"/>
        <v>0</v>
      </c>
      <c r="AO22" s="159">
        <f t="shared" si="29"/>
        <v>0</v>
      </c>
      <c r="AP22" s="159">
        <f t="shared" si="29"/>
        <v>0</v>
      </c>
      <c r="AQ22" s="159">
        <f t="shared" si="29"/>
        <v>0</v>
      </c>
      <c r="AR22" s="159">
        <f t="shared" si="29"/>
        <v>0</v>
      </c>
      <c r="AS22" s="159">
        <f t="shared" si="29"/>
        <v>0</v>
      </c>
      <c r="AT22" s="159">
        <f t="shared" si="29"/>
        <v>0</v>
      </c>
      <c r="AU22" s="159">
        <f t="shared" si="29"/>
        <v>0</v>
      </c>
      <c r="AV22" s="159">
        <f t="shared" si="29"/>
        <v>0</v>
      </c>
      <c r="AW22" s="159">
        <f t="shared" si="29"/>
        <v>0</v>
      </c>
      <c r="AX22" s="159">
        <f t="shared" si="29"/>
        <v>0</v>
      </c>
      <c r="AY22" s="159">
        <f t="shared" si="29"/>
        <v>37766.916129999998</v>
      </c>
      <c r="AZ22" s="159">
        <f t="shared" si="29"/>
        <v>0</v>
      </c>
      <c r="BA22" s="159"/>
      <c r="BB22" s="365"/>
    </row>
    <row r="23" spans="1:54" ht="15.6">
      <c r="A23" s="341"/>
      <c r="B23" s="342"/>
      <c r="C23" s="343"/>
      <c r="D23" s="218" t="s">
        <v>278</v>
      </c>
      <c r="E23" s="159">
        <f t="shared" ref="E23:F23" si="30">E61+E68+E75+E82+E89+E96+E103+E110+E124</f>
        <v>0</v>
      </c>
      <c r="F23" s="159">
        <f t="shared" si="30"/>
        <v>0</v>
      </c>
      <c r="G23" s="159"/>
      <c r="H23" s="159">
        <f t="shared" ref="H23:AZ23" si="31">H61+H68+H75+H82+H89+H96+H103+H110+H124</f>
        <v>0</v>
      </c>
      <c r="I23" s="159">
        <f t="shared" si="31"/>
        <v>0</v>
      </c>
      <c r="J23" s="159">
        <f t="shared" si="31"/>
        <v>0</v>
      </c>
      <c r="K23" s="159">
        <f t="shared" si="31"/>
        <v>0</v>
      </c>
      <c r="L23" s="159">
        <f t="shared" si="31"/>
        <v>0</v>
      </c>
      <c r="M23" s="159">
        <f t="shared" si="31"/>
        <v>0</v>
      </c>
      <c r="N23" s="159">
        <f t="shared" si="31"/>
        <v>0</v>
      </c>
      <c r="O23" s="159">
        <f t="shared" si="31"/>
        <v>0</v>
      </c>
      <c r="P23" s="159">
        <f t="shared" si="31"/>
        <v>0</v>
      </c>
      <c r="Q23" s="159">
        <f t="shared" si="31"/>
        <v>0</v>
      </c>
      <c r="R23" s="159">
        <f t="shared" si="31"/>
        <v>0</v>
      </c>
      <c r="S23" s="159">
        <f t="shared" si="31"/>
        <v>0</v>
      </c>
      <c r="T23" s="159">
        <f t="shared" si="31"/>
        <v>0</v>
      </c>
      <c r="U23" s="159">
        <f t="shared" si="31"/>
        <v>0</v>
      </c>
      <c r="V23" s="159">
        <f t="shared" si="31"/>
        <v>0</v>
      </c>
      <c r="W23" s="159">
        <f t="shared" si="31"/>
        <v>0</v>
      </c>
      <c r="X23" s="159">
        <f t="shared" si="31"/>
        <v>0</v>
      </c>
      <c r="Y23" s="159">
        <f t="shared" si="31"/>
        <v>0</v>
      </c>
      <c r="Z23" s="159">
        <f t="shared" si="31"/>
        <v>0</v>
      </c>
      <c r="AA23" s="159">
        <f t="shared" si="31"/>
        <v>0</v>
      </c>
      <c r="AB23" s="159">
        <f t="shared" si="31"/>
        <v>0</v>
      </c>
      <c r="AC23" s="159">
        <f t="shared" si="31"/>
        <v>0</v>
      </c>
      <c r="AD23" s="159">
        <f t="shared" si="31"/>
        <v>0</v>
      </c>
      <c r="AE23" s="159">
        <f t="shared" si="31"/>
        <v>0</v>
      </c>
      <c r="AF23" s="159">
        <f t="shared" si="31"/>
        <v>0</v>
      </c>
      <c r="AG23" s="159">
        <f t="shared" si="31"/>
        <v>0</v>
      </c>
      <c r="AH23" s="159">
        <f t="shared" si="31"/>
        <v>0</v>
      </c>
      <c r="AI23" s="159">
        <f t="shared" si="31"/>
        <v>0</v>
      </c>
      <c r="AJ23" s="159">
        <f t="shared" si="31"/>
        <v>0</v>
      </c>
      <c r="AK23" s="159">
        <f t="shared" si="31"/>
        <v>0</v>
      </c>
      <c r="AL23" s="159">
        <f t="shared" si="31"/>
        <v>0</v>
      </c>
      <c r="AM23" s="159">
        <f t="shared" si="31"/>
        <v>0</v>
      </c>
      <c r="AN23" s="159">
        <f t="shared" si="31"/>
        <v>0</v>
      </c>
      <c r="AO23" s="159">
        <f t="shared" si="31"/>
        <v>0</v>
      </c>
      <c r="AP23" s="159">
        <f t="shared" si="31"/>
        <v>0</v>
      </c>
      <c r="AQ23" s="159">
        <f t="shared" si="31"/>
        <v>0</v>
      </c>
      <c r="AR23" s="159">
        <f t="shared" si="31"/>
        <v>0</v>
      </c>
      <c r="AS23" s="159">
        <f t="shared" si="31"/>
        <v>0</v>
      </c>
      <c r="AT23" s="159">
        <f t="shared" si="31"/>
        <v>0</v>
      </c>
      <c r="AU23" s="159">
        <f t="shared" si="31"/>
        <v>0</v>
      </c>
      <c r="AV23" s="159">
        <f t="shared" si="31"/>
        <v>0</v>
      </c>
      <c r="AW23" s="159">
        <f t="shared" si="31"/>
        <v>0</v>
      </c>
      <c r="AX23" s="159">
        <f t="shared" si="31"/>
        <v>0</v>
      </c>
      <c r="AY23" s="159">
        <f t="shared" si="31"/>
        <v>0</v>
      </c>
      <c r="AZ23" s="159">
        <f t="shared" si="31"/>
        <v>0</v>
      </c>
      <c r="BA23" s="159"/>
      <c r="BB23" s="365"/>
    </row>
    <row r="24" spans="1:54" ht="31.2">
      <c r="A24" s="344"/>
      <c r="B24" s="345"/>
      <c r="C24" s="346"/>
      <c r="D24" s="158" t="s">
        <v>43</v>
      </c>
      <c r="E24" s="159">
        <f t="shared" ref="E24:F24" si="32">E62+E69+E76+E83+E90+E97+E104+E111+E125</f>
        <v>0</v>
      </c>
      <c r="F24" s="159">
        <f t="shared" si="32"/>
        <v>0</v>
      </c>
      <c r="G24" s="159"/>
      <c r="H24" s="159">
        <f t="shared" ref="H24:AZ24" si="33">H62+H69+H76+H83+H90+H97+H104+H111+H125</f>
        <v>0</v>
      </c>
      <c r="I24" s="159">
        <f t="shared" si="33"/>
        <v>0</v>
      </c>
      <c r="J24" s="159">
        <f t="shared" si="33"/>
        <v>0</v>
      </c>
      <c r="K24" s="159">
        <f t="shared" si="33"/>
        <v>0</v>
      </c>
      <c r="L24" s="159">
        <f t="shared" si="33"/>
        <v>0</v>
      </c>
      <c r="M24" s="159">
        <f t="shared" si="33"/>
        <v>0</v>
      </c>
      <c r="N24" s="159">
        <f t="shared" si="33"/>
        <v>0</v>
      </c>
      <c r="O24" s="159">
        <f t="shared" si="33"/>
        <v>0</v>
      </c>
      <c r="P24" s="159">
        <f t="shared" si="33"/>
        <v>0</v>
      </c>
      <c r="Q24" s="159">
        <f t="shared" si="33"/>
        <v>0</v>
      </c>
      <c r="R24" s="159">
        <f t="shared" si="33"/>
        <v>0</v>
      </c>
      <c r="S24" s="159">
        <f t="shared" si="33"/>
        <v>0</v>
      </c>
      <c r="T24" s="159">
        <f t="shared" si="33"/>
        <v>0</v>
      </c>
      <c r="U24" s="159">
        <f t="shared" si="33"/>
        <v>0</v>
      </c>
      <c r="V24" s="159">
        <f t="shared" si="33"/>
        <v>0</v>
      </c>
      <c r="W24" s="159">
        <f t="shared" si="33"/>
        <v>0</v>
      </c>
      <c r="X24" s="159">
        <f t="shared" si="33"/>
        <v>0</v>
      </c>
      <c r="Y24" s="159">
        <f t="shared" si="33"/>
        <v>0</v>
      </c>
      <c r="Z24" s="159">
        <f t="shared" si="33"/>
        <v>0</v>
      </c>
      <c r="AA24" s="159">
        <f t="shared" si="33"/>
        <v>0</v>
      </c>
      <c r="AB24" s="159">
        <f t="shared" si="33"/>
        <v>0</v>
      </c>
      <c r="AC24" s="159">
        <f t="shared" si="33"/>
        <v>0</v>
      </c>
      <c r="AD24" s="159">
        <f t="shared" si="33"/>
        <v>0</v>
      </c>
      <c r="AE24" s="159">
        <f t="shared" si="33"/>
        <v>0</v>
      </c>
      <c r="AF24" s="159">
        <f t="shared" si="33"/>
        <v>0</v>
      </c>
      <c r="AG24" s="159">
        <f t="shared" si="33"/>
        <v>0</v>
      </c>
      <c r="AH24" s="159">
        <f t="shared" si="33"/>
        <v>0</v>
      </c>
      <c r="AI24" s="159">
        <f t="shared" si="33"/>
        <v>0</v>
      </c>
      <c r="AJ24" s="159">
        <f t="shared" si="33"/>
        <v>0</v>
      </c>
      <c r="AK24" s="159">
        <f t="shared" si="33"/>
        <v>0</v>
      </c>
      <c r="AL24" s="159">
        <f t="shared" si="33"/>
        <v>0</v>
      </c>
      <c r="AM24" s="159">
        <f t="shared" si="33"/>
        <v>0</v>
      </c>
      <c r="AN24" s="159">
        <f t="shared" si="33"/>
        <v>0</v>
      </c>
      <c r="AO24" s="159">
        <f t="shared" si="33"/>
        <v>0</v>
      </c>
      <c r="AP24" s="159">
        <f t="shared" si="33"/>
        <v>0</v>
      </c>
      <c r="AQ24" s="159">
        <f t="shared" si="33"/>
        <v>0</v>
      </c>
      <c r="AR24" s="159">
        <f t="shared" si="33"/>
        <v>0</v>
      </c>
      <c r="AS24" s="159">
        <f t="shared" si="33"/>
        <v>0</v>
      </c>
      <c r="AT24" s="159">
        <f t="shared" si="33"/>
        <v>0</v>
      </c>
      <c r="AU24" s="159">
        <f t="shared" si="33"/>
        <v>0</v>
      </c>
      <c r="AV24" s="159">
        <f t="shared" si="33"/>
        <v>0</v>
      </c>
      <c r="AW24" s="159">
        <f t="shared" si="33"/>
        <v>0</v>
      </c>
      <c r="AX24" s="159">
        <f t="shared" si="33"/>
        <v>0</v>
      </c>
      <c r="AY24" s="159">
        <f t="shared" si="33"/>
        <v>0</v>
      </c>
      <c r="AZ24" s="159">
        <f t="shared" si="33"/>
        <v>0</v>
      </c>
      <c r="BA24" s="159"/>
      <c r="BB24" s="365"/>
    </row>
    <row r="25" spans="1:54" ht="17.25" customHeight="1">
      <c r="A25" s="338" t="s">
        <v>282</v>
      </c>
      <c r="B25" s="339"/>
      <c r="C25" s="340"/>
      <c r="D25" s="155" t="s">
        <v>41</v>
      </c>
      <c r="E25" s="195">
        <f>E10-E18</f>
        <v>242804.68784000006</v>
      </c>
      <c r="F25" s="195">
        <f t="shared" ref="F25:AZ25" si="34">F10-F18</f>
        <v>151693.51598000003</v>
      </c>
      <c r="G25" s="195">
        <f t="shared" si="34"/>
        <v>32.029434061084103</v>
      </c>
      <c r="H25" s="195">
        <f t="shared" si="34"/>
        <v>28795.76368</v>
      </c>
      <c r="I25" s="195">
        <f t="shared" si="34"/>
        <v>28795.76368</v>
      </c>
      <c r="J25" s="195">
        <f t="shared" si="34"/>
        <v>100</v>
      </c>
      <c r="K25" s="195">
        <f t="shared" si="34"/>
        <v>42967.267</v>
      </c>
      <c r="L25" s="195">
        <f t="shared" si="34"/>
        <v>42967.267</v>
      </c>
      <c r="M25" s="195">
        <f>L25/K25*100</f>
        <v>100</v>
      </c>
      <c r="N25" s="195">
        <f t="shared" si="34"/>
        <v>10345.14143</v>
      </c>
      <c r="O25" s="195">
        <f t="shared" si="34"/>
        <v>10345.141430000001</v>
      </c>
      <c r="P25" s="195"/>
      <c r="Q25" s="195">
        <f t="shared" si="34"/>
        <v>21539.450919999999</v>
      </c>
      <c r="R25" s="195">
        <f t="shared" si="34"/>
        <v>21539.450919999999</v>
      </c>
      <c r="S25" s="195"/>
      <c r="T25" s="195">
        <f t="shared" si="34"/>
        <v>27151.521339999999</v>
      </c>
      <c r="U25" s="195">
        <f t="shared" si="34"/>
        <v>27151.521339999999</v>
      </c>
      <c r="V25" s="195"/>
      <c r="W25" s="195">
        <f t="shared" si="34"/>
        <v>9624.4789500000006</v>
      </c>
      <c r="X25" s="195">
        <f t="shared" si="34"/>
        <v>9624.4789500000006</v>
      </c>
      <c r="Y25" s="195"/>
      <c r="Z25" s="195">
        <f t="shared" si="34"/>
        <v>11269.892660000001</v>
      </c>
      <c r="AA25" s="195">
        <f t="shared" si="34"/>
        <v>7093.3586500000001</v>
      </c>
      <c r="AB25" s="195">
        <f t="shared" si="34"/>
        <v>283.32</v>
      </c>
      <c r="AC25" s="195">
        <f t="shared" si="34"/>
        <v>11269.892660000001</v>
      </c>
      <c r="AD25" s="195"/>
      <c r="AE25" s="195">
        <f t="shared" si="34"/>
        <v>36192.941169999998</v>
      </c>
      <c r="AF25" s="195">
        <f t="shared" si="34"/>
        <v>0</v>
      </c>
      <c r="AG25" s="195">
        <f t="shared" si="34"/>
        <v>0</v>
      </c>
      <c r="AH25" s="195">
        <f t="shared" si="34"/>
        <v>0</v>
      </c>
      <c r="AI25" s="195"/>
      <c r="AJ25" s="195">
        <f t="shared" si="34"/>
        <v>41013.955120000006</v>
      </c>
      <c r="AK25" s="195">
        <f t="shared" si="34"/>
        <v>0</v>
      </c>
      <c r="AL25" s="195">
        <f t="shared" si="34"/>
        <v>0</v>
      </c>
      <c r="AM25" s="195">
        <f t="shared" si="34"/>
        <v>0</v>
      </c>
      <c r="AN25" s="195"/>
      <c r="AO25" s="195">
        <f t="shared" si="34"/>
        <v>4189</v>
      </c>
      <c r="AP25" s="195">
        <f t="shared" si="34"/>
        <v>0</v>
      </c>
      <c r="AQ25" s="195">
        <f t="shared" si="34"/>
        <v>0</v>
      </c>
      <c r="AR25" s="195">
        <f t="shared" si="34"/>
        <v>0</v>
      </c>
      <c r="AS25" s="195"/>
      <c r="AT25" s="195">
        <f t="shared" si="34"/>
        <v>6378.5579999999991</v>
      </c>
      <c r="AU25" s="195">
        <f t="shared" si="34"/>
        <v>5.47</v>
      </c>
      <c r="AV25" s="195">
        <f t="shared" si="34"/>
        <v>0</v>
      </c>
      <c r="AW25" s="195">
        <f t="shared" si="34"/>
        <v>0</v>
      </c>
      <c r="AX25" s="195"/>
      <c r="AY25" s="195">
        <f t="shared" si="34"/>
        <v>3336.7175700000007</v>
      </c>
      <c r="AZ25" s="195">
        <f t="shared" si="34"/>
        <v>0</v>
      </c>
      <c r="BA25" s="195"/>
      <c r="BB25" s="366"/>
    </row>
    <row r="26" spans="1:54" ht="31.2">
      <c r="A26" s="341"/>
      <c r="B26" s="342"/>
      <c r="C26" s="343"/>
      <c r="D26" s="158" t="s">
        <v>37</v>
      </c>
      <c r="E26" s="195">
        <f t="shared" ref="E26:AZ26" si="35">E11-E19</f>
        <v>0</v>
      </c>
      <c r="F26" s="195">
        <f t="shared" si="35"/>
        <v>0</v>
      </c>
      <c r="G26" s="195"/>
      <c r="H26" s="195">
        <f t="shared" si="35"/>
        <v>0</v>
      </c>
      <c r="I26" s="195">
        <f t="shared" si="35"/>
        <v>0</v>
      </c>
      <c r="J26" s="195"/>
      <c r="K26" s="195">
        <f t="shared" si="35"/>
        <v>0</v>
      </c>
      <c r="L26" s="195">
        <f t="shared" si="35"/>
        <v>0</v>
      </c>
      <c r="M26" s="195"/>
      <c r="N26" s="195">
        <f t="shared" si="35"/>
        <v>0</v>
      </c>
      <c r="O26" s="195">
        <f t="shared" si="35"/>
        <v>0</v>
      </c>
      <c r="P26" s="195"/>
      <c r="Q26" s="195">
        <f t="shared" si="35"/>
        <v>0</v>
      </c>
      <c r="R26" s="195">
        <f t="shared" si="35"/>
        <v>0</v>
      </c>
      <c r="S26" s="195"/>
      <c r="T26" s="195">
        <f t="shared" si="35"/>
        <v>0</v>
      </c>
      <c r="U26" s="195">
        <f t="shared" si="35"/>
        <v>0</v>
      </c>
      <c r="V26" s="195"/>
      <c r="W26" s="195">
        <f t="shared" si="35"/>
        <v>0</v>
      </c>
      <c r="X26" s="195">
        <f t="shared" si="35"/>
        <v>0</v>
      </c>
      <c r="Y26" s="195"/>
      <c r="Z26" s="195">
        <f t="shared" si="35"/>
        <v>0</v>
      </c>
      <c r="AA26" s="195">
        <f t="shared" si="35"/>
        <v>0</v>
      </c>
      <c r="AB26" s="195">
        <f t="shared" si="35"/>
        <v>0</v>
      </c>
      <c r="AC26" s="195">
        <f t="shared" si="35"/>
        <v>0</v>
      </c>
      <c r="AD26" s="195"/>
      <c r="AE26" s="195">
        <f t="shared" si="35"/>
        <v>0</v>
      </c>
      <c r="AF26" s="195">
        <f t="shared" si="35"/>
        <v>0</v>
      </c>
      <c r="AG26" s="195">
        <f t="shared" si="35"/>
        <v>0</v>
      </c>
      <c r="AH26" s="195">
        <f t="shared" si="35"/>
        <v>0</v>
      </c>
      <c r="AI26" s="195"/>
      <c r="AJ26" s="195">
        <f t="shared" si="35"/>
        <v>0</v>
      </c>
      <c r="AK26" s="195">
        <f t="shared" si="35"/>
        <v>0</v>
      </c>
      <c r="AL26" s="195">
        <f t="shared" si="35"/>
        <v>0</v>
      </c>
      <c r="AM26" s="195">
        <f t="shared" si="35"/>
        <v>0</v>
      </c>
      <c r="AN26" s="195"/>
      <c r="AO26" s="195">
        <f t="shared" si="35"/>
        <v>0</v>
      </c>
      <c r="AP26" s="195">
        <f t="shared" si="35"/>
        <v>0</v>
      </c>
      <c r="AQ26" s="195">
        <f t="shared" si="35"/>
        <v>0</v>
      </c>
      <c r="AR26" s="195">
        <f t="shared" si="35"/>
        <v>0</v>
      </c>
      <c r="AS26" s="195"/>
      <c r="AT26" s="195">
        <f t="shared" si="35"/>
        <v>0</v>
      </c>
      <c r="AU26" s="195">
        <f t="shared" si="35"/>
        <v>0</v>
      </c>
      <c r="AV26" s="195">
        <f t="shared" si="35"/>
        <v>0</v>
      </c>
      <c r="AW26" s="195">
        <f t="shared" si="35"/>
        <v>0</v>
      </c>
      <c r="AX26" s="195"/>
      <c r="AY26" s="195">
        <f t="shared" si="35"/>
        <v>0</v>
      </c>
      <c r="AZ26" s="195">
        <f t="shared" si="35"/>
        <v>0</v>
      </c>
      <c r="BA26" s="195"/>
      <c r="BB26" s="366"/>
    </row>
    <row r="27" spans="1:54" ht="57.75" customHeight="1">
      <c r="A27" s="341"/>
      <c r="B27" s="342"/>
      <c r="C27" s="343"/>
      <c r="D27" s="178" t="s">
        <v>2</v>
      </c>
      <c r="E27" s="195">
        <f t="shared" ref="E27:AZ27" si="36">E12-E20</f>
        <v>45108.299999999996</v>
      </c>
      <c r="F27" s="195">
        <f t="shared" si="36"/>
        <v>21273.024880000001</v>
      </c>
      <c r="G27" s="195"/>
      <c r="H27" s="195">
        <f t="shared" si="36"/>
        <v>0</v>
      </c>
      <c r="I27" s="195">
        <f t="shared" si="36"/>
        <v>0</v>
      </c>
      <c r="J27" s="195"/>
      <c r="K27" s="195">
        <f t="shared" si="36"/>
        <v>3110.7795099999998</v>
      </c>
      <c r="L27" s="195">
        <f t="shared" si="36"/>
        <v>3110.7795099999998</v>
      </c>
      <c r="M27" s="195"/>
      <c r="N27" s="195">
        <f t="shared" si="36"/>
        <v>5920.8666299999995</v>
      </c>
      <c r="O27" s="195">
        <f t="shared" si="36"/>
        <v>5920.8666300000004</v>
      </c>
      <c r="P27" s="195"/>
      <c r="Q27" s="195">
        <f t="shared" si="36"/>
        <v>4138.4609600000003</v>
      </c>
      <c r="R27" s="195">
        <f t="shared" si="36"/>
        <v>4138.4609600000003</v>
      </c>
      <c r="S27" s="195"/>
      <c r="T27" s="195">
        <f t="shared" si="36"/>
        <v>2750.97885</v>
      </c>
      <c r="U27" s="195">
        <f t="shared" si="36"/>
        <v>2750.97885</v>
      </c>
      <c r="V27" s="195"/>
      <c r="W27" s="195">
        <f t="shared" si="36"/>
        <v>1810.0614499999999</v>
      </c>
      <c r="X27" s="195">
        <f t="shared" si="36"/>
        <v>1810.0614499999999</v>
      </c>
      <c r="Y27" s="195"/>
      <c r="Z27" s="195">
        <f t="shared" si="36"/>
        <v>3541.8774800000001</v>
      </c>
      <c r="AA27" s="195">
        <f t="shared" si="36"/>
        <v>0</v>
      </c>
      <c r="AB27" s="195">
        <f t="shared" si="36"/>
        <v>0</v>
      </c>
      <c r="AC27" s="195">
        <f t="shared" si="36"/>
        <v>3541.8774800000001</v>
      </c>
      <c r="AD27" s="195"/>
      <c r="AE27" s="195">
        <f t="shared" si="36"/>
        <v>1880.2366899999997</v>
      </c>
      <c r="AF27" s="195">
        <f t="shared" si="36"/>
        <v>0</v>
      </c>
      <c r="AG27" s="195">
        <f t="shared" si="36"/>
        <v>0</v>
      </c>
      <c r="AH27" s="195">
        <f t="shared" si="36"/>
        <v>0</v>
      </c>
      <c r="AI27" s="195"/>
      <c r="AJ27" s="195">
        <f t="shared" si="36"/>
        <v>12478.8</v>
      </c>
      <c r="AK27" s="195">
        <f t="shared" si="36"/>
        <v>0</v>
      </c>
      <c r="AL27" s="195">
        <f t="shared" si="36"/>
        <v>0</v>
      </c>
      <c r="AM27" s="195">
        <f t="shared" si="36"/>
        <v>0</v>
      </c>
      <c r="AN27" s="195"/>
      <c r="AO27" s="195">
        <f t="shared" si="36"/>
        <v>3366.2</v>
      </c>
      <c r="AP27" s="195">
        <f t="shared" si="36"/>
        <v>0</v>
      </c>
      <c r="AQ27" s="195">
        <f t="shared" si="36"/>
        <v>0</v>
      </c>
      <c r="AR27" s="195">
        <f t="shared" si="36"/>
        <v>0</v>
      </c>
      <c r="AS27" s="195"/>
      <c r="AT27" s="195">
        <f t="shared" si="36"/>
        <v>3365.9999999999995</v>
      </c>
      <c r="AU27" s="195">
        <f t="shared" si="36"/>
        <v>0</v>
      </c>
      <c r="AV27" s="195">
        <f t="shared" si="36"/>
        <v>0</v>
      </c>
      <c r="AW27" s="195">
        <f t="shared" si="36"/>
        <v>0</v>
      </c>
      <c r="AX27" s="195"/>
      <c r="AY27" s="195">
        <f t="shared" si="36"/>
        <v>2744.0384300000001</v>
      </c>
      <c r="AZ27" s="195">
        <f t="shared" si="36"/>
        <v>0</v>
      </c>
      <c r="BA27" s="195"/>
      <c r="BB27" s="366"/>
    </row>
    <row r="28" spans="1:54" ht="15.6">
      <c r="A28" s="341"/>
      <c r="B28" s="342"/>
      <c r="C28" s="343"/>
      <c r="D28" s="218" t="s">
        <v>277</v>
      </c>
      <c r="E28" s="195">
        <f t="shared" ref="E28:AZ28" si="37">E13-E21</f>
        <v>197696.38784000001</v>
      </c>
      <c r="F28" s="195">
        <f t="shared" si="37"/>
        <v>130420.49109999997</v>
      </c>
      <c r="G28" s="195"/>
      <c r="H28" s="195">
        <f t="shared" si="37"/>
        <v>28795.76368</v>
      </c>
      <c r="I28" s="195">
        <f t="shared" si="37"/>
        <v>28795.76368</v>
      </c>
      <c r="J28" s="195"/>
      <c r="K28" s="195">
        <f t="shared" si="37"/>
        <v>39856.48749</v>
      </c>
      <c r="L28" s="195">
        <f t="shared" si="37"/>
        <v>39856.48749</v>
      </c>
      <c r="M28" s="195"/>
      <c r="N28" s="195">
        <f t="shared" si="37"/>
        <v>4424.2747999999992</v>
      </c>
      <c r="O28" s="195">
        <f t="shared" si="37"/>
        <v>4424.2747999999992</v>
      </c>
      <c r="P28" s="195"/>
      <c r="Q28" s="195">
        <f t="shared" si="37"/>
        <v>17400.989959999999</v>
      </c>
      <c r="R28" s="195">
        <f t="shared" si="37"/>
        <v>17400.989959999999</v>
      </c>
      <c r="S28" s="195"/>
      <c r="T28" s="195">
        <f t="shared" si="37"/>
        <v>24400.54249</v>
      </c>
      <c r="U28" s="195">
        <f t="shared" si="37"/>
        <v>24400.54249</v>
      </c>
      <c r="V28" s="195"/>
      <c r="W28" s="195">
        <f t="shared" si="37"/>
        <v>7814.4175000000023</v>
      </c>
      <c r="X28" s="195">
        <f t="shared" si="37"/>
        <v>7814.4175000000023</v>
      </c>
      <c r="Y28" s="195"/>
      <c r="Z28" s="195">
        <f t="shared" si="37"/>
        <v>7728.0151800000012</v>
      </c>
      <c r="AA28" s="195">
        <f t="shared" si="37"/>
        <v>7093.3586500000001</v>
      </c>
      <c r="AB28" s="195">
        <f t="shared" si="37"/>
        <v>283.32</v>
      </c>
      <c r="AC28" s="195">
        <f t="shared" si="37"/>
        <v>7728.0151800000012</v>
      </c>
      <c r="AD28" s="195"/>
      <c r="AE28" s="195">
        <f t="shared" si="37"/>
        <v>34312.70448</v>
      </c>
      <c r="AF28" s="195">
        <f t="shared" si="37"/>
        <v>0</v>
      </c>
      <c r="AG28" s="195">
        <f t="shared" si="37"/>
        <v>0</v>
      </c>
      <c r="AH28" s="195">
        <f t="shared" si="37"/>
        <v>0</v>
      </c>
      <c r="AI28" s="195"/>
      <c r="AJ28" s="195">
        <f t="shared" si="37"/>
        <v>28535.155119999999</v>
      </c>
      <c r="AK28" s="195">
        <f t="shared" si="37"/>
        <v>0</v>
      </c>
      <c r="AL28" s="195">
        <f t="shared" si="37"/>
        <v>0</v>
      </c>
      <c r="AM28" s="195">
        <f t="shared" si="37"/>
        <v>0</v>
      </c>
      <c r="AN28" s="195"/>
      <c r="AO28" s="195">
        <f t="shared" si="37"/>
        <v>822.79999999999927</v>
      </c>
      <c r="AP28" s="195">
        <f t="shared" si="37"/>
        <v>0</v>
      </c>
      <c r="AQ28" s="195">
        <f t="shared" si="37"/>
        <v>0</v>
      </c>
      <c r="AR28" s="195">
        <f t="shared" si="37"/>
        <v>0</v>
      </c>
      <c r="AS28" s="195"/>
      <c r="AT28" s="195">
        <f t="shared" si="37"/>
        <v>3012.558</v>
      </c>
      <c r="AU28" s="195">
        <f t="shared" si="37"/>
        <v>5.47</v>
      </c>
      <c r="AV28" s="195">
        <f t="shared" si="37"/>
        <v>0</v>
      </c>
      <c r="AW28" s="195">
        <f t="shared" si="37"/>
        <v>0</v>
      </c>
      <c r="AX28" s="195"/>
      <c r="AY28" s="195">
        <f t="shared" si="37"/>
        <v>592.67914000000019</v>
      </c>
      <c r="AZ28" s="195">
        <f t="shared" si="37"/>
        <v>0</v>
      </c>
      <c r="BA28" s="195"/>
      <c r="BB28" s="366"/>
    </row>
    <row r="29" spans="1:54" ht="84" customHeight="1">
      <c r="A29" s="341"/>
      <c r="B29" s="342"/>
      <c r="C29" s="343"/>
      <c r="D29" s="218" t="s">
        <v>283</v>
      </c>
      <c r="E29" s="195">
        <f t="shared" ref="E29:AZ29" si="38">E14-E22</f>
        <v>0</v>
      </c>
      <c r="F29" s="195">
        <f t="shared" si="38"/>
        <v>0</v>
      </c>
      <c r="G29" s="195"/>
      <c r="H29" s="195">
        <f t="shared" si="38"/>
        <v>0</v>
      </c>
      <c r="I29" s="195">
        <f t="shared" si="38"/>
        <v>0</v>
      </c>
      <c r="J29" s="195"/>
      <c r="K29" s="195">
        <f t="shared" si="38"/>
        <v>0</v>
      </c>
      <c r="L29" s="195">
        <f t="shared" si="38"/>
        <v>0</v>
      </c>
      <c r="M29" s="195"/>
      <c r="N29" s="195">
        <f t="shared" si="38"/>
        <v>0</v>
      </c>
      <c r="O29" s="195">
        <f t="shared" si="38"/>
        <v>0</v>
      </c>
      <c r="P29" s="195"/>
      <c r="Q29" s="195">
        <f t="shared" si="38"/>
        <v>0</v>
      </c>
      <c r="R29" s="195">
        <f t="shared" si="38"/>
        <v>0</v>
      </c>
      <c r="S29" s="195"/>
      <c r="T29" s="195">
        <f t="shared" si="38"/>
        <v>0</v>
      </c>
      <c r="U29" s="195">
        <f t="shared" si="38"/>
        <v>0</v>
      </c>
      <c r="V29" s="195"/>
      <c r="W29" s="195">
        <f t="shared" si="38"/>
        <v>0</v>
      </c>
      <c r="X29" s="195">
        <f t="shared" si="38"/>
        <v>0</v>
      </c>
      <c r="Y29" s="195"/>
      <c r="Z29" s="195">
        <f t="shared" si="38"/>
        <v>0</v>
      </c>
      <c r="AA29" s="195">
        <f t="shared" si="38"/>
        <v>0</v>
      </c>
      <c r="AB29" s="195">
        <f t="shared" si="38"/>
        <v>0</v>
      </c>
      <c r="AC29" s="195">
        <f t="shared" si="38"/>
        <v>0</v>
      </c>
      <c r="AD29" s="195"/>
      <c r="AE29" s="195">
        <f t="shared" si="38"/>
        <v>0</v>
      </c>
      <c r="AF29" s="195">
        <f t="shared" si="38"/>
        <v>0</v>
      </c>
      <c r="AG29" s="195">
        <f t="shared" si="38"/>
        <v>0</v>
      </c>
      <c r="AH29" s="195">
        <f t="shared" si="38"/>
        <v>0</v>
      </c>
      <c r="AI29" s="195"/>
      <c r="AJ29" s="195">
        <f t="shared" si="38"/>
        <v>0</v>
      </c>
      <c r="AK29" s="195">
        <f t="shared" si="38"/>
        <v>0</v>
      </c>
      <c r="AL29" s="195">
        <f t="shared" si="38"/>
        <v>0</v>
      </c>
      <c r="AM29" s="195">
        <f t="shared" si="38"/>
        <v>0</v>
      </c>
      <c r="AN29" s="195"/>
      <c r="AO29" s="195">
        <f t="shared" si="38"/>
        <v>0</v>
      </c>
      <c r="AP29" s="195">
        <f t="shared" si="38"/>
        <v>0</v>
      </c>
      <c r="AQ29" s="195">
        <f t="shared" si="38"/>
        <v>0</v>
      </c>
      <c r="AR29" s="195">
        <f t="shared" si="38"/>
        <v>0</v>
      </c>
      <c r="AS29" s="195"/>
      <c r="AT29" s="195">
        <f t="shared" si="38"/>
        <v>0</v>
      </c>
      <c r="AU29" s="195">
        <f t="shared" si="38"/>
        <v>0</v>
      </c>
      <c r="AV29" s="195">
        <f t="shared" si="38"/>
        <v>0</v>
      </c>
      <c r="AW29" s="195">
        <f t="shared" si="38"/>
        <v>0</v>
      </c>
      <c r="AX29" s="195"/>
      <c r="AY29" s="195">
        <f t="shared" si="38"/>
        <v>0</v>
      </c>
      <c r="AZ29" s="195">
        <f t="shared" si="38"/>
        <v>0</v>
      </c>
      <c r="BA29" s="195"/>
      <c r="BB29" s="366"/>
    </row>
    <row r="30" spans="1:54" ht="15.6">
      <c r="A30" s="341"/>
      <c r="B30" s="342"/>
      <c r="C30" s="343"/>
      <c r="D30" s="218" t="s">
        <v>278</v>
      </c>
      <c r="E30" s="195">
        <f t="shared" ref="E30:AZ30" si="39">E15-E23</f>
        <v>0</v>
      </c>
      <c r="F30" s="195">
        <f t="shared" si="39"/>
        <v>0</v>
      </c>
      <c r="G30" s="195"/>
      <c r="H30" s="195">
        <f t="shared" si="39"/>
        <v>0</v>
      </c>
      <c r="I30" s="195">
        <f t="shared" si="39"/>
        <v>0</v>
      </c>
      <c r="J30" s="195"/>
      <c r="K30" s="195">
        <f t="shared" si="39"/>
        <v>0</v>
      </c>
      <c r="L30" s="195">
        <f t="shared" si="39"/>
        <v>0</v>
      </c>
      <c r="M30" s="195"/>
      <c r="N30" s="195">
        <f t="shared" si="39"/>
        <v>0</v>
      </c>
      <c r="O30" s="195">
        <f t="shared" si="39"/>
        <v>0</v>
      </c>
      <c r="P30" s="195"/>
      <c r="Q30" s="195">
        <f t="shared" si="39"/>
        <v>0</v>
      </c>
      <c r="R30" s="195">
        <f t="shared" si="39"/>
        <v>0</v>
      </c>
      <c r="S30" s="195"/>
      <c r="T30" s="195">
        <f t="shared" si="39"/>
        <v>0</v>
      </c>
      <c r="U30" s="195">
        <f t="shared" si="39"/>
        <v>0</v>
      </c>
      <c r="V30" s="195"/>
      <c r="W30" s="195">
        <f t="shared" si="39"/>
        <v>0</v>
      </c>
      <c r="X30" s="195">
        <f t="shared" si="39"/>
        <v>0</v>
      </c>
      <c r="Y30" s="195"/>
      <c r="Z30" s="195">
        <f t="shared" si="39"/>
        <v>0</v>
      </c>
      <c r="AA30" s="195">
        <f t="shared" si="39"/>
        <v>0</v>
      </c>
      <c r="AB30" s="195">
        <f t="shared" si="39"/>
        <v>0</v>
      </c>
      <c r="AC30" s="195">
        <f t="shared" si="39"/>
        <v>0</v>
      </c>
      <c r="AD30" s="195"/>
      <c r="AE30" s="195">
        <f t="shared" si="39"/>
        <v>0</v>
      </c>
      <c r="AF30" s="195">
        <f t="shared" si="39"/>
        <v>0</v>
      </c>
      <c r="AG30" s="195">
        <f t="shared" si="39"/>
        <v>0</v>
      </c>
      <c r="AH30" s="195">
        <f t="shared" si="39"/>
        <v>0</v>
      </c>
      <c r="AI30" s="195"/>
      <c r="AJ30" s="195">
        <f t="shared" si="39"/>
        <v>0</v>
      </c>
      <c r="AK30" s="195">
        <f t="shared" si="39"/>
        <v>0</v>
      </c>
      <c r="AL30" s="195">
        <f t="shared" si="39"/>
        <v>0</v>
      </c>
      <c r="AM30" s="195">
        <f t="shared" si="39"/>
        <v>0</v>
      </c>
      <c r="AN30" s="195"/>
      <c r="AO30" s="195">
        <f t="shared" si="39"/>
        <v>0</v>
      </c>
      <c r="AP30" s="195">
        <f t="shared" si="39"/>
        <v>0</v>
      </c>
      <c r="AQ30" s="195">
        <f t="shared" si="39"/>
        <v>0</v>
      </c>
      <c r="AR30" s="195">
        <f t="shared" si="39"/>
        <v>0</v>
      </c>
      <c r="AS30" s="195"/>
      <c r="AT30" s="195">
        <f t="shared" si="39"/>
        <v>0</v>
      </c>
      <c r="AU30" s="195">
        <f t="shared" si="39"/>
        <v>0</v>
      </c>
      <c r="AV30" s="195">
        <f t="shared" si="39"/>
        <v>0</v>
      </c>
      <c r="AW30" s="195">
        <f t="shared" si="39"/>
        <v>0</v>
      </c>
      <c r="AX30" s="195"/>
      <c r="AY30" s="195">
        <f t="shared" si="39"/>
        <v>0</v>
      </c>
      <c r="AZ30" s="195">
        <f t="shared" si="39"/>
        <v>0</v>
      </c>
      <c r="BA30" s="195"/>
      <c r="BB30" s="366"/>
    </row>
    <row r="31" spans="1:54" ht="31.2">
      <c r="A31" s="344"/>
      <c r="B31" s="345"/>
      <c r="C31" s="346"/>
      <c r="D31" s="158" t="s">
        <v>43</v>
      </c>
      <c r="E31" s="195">
        <f t="shared" ref="E31:AZ31" si="40">E16-E24</f>
        <v>0</v>
      </c>
      <c r="F31" s="195">
        <f t="shared" si="40"/>
        <v>0</v>
      </c>
      <c r="G31" s="195"/>
      <c r="H31" s="195">
        <f t="shared" si="40"/>
        <v>0</v>
      </c>
      <c r="I31" s="195">
        <f t="shared" si="40"/>
        <v>0</v>
      </c>
      <c r="J31" s="195"/>
      <c r="K31" s="195">
        <f t="shared" si="40"/>
        <v>0</v>
      </c>
      <c r="L31" s="195">
        <f t="shared" si="40"/>
        <v>0</v>
      </c>
      <c r="M31" s="195"/>
      <c r="N31" s="195">
        <f t="shared" si="40"/>
        <v>0</v>
      </c>
      <c r="O31" s="195">
        <f t="shared" si="40"/>
        <v>0</v>
      </c>
      <c r="P31" s="195"/>
      <c r="Q31" s="195">
        <f t="shared" si="40"/>
        <v>0</v>
      </c>
      <c r="R31" s="195">
        <f t="shared" si="40"/>
        <v>0</v>
      </c>
      <c r="S31" s="195"/>
      <c r="T31" s="195">
        <f t="shared" si="40"/>
        <v>0</v>
      </c>
      <c r="U31" s="195">
        <f t="shared" si="40"/>
        <v>0</v>
      </c>
      <c r="V31" s="195"/>
      <c r="W31" s="195">
        <f t="shared" si="40"/>
        <v>0</v>
      </c>
      <c r="X31" s="195">
        <f t="shared" si="40"/>
        <v>0</v>
      </c>
      <c r="Y31" s="195"/>
      <c r="Z31" s="195">
        <f t="shared" si="40"/>
        <v>0</v>
      </c>
      <c r="AA31" s="195">
        <f t="shared" si="40"/>
        <v>0</v>
      </c>
      <c r="AB31" s="195">
        <f t="shared" si="40"/>
        <v>0</v>
      </c>
      <c r="AC31" s="195">
        <f t="shared" si="40"/>
        <v>0</v>
      </c>
      <c r="AD31" s="195"/>
      <c r="AE31" s="195">
        <f t="shared" si="40"/>
        <v>0</v>
      </c>
      <c r="AF31" s="195">
        <f t="shared" si="40"/>
        <v>0</v>
      </c>
      <c r="AG31" s="195">
        <f t="shared" si="40"/>
        <v>0</v>
      </c>
      <c r="AH31" s="195">
        <f t="shared" si="40"/>
        <v>0</v>
      </c>
      <c r="AI31" s="195"/>
      <c r="AJ31" s="195">
        <f t="shared" si="40"/>
        <v>0</v>
      </c>
      <c r="AK31" s="195">
        <f t="shared" si="40"/>
        <v>0</v>
      </c>
      <c r="AL31" s="195">
        <f t="shared" si="40"/>
        <v>0</v>
      </c>
      <c r="AM31" s="195">
        <f t="shared" si="40"/>
        <v>0</v>
      </c>
      <c r="AN31" s="195"/>
      <c r="AO31" s="195">
        <f t="shared" si="40"/>
        <v>0</v>
      </c>
      <c r="AP31" s="195">
        <f t="shared" si="40"/>
        <v>0</v>
      </c>
      <c r="AQ31" s="195">
        <f t="shared" si="40"/>
        <v>0</v>
      </c>
      <c r="AR31" s="195">
        <f t="shared" si="40"/>
        <v>0</v>
      </c>
      <c r="AS31" s="195"/>
      <c r="AT31" s="195">
        <f t="shared" si="40"/>
        <v>0</v>
      </c>
      <c r="AU31" s="195">
        <f t="shared" si="40"/>
        <v>0</v>
      </c>
      <c r="AV31" s="195">
        <f t="shared" si="40"/>
        <v>0</v>
      </c>
      <c r="AW31" s="195">
        <f t="shared" si="40"/>
        <v>0</v>
      </c>
      <c r="AX31" s="195"/>
      <c r="AY31" s="195">
        <f t="shared" si="40"/>
        <v>0</v>
      </c>
      <c r="AZ31" s="195">
        <f t="shared" si="40"/>
        <v>0</v>
      </c>
      <c r="BA31" s="195"/>
      <c r="BB31" s="367"/>
    </row>
    <row r="32" spans="1:54" s="120" customFormat="1" ht="20.25" customHeight="1">
      <c r="A32" s="349" t="s">
        <v>287</v>
      </c>
      <c r="B32" s="350"/>
      <c r="C32" s="350"/>
      <c r="D32" s="350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51"/>
    </row>
    <row r="33" spans="1:54" s="120" customFormat="1" ht="20.25" customHeight="1">
      <c r="A33" s="332" t="s">
        <v>288</v>
      </c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4"/>
    </row>
    <row r="34" spans="1:54" s="120" customFormat="1" ht="15.6">
      <c r="A34" s="335" t="s">
        <v>289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7"/>
    </row>
    <row r="35" spans="1:54" ht="22.5" customHeight="1">
      <c r="A35" s="301" t="s">
        <v>261</v>
      </c>
      <c r="B35" s="303" t="s">
        <v>375</v>
      </c>
      <c r="C35" s="303" t="s">
        <v>330</v>
      </c>
      <c r="D35" s="164" t="s">
        <v>41</v>
      </c>
      <c r="E35" s="188">
        <f>H35+K35+N35+Q35+T35+W35+Z35+AE35+AJ35+AO35+AT35+AY35</f>
        <v>2313.9603700000002</v>
      </c>
      <c r="F35" s="188">
        <f>I35+L35+O35+R35+U35+X35+AA35+AF35+AK35+AP35+AU35+AZ35</f>
        <v>716.76723000000004</v>
      </c>
      <c r="G35" s="189">
        <f>F35/E35*100</f>
        <v>30.975778120175839</v>
      </c>
      <c r="H35" s="189">
        <f>-H36+H37+H38</f>
        <v>0</v>
      </c>
      <c r="I35" s="189">
        <f t="shared" ref="I35" si="41">-I36+I37+I38</f>
        <v>0</v>
      </c>
      <c r="J35" s="189" t="e">
        <f>I35/H35*100</f>
        <v>#DIV/0!</v>
      </c>
      <c r="K35" s="189">
        <f>-K36+K37+K38</f>
        <v>716.76723000000004</v>
      </c>
      <c r="L35" s="189">
        <f t="shared" ref="L35" si="42">-L36+L37+L38</f>
        <v>716.76723000000004</v>
      </c>
      <c r="M35" s="182">
        <f>L35/K35*100</f>
        <v>100</v>
      </c>
      <c r="N35" s="182">
        <f t="shared" ref="N35" si="43">-N36+N37+N38</f>
        <v>0</v>
      </c>
      <c r="O35" s="182">
        <f t="shared" ref="O35" si="44">-O36+O37+O38</f>
        <v>0</v>
      </c>
      <c r="P35" s="182" t="e">
        <f>O35/N35*100</f>
        <v>#DIV/0!</v>
      </c>
      <c r="Q35" s="182"/>
      <c r="R35" s="182">
        <f t="shared" ref="R35" si="45">-R36+R37+R38</f>
        <v>0</v>
      </c>
      <c r="S35" s="182" t="e">
        <f>R35/Q35*100</f>
        <v>#DIV/0!</v>
      </c>
      <c r="T35" s="182">
        <f t="shared" ref="T35" si="46">-T36+T37+T38</f>
        <v>0</v>
      </c>
      <c r="U35" s="182">
        <f t="shared" ref="U35" si="47">-U36+U37+U38</f>
        <v>0</v>
      </c>
      <c r="V35" s="182" t="e">
        <f>U35/T35*100</f>
        <v>#DIV/0!</v>
      </c>
      <c r="W35" s="182">
        <f t="shared" ref="W35" si="48">-W36+W37+W38</f>
        <v>0</v>
      </c>
      <c r="X35" s="182">
        <f t="shared" ref="X35" si="49">-X36+X37+X38</f>
        <v>0</v>
      </c>
      <c r="Y35" s="182" t="e">
        <f>X35/W35*100</f>
        <v>#DIV/0!</v>
      </c>
      <c r="Z35" s="182">
        <f t="shared" ref="Z35" si="50">-Z36+Z37+Z38</f>
        <v>0</v>
      </c>
      <c r="AA35" s="182">
        <f t="shared" ref="AA35" si="51">-AA36+AA37+AA38</f>
        <v>0</v>
      </c>
      <c r="AB35" s="182">
        <f t="shared" ref="AB35" si="52">-AB36+AB37+AB38</f>
        <v>0</v>
      </c>
      <c r="AC35" s="182">
        <f t="shared" ref="AC35" si="53">-AC36+AC37+AC38</f>
        <v>0</v>
      </c>
      <c r="AD35" s="182" t="e">
        <f>AC35/Z35*100</f>
        <v>#DIV/0!</v>
      </c>
      <c r="AE35" s="182">
        <f t="shared" ref="AE35" si="54">-AE36+AE37+AE38</f>
        <v>1597.1931400000001</v>
      </c>
      <c r="AF35" s="182">
        <f t="shared" ref="AF35" si="55">-AF36+AF37+AF38</f>
        <v>0</v>
      </c>
      <c r="AG35" s="182">
        <f t="shared" ref="AG35" si="56">-AG36+AG37+AG38</f>
        <v>0</v>
      </c>
      <c r="AH35" s="182">
        <f t="shared" ref="AH35" si="57">-AH36+AH37+AH38</f>
        <v>0</v>
      </c>
      <c r="AI35" s="182">
        <f>AH35/AE35*100</f>
        <v>0</v>
      </c>
      <c r="AJ35" s="182">
        <f t="shared" ref="AJ35" si="58">-AJ36+AJ37+AJ38</f>
        <v>0</v>
      </c>
      <c r="AK35" s="182">
        <f t="shared" ref="AK35" si="59">-AK36+AK37+AK38</f>
        <v>0</v>
      </c>
      <c r="AL35" s="182">
        <f t="shared" ref="AL35" si="60">-AL36+AL37+AL38</f>
        <v>0</v>
      </c>
      <c r="AM35" s="182">
        <f t="shared" ref="AM35" si="61">-AM36+AM37+AM38</f>
        <v>0</v>
      </c>
      <c r="AN35" s="182" t="e">
        <f>AM35/AJ35*100</f>
        <v>#DIV/0!</v>
      </c>
      <c r="AO35" s="182">
        <f t="shared" ref="AO35" si="62">-AO36+AO37+AO38</f>
        <v>0</v>
      </c>
      <c r="AP35" s="182">
        <f t="shared" ref="AP35" si="63">-AP36+AP37+AP38</f>
        <v>0</v>
      </c>
      <c r="AQ35" s="182">
        <f t="shared" ref="AQ35" si="64">-AQ36+AQ37+AQ38</f>
        <v>0</v>
      </c>
      <c r="AR35" s="182">
        <f t="shared" ref="AR35" si="65">-AR36+AR37+AR38</f>
        <v>0</v>
      </c>
      <c r="AS35" s="182" t="e">
        <f>AR35/AO35*100</f>
        <v>#DIV/0!</v>
      </c>
      <c r="AT35" s="182">
        <f t="shared" ref="AT35" si="66">-AT36+AT37+AT38</f>
        <v>0</v>
      </c>
      <c r="AU35" s="182">
        <f t="shared" ref="AU35" si="67">-AU36+AU37+AU38</f>
        <v>0</v>
      </c>
      <c r="AV35" s="182">
        <f t="shared" ref="AV35" si="68">-AV36+AV37+AV38</f>
        <v>0</v>
      </c>
      <c r="AW35" s="182">
        <f t="shared" ref="AW35" si="69">-AW36+AW37+AW38</f>
        <v>0</v>
      </c>
      <c r="AX35" s="182" t="e">
        <f>AW35/AT35*100</f>
        <v>#DIV/0!</v>
      </c>
      <c r="AY35" s="182">
        <f t="shared" ref="AY35" si="70">-AY36+AY37+AY38</f>
        <v>0</v>
      </c>
      <c r="AZ35" s="182">
        <f t="shared" ref="AZ35" si="71">-AZ36+AZ37+AZ38</f>
        <v>0</v>
      </c>
      <c r="BA35" s="182" t="e">
        <f>AZ35/AY35*100</f>
        <v>#DIV/0!</v>
      </c>
      <c r="BB35" s="221"/>
    </row>
    <row r="36" spans="1:54" ht="31.5" customHeight="1">
      <c r="A36" s="302"/>
      <c r="B36" s="304"/>
      <c r="C36" s="304"/>
      <c r="D36" s="162" t="s">
        <v>37</v>
      </c>
      <c r="E36" s="188">
        <f t="shared" ref="E36:E92" si="72">H36+K36+N36+Q36+T36+W36+Z36+AE36+AJ36+AO36+AT36+AY36</f>
        <v>0</v>
      </c>
      <c r="F36" s="188">
        <f t="shared" ref="F36:F92" si="73">I36+L36+O36+R36+U36+X36+AA36+AF36+AK36+AP36+AU36+AZ36</f>
        <v>0</v>
      </c>
      <c r="G36" s="189"/>
      <c r="H36" s="189"/>
      <c r="I36" s="189"/>
      <c r="J36" s="189"/>
      <c r="K36" s="189"/>
      <c r="L36" s="189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221"/>
    </row>
    <row r="37" spans="1:54" ht="50.25" customHeight="1">
      <c r="A37" s="302"/>
      <c r="B37" s="304"/>
      <c r="C37" s="304"/>
      <c r="D37" s="163" t="s">
        <v>2</v>
      </c>
      <c r="E37" s="188">
        <f t="shared" si="72"/>
        <v>0</v>
      </c>
      <c r="F37" s="188">
        <f t="shared" si="73"/>
        <v>0</v>
      </c>
      <c r="G37" s="189"/>
      <c r="H37" s="189"/>
      <c r="I37" s="189"/>
      <c r="J37" s="189"/>
      <c r="K37" s="189"/>
      <c r="L37" s="189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221"/>
    </row>
    <row r="38" spans="1:54" ht="22.5" customHeight="1">
      <c r="A38" s="302"/>
      <c r="B38" s="304"/>
      <c r="C38" s="304"/>
      <c r="D38" s="218" t="s">
        <v>277</v>
      </c>
      <c r="E38" s="188">
        <f t="shared" si="72"/>
        <v>2313.9603700000002</v>
      </c>
      <c r="F38" s="188">
        <f t="shared" si="73"/>
        <v>716.76723000000004</v>
      </c>
      <c r="G38" s="189"/>
      <c r="H38" s="189"/>
      <c r="I38" s="189"/>
      <c r="J38" s="189"/>
      <c r="K38" s="189">
        <v>716.76723000000004</v>
      </c>
      <c r="L38" s="189">
        <v>716.76723000000004</v>
      </c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8"/>
      <c r="X38" s="182"/>
      <c r="Y38" s="182"/>
      <c r="Z38" s="188"/>
      <c r="AA38" s="182"/>
      <c r="AB38" s="182"/>
      <c r="AC38" s="182"/>
      <c r="AD38" s="182"/>
      <c r="AE38" s="188">
        <v>1597.1931400000001</v>
      </c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221"/>
    </row>
    <row r="39" spans="1:54" ht="82.5" customHeight="1">
      <c r="A39" s="302"/>
      <c r="B39" s="304"/>
      <c r="C39" s="304"/>
      <c r="D39" s="218" t="s">
        <v>283</v>
      </c>
      <c r="E39" s="188">
        <f t="shared" si="72"/>
        <v>0</v>
      </c>
      <c r="F39" s="188">
        <f t="shared" si="73"/>
        <v>0</v>
      </c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221"/>
    </row>
    <row r="40" spans="1:54" ht="22.5" customHeight="1">
      <c r="A40" s="302"/>
      <c r="B40" s="304"/>
      <c r="C40" s="304"/>
      <c r="D40" s="218" t="s">
        <v>278</v>
      </c>
      <c r="E40" s="188">
        <f t="shared" si="72"/>
        <v>0</v>
      </c>
      <c r="F40" s="188">
        <f t="shared" si="73"/>
        <v>0</v>
      </c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221"/>
    </row>
    <row r="41" spans="1:54" ht="37.5" customHeight="1">
      <c r="A41" s="302"/>
      <c r="B41" s="304"/>
      <c r="C41" s="304"/>
      <c r="D41" s="158" t="s">
        <v>43</v>
      </c>
      <c r="E41" s="188">
        <f t="shared" si="72"/>
        <v>0</v>
      </c>
      <c r="F41" s="188">
        <f t="shared" si="73"/>
        <v>0</v>
      </c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221"/>
    </row>
    <row r="42" spans="1:54" ht="22.5" customHeight="1">
      <c r="A42" s="301" t="s">
        <v>290</v>
      </c>
      <c r="B42" s="303" t="s">
        <v>377</v>
      </c>
      <c r="C42" s="303" t="s">
        <v>330</v>
      </c>
      <c r="D42" s="164" t="s">
        <v>41</v>
      </c>
      <c r="E42" s="188">
        <f t="shared" si="72"/>
        <v>2050</v>
      </c>
      <c r="F42" s="188">
        <f t="shared" si="73"/>
        <v>0</v>
      </c>
      <c r="G42" s="182">
        <f>F42/E42*100</f>
        <v>0</v>
      </c>
      <c r="H42" s="182">
        <f>-H43+H44+H45</f>
        <v>0</v>
      </c>
      <c r="I42" s="182">
        <f t="shared" ref="I42" si="74">-I43+I44+I45</f>
        <v>0</v>
      </c>
      <c r="J42" s="182" t="e">
        <f>I42/H42*100</f>
        <v>#DIV/0!</v>
      </c>
      <c r="K42" s="182">
        <f t="shared" ref="K42" si="75">-K43+K44+K45</f>
        <v>0</v>
      </c>
      <c r="L42" s="182">
        <f t="shared" ref="L42" si="76">-L43+L44+L45</f>
        <v>0</v>
      </c>
      <c r="M42" s="182" t="e">
        <f>L42/K42*100</f>
        <v>#DIV/0!</v>
      </c>
      <c r="N42" s="182">
        <f t="shared" ref="N42" si="77">-N43+N44+N45</f>
        <v>0</v>
      </c>
      <c r="O42" s="182">
        <f t="shared" ref="O42" si="78">-O43+O44+O45</f>
        <v>0</v>
      </c>
      <c r="P42" s="182" t="e">
        <f>O42/N42*100</f>
        <v>#DIV/0!</v>
      </c>
      <c r="Q42" s="182">
        <f t="shared" ref="Q42" si="79">-Q43+Q44+Q45</f>
        <v>0</v>
      </c>
      <c r="R42" s="182">
        <f t="shared" ref="R42" si="80">-R43+R44+R45</f>
        <v>0</v>
      </c>
      <c r="S42" s="182" t="e">
        <f>R42/Q42*100</f>
        <v>#DIV/0!</v>
      </c>
      <c r="T42" s="182"/>
      <c r="U42" s="182">
        <f t="shared" ref="U42" si="81">-U43+U44+U45</f>
        <v>0</v>
      </c>
      <c r="V42" s="182" t="e">
        <f>U42/T42*100</f>
        <v>#DIV/0!</v>
      </c>
      <c r="W42" s="182">
        <f t="shared" ref="W42" si="82">-W43+W44+W45</f>
        <v>0</v>
      </c>
      <c r="X42" s="182">
        <f t="shared" ref="X42" si="83">-X43+X44+X45</f>
        <v>0</v>
      </c>
      <c r="Y42" s="182" t="e">
        <f>X42/W42*100</f>
        <v>#DIV/0!</v>
      </c>
      <c r="Z42" s="182">
        <f t="shared" ref="Z42" si="84">-Z43+Z44+Z45</f>
        <v>0</v>
      </c>
      <c r="AA42" s="182">
        <f t="shared" ref="AA42" si="85">-AA43+AA44+AA45</f>
        <v>0</v>
      </c>
      <c r="AB42" s="182">
        <f t="shared" ref="AB42" si="86">-AB43+AB44+AB45</f>
        <v>0</v>
      </c>
      <c r="AC42" s="182">
        <f t="shared" ref="AC42" si="87">-AC43+AC44+AC45</f>
        <v>0</v>
      </c>
      <c r="AD42" s="182" t="e">
        <f>AC42/Z42*100</f>
        <v>#DIV/0!</v>
      </c>
      <c r="AE42" s="182">
        <f t="shared" ref="AE42" si="88">-AE43+AE44+AE45</f>
        <v>2050</v>
      </c>
      <c r="AF42" s="182">
        <f t="shared" ref="AF42" si="89">-AF43+AF44+AF45</f>
        <v>0</v>
      </c>
      <c r="AG42" s="182">
        <f t="shared" ref="AG42" si="90">-AG43+AG44+AG45</f>
        <v>0</v>
      </c>
      <c r="AH42" s="182">
        <f t="shared" ref="AH42" si="91">-AH43+AH44+AH45</f>
        <v>0</v>
      </c>
      <c r="AI42" s="182">
        <f>AH42/AE42*100</f>
        <v>0</v>
      </c>
      <c r="AJ42" s="182">
        <f t="shared" ref="AJ42" si="92">-AJ43+AJ44+AJ45</f>
        <v>0</v>
      </c>
      <c r="AK42" s="182">
        <f t="shared" ref="AK42" si="93">-AK43+AK44+AK45</f>
        <v>0</v>
      </c>
      <c r="AL42" s="182">
        <f t="shared" ref="AL42" si="94">-AL43+AL44+AL45</f>
        <v>0</v>
      </c>
      <c r="AM42" s="182">
        <f t="shared" ref="AM42" si="95">-AM43+AM44+AM45</f>
        <v>0</v>
      </c>
      <c r="AN42" s="182" t="e">
        <f>AM42/AJ42*100</f>
        <v>#DIV/0!</v>
      </c>
      <c r="AO42" s="182">
        <f t="shared" ref="AO42" si="96">-AO43+AO44+AO45</f>
        <v>0</v>
      </c>
      <c r="AP42" s="182">
        <f t="shared" ref="AP42" si="97">-AP43+AP44+AP45</f>
        <v>0</v>
      </c>
      <c r="AQ42" s="182">
        <f t="shared" ref="AQ42" si="98">-AQ43+AQ44+AQ45</f>
        <v>0</v>
      </c>
      <c r="AR42" s="182">
        <f t="shared" ref="AR42" si="99">-AR43+AR44+AR45</f>
        <v>0</v>
      </c>
      <c r="AS42" s="182" t="e">
        <f>AR42/AO42*100</f>
        <v>#DIV/0!</v>
      </c>
      <c r="AT42" s="182">
        <f t="shared" ref="AT42" si="100">-AT43+AT44+AT45</f>
        <v>0</v>
      </c>
      <c r="AU42" s="182">
        <f t="shared" ref="AU42" si="101">-AU43+AU44+AU45</f>
        <v>0</v>
      </c>
      <c r="AV42" s="182">
        <f t="shared" ref="AV42" si="102">-AV43+AV44+AV45</f>
        <v>0</v>
      </c>
      <c r="AW42" s="182">
        <f t="shared" ref="AW42" si="103">-AW43+AW44+AW45</f>
        <v>0</v>
      </c>
      <c r="AX42" s="182" t="e">
        <f>AW42/AT42*100</f>
        <v>#DIV/0!</v>
      </c>
      <c r="AY42" s="182">
        <f t="shared" ref="AY42" si="104">-AY43+AY44+AY45</f>
        <v>0</v>
      </c>
      <c r="AZ42" s="182">
        <f t="shared" ref="AZ42" si="105">-AZ43+AZ44+AZ45</f>
        <v>0</v>
      </c>
      <c r="BA42" s="182" t="e">
        <f>AZ42/AY42*100</f>
        <v>#DIV/0!</v>
      </c>
      <c r="BB42" s="221"/>
    </row>
    <row r="43" spans="1:54" ht="31.5" customHeight="1">
      <c r="A43" s="302"/>
      <c r="B43" s="304"/>
      <c r="C43" s="304"/>
      <c r="D43" s="162" t="s">
        <v>37</v>
      </c>
      <c r="E43" s="188">
        <f t="shared" si="72"/>
        <v>0</v>
      </c>
      <c r="F43" s="188">
        <f t="shared" si="73"/>
        <v>0</v>
      </c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221"/>
    </row>
    <row r="44" spans="1:54" ht="50.25" customHeight="1">
      <c r="A44" s="302"/>
      <c r="B44" s="304"/>
      <c r="C44" s="304"/>
      <c r="D44" s="163" t="s">
        <v>2</v>
      </c>
      <c r="E44" s="188">
        <f t="shared" si="72"/>
        <v>0</v>
      </c>
      <c r="F44" s="188">
        <f t="shared" si="73"/>
        <v>0</v>
      </c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221"/>
    </row>
    <row r="45" spans="1:54" ht="22.5" customHeight="1">
      <c r="A45" s="302"/>
      <c r="B45" s="304"/>
      <c r="C45" s="304"/>
      <c r="D45" s="218" t="s">
        <v>277</v>
      </c>
      <c r="E45" s="188">
        <f t="shared" si="72"/>
        <v>2050</v>
      </c>
      <c r="F45" s="188">
        <f t="shared" si="73"/>
        <v>0</v>
      </c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>
        <v>2050</v>
      </c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221"/>
    </row>
    <row r="46" spans="1:54" ht="82.5" customHeight="1">
      <c r="A46" s="302"/>
      <c r="B46" s="304"/>
      <c r="C46" s="304"/>
      <c r="D46" s="218" t="s">
        <v>283</v>
      </c>
      <c r="E46" s="188">
        <f t="shared" si="72"/>
        <v>0</v>
      </c>
      <c r="F46" s="188">
        <f t="shared" si="73"/>
        <v>0</v>
      </c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221"/>
    </row>
    <row r="47" spans="1:54" ht="22.5" customHeight="1">
      <c r="A47" s="302"/>
      <c r="B47" s="304"/>
      <c r="C47" s="304"/>
      <c r="D47" s="218" t="s">
        <v>278</v>
      </c>
      <c r="E47" s="188">
        <f t="shared" si="72"/>
        <v>0</v>
      </c>
      <c r="F47" s="188">
        <f t="shared" si="73"/>
        <v>0</v>
      </c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221"/>
    </row>
    <row r="48" spans="1:54" ht="82.5" customHeight="1">
      <c r="A48" s="302"/>
      <c r="B48" s="304"/>
      <c r="C48" s="304"/>
      <c r="D48" s="158" t="s">
        <v>43</v>
      </c>
      <c r="E48" s="188">
        <f t="shared" si="72"/>
        <v>0</v>
      </c>
      <c r="F48" s="188">
        <f t="shared" si="73"/>
        <v>0</v>
      </c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221"/>
    </row>
    <row r="49" spans="1:54" ht="22.5" customHeight="1">
      <c r="A49" s="301" t="s">
        <v>291</v>
      </c>
      <c r="B49" s="303" t="s">
        <v>378</v>
      </c>
      <c r="C49" s="303" t="s">
        <v>330</v>
      </c>
      <c r="D49" s="164" t="s">
        <v>41</v>
      </c>
      <c r="E49" s="188">
        <f t="shared" si="72"/>
        <v>1168</v>
      </c>
      <c r="F49" s="188">
        <f t="shared" si="73"/>
        <v>0</v>
      </c>
      <c r="G49" s="182">
        <f>F49/E49*100</f>
        <v>0</v>
      </c>
      <c r="H49" s="182">
        <f>-H50+H51+H52</f>
        <v>0</v>
      </c>
      <c r="I49" s="182">
        <f t="shared" ref="I49" si="106">-I50+I51+I52</f>
        <v>0</v>
      </c>
      <c r="J49" s="182" t="e">
        <f>I49/H49*100</f>
        <v>#DIV/0!</v>
      </c>
      <c r="K49" s="182">
        <f t="shared" ref="K49" si="107">-K50+K51+K52</f>
        <v>0</v>
      </c>
      <c r="L49" s="182">
        <f t="shared" ref="L49" si="108">-L50+L51+L52</f>
        <v>0</v>
      </c>
      <c r="M49" s="182" t="e">
        <f>L49/K49*100</f>
        <v>#DIV/0!</v>
      </c>
      <c r="N49" s="182">
        <f t="shared" ref="N49" si="109">-N50+N51+N52</f>
        <v>0</v>
      </c>
      <c r="O49" s="182">
        <f t="shared" ref="O49" si="110">-O50+O51+O52</f>
        <v>0</v>
      </c>
      <c r="P49" s="182" t="e">
        <f>O49/N49*100</f>
        <v>#DIV/0!</v>
      </c>
      <c r="Q49" s="182">
        <f t="shared" ref="Q49" si="111">-Q50+Q51+Q52</f>
        <v>0</v>
      </c>
      <c r="R49" s="182">
        <f t="shared" ref="R49" si="112">-R50+R51+R52</f>
        <v>0</v>
      </c>
      <c r="S49" s="182" t="e">
        <f>R49/Q49*100</f>
        <v>#DIV/0!</v>
      </c>
      <c r="T49" s="182">
        <f t="shared" ref="T49" si="113">-T50+T51+T52</f>
        <v>0</v>
      </c>
      <c r="U49" s="182">
        <f t="shared" ref="U49" si="114">-U50+U51+U52</f>
        <v>0</v>
      </c>
      <c r="V49" s="182" t="e">
        <f>U49/T49*100</f>
        <v>#DIV/0!</v>
      </c>
      <c r="W49" s="182"/>
      <c r="X49" s="182">
        <f t="shared" ref="X49" si="115">-X50+X51+X52</f>
        <v>0</v>
      </c>
      <c r="Y49" s="182" t="e">
        <f>X49/W49*100</f>
        <v>#DIV/0!</v>
      </c>
      <c r="Z49" s="182">
        <f t="shared" ref="Z49" si="116">-Z50+Z51+Z52</f>
        <v>0</v>
      </c>
      <c r="AA49" s="182">
        <f t="shared" ref="AA49" si="117">-AA50+AA51+AA52</f>
        <v>0</v>
      </c>
      <c r="AB49" s="182">
        <f t="shared" ref="AB49" si="118">-AB50+AB51+AB52</f>
        <v>0</v>
      </c>
      <c r="AC49" s="182">
        <f t="shared" ref="AC49" si="119">-AC50+AC51+AC52</f>
        <v>0</v>
      </c>
      <c r="AD49" s="182" t="e">
        <f>AC49/Z49*100</f>
        <v>#DIV/0!</v>
      </c>
      <c r="AE49" s="182"/>
      <c r="AF49" s="182">
        <f t="shared" ref="AF49" si="120">-AF50+AF51+AF52</f>
        <v>0</v>
      </c>
      <c r="AG49" s="182">
        <f t="shared" ref="AG49" si="121">-AG50+AG51+AG52</f>
        <v>0</v>
      </c>
      <c r="AH49" s="182">
        <f t="shared" ref="AH49" si="122">-AH50+AH51+AH52</f>
        <v>0</v>
      </c>
      <c r="AI49" s="182" t="e">
        <f>AH49/AE49*100</f>
        <v>#DIV/0!</v>
      </c>
      <c r="AJ49" s="182">
        <f t="shared" ref="AJ49" si="123">-AJ50+AJ51+AJ52</f>
        <v>0</v>
      </c>
      <c r="AK49" s="182">
        <f t="shared" ref="AK49" si="124">-AK50+AK51+AK52</f>
        <v>0</v>
      </c>
      <c r="AL49" s="182">
        <f t="shared" ref="AL49" si="125">-AL50+AL51+AL52</f>
        <v>0</v>
      </c>
      <c r="AM49" s="182">
        <f t="shared" ref="AM49" si="126">-AM50+AM51+AM52</f>
        <v>0</v>
      </c>
      <c r="AN49" s="182" t="e">
        <f>AM49/AJ49*100</f>
        <v>#DIV/0!</v>
      </c>
      <c r="AO49" s="182">
        <f t="shared" ref="AO49" si="127">-AO50+AO51+AO52</f>
        <v>0</v>
      </c>
      <c r="AP49" s="182">
        <f t="shared" ref="AP49" si="128">-AP50+AP51+AP52</f>
        <v>0</v>
      </c>
      <c r="AQ49" s="182">
        <f t="shared" ref="AQ49" si="129">-AQ50+AQ51+AQ52</f>
        <v>0</v>
      </c>
      <c r="AR49" s="182">
        <f t="shared" ref="AR49" si="130">-AR50+AR51+AR52</f>
        <v>0</v>
      </c>
      <c r="AS49" s="182" t="e">
        <f>AR49/AO49*100</f>
        <v>#DIV/0!</v>
      </c>
      <c r="AT49" s="182">
        <f t="shared" ref="AT49" si="131">-AT50+AT51+AT52</f>
        <v>1168</v>
      </c>
      <c r="AU49" s="182">
        <f t="shared" ref="AU49" si="132">-AU50+AU51+AU52</f>
        <v>0</v>
      </c>
      <c r="AV49" s="182">
        <f t="shared" ref="AV49" si="133">-AV50+AV51+AV52</f>
        <v>0</v>
      </c>
      <c r="AW49" s="182">
        <f t="shared" ref="AW49" si="134">-AW50+AW51+AW52</f>
        <v>0</v>
      </c>
      <c r="AX49" s="182">
        <f>AW49/AT49*100</f>
        <v>0</v>
      </c>
      <c r="AY49" s="182">
        <f t="shared" ref="AY49" si="135">-AY50+AY51+AY52</f>
        <v>0</v>
      </c>
      <c r="AZ49" s="182">
        <f t="shared" ref="AZ49" si="136">-AZ50+AZ51+AZ52</f>
        <v>0</v>
      </c>
      <c r="BA49" s="182" t="e">
        <f>AZ49/AY49*100</f>
        <v>#DIV/0!</v>
      </c>
      <c r="BB49" s="221"/>
    </row>
    <row r="50" spans="1:54" ht="31.5" customHeight="1">
      <c r="A50" s="302"/>
      <c r="B50" s="304"/>
      <c r="C50" s="304"/>
      <c r="D50" s="162" t="s">
        <v>37</v>
      </c>
      <c r="E50" s="188">
        <f t="shared" si="72"/>
        <v>0</v>
      </c>
      <c r="F50" s="188">
        <f t="shared" si="73"/>
        <v>0</v>
      </c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221"/>
    </row>
    <row r="51" spans="1:54" ht="50.25" customHeight="1">
      <c r="A51" s="302"/>
      <c r="B51" s="304"/>
      <c r="C51" s="304"/>
      <c r="D51" s="163" t="s">
        <v>2</v>
      </c>
      <c r="E51" s="188">
        <f t="shared" si="72"/>
        <v>0</v>
      </c>
      <c r="F51" s="188">
        <f t="shared" si="73"/>
        <v>0</v>
      </c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221"/>
    </row>
    <row r="52" spans="1:54" ht="22.5" customHeight="1">
      <c r="A52" s="302"/>
      <c r="B52" s="304"/>
      <c r="C52" s="304"/>
      <c r="D52" s="218" t="s">
        <v>277</v>
      </c>
      <c r="E52" s="188">
        <f t="shared" si="72"/>
        <v>1168</v>
      </c>
      <c r="F52" s="188">
        <f t="shared" si="73"/>
        <v>0</v>
      </c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>
        <v>1168</v>
      </c>
      <c r="AU52" s="182"/>
      <c r="AV52" s="182"/>
      <c r="AW52" s="182"/>
      <c r="AX52" s="182"/>
      <c r="AY52" s="182"/>
      <c r="AZ52" s="182"/>
      <c r="BA52" s="182"/>
      <c r="BB52" s="221"/>
    </row>
    <row r="53" spans="1:54" ht="82.5" customHeight="1">
      <c r="A53" s="302"/>
      <c r="B53" s="304"/>
      <c r="C53" s="304"/>
      <c r="D53" s="218" t="s">
        <v>283</v>
      </c>
      <c r="E53" s="188">
        <f t="shared" si="72"/>
        <v>0</v>
      </c>
      <c r="F53" s="188">
        <f t="shared" si="73"/>
        <v>0</v>
      </c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221"/>
    </row>
    <row r="54" spans="1:54" ht="22.5" customHeight="1">
      <c r="A54" s="302"/>
      <c r="B54" s="304"/>
      <c r="C54" s="304"/>
      <c r="D54" s="218" t="s">
        <v>278</v>
      </c>
      <c r="E54" s="188">
        <f t="shared" si="72"/>
        <v>0</v>
      </c>
      <c r="F54" s="188">
        <f t="shared" si="73"/>
        <v>0</v>
      </c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221"/>
    </row>
    <row r="55" spans="1:54" ht="37.5" customHeight="1">
      <c r="A55" s="302"/>
      <c r="B55" s="304"/>
      <c r="C55" s="304"/>
      <c r="D55" s="158" t="s">
        <v>43</v>
      </c>
      <c r="E55" s="188">
        <f t="shared" si="72"/>
        <v>0</v>
      </c>
      <c r="F55" s="188">
        <f t="shared" si="73"/>
        <v>0</v>
      </c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221"/>
    </row>
    <row r="56" spans="1:54" ht="22.5" customHeight="1">
      <c r="A56" s="301" t="s">
        <v>292</v>
      </c>
      <c r="B56" s="303" t="s">
        <v>381</v>
      </c>
      <c r="C56" s="303" t="s">
        <v>330</v>
      </c>
      <c r="D56" s="164" t="s">
        <v>41</v>
      </c>
      <c r="E56" s="188">
        <f t="shared" si="72"/>
        <v>53095.05788</v>
      </c>
      <c r="F56" s="188">
        <f t="shared" si="73"/>
        <v>15354.606879999999</v>
      </c>
      <c r="G56" s="182">
        <f>F56/E56*100</f>
        <v>28.919088693156535</v>
      </c>
      <c r="H56" s="182">
        <f>-H57+H58+H59</f>
        <v>0</v>
      </c>
      <c r="I56" s="182">
        <f t="shared" ref="I56" si="137">-I57+I58+I59</f>
        <v>0</v>
      </c>
      <c r="J56" s="182" t="e">
        <f>I56/H56*100</f>
        <v>#DIV/0!</v>
      </c>
      <c r="K56" s="182">
        <f t="shared" ref="K56" si="138">-K57+K58+K59</f>
        <v>0</v>
      </c>
      <c r="L56" s="182">
        <f t="shared" ref="L56" si="139">-L57+L58+L59</f>
        <v>0</v>
      </c>
      <c r="M56" s="182" t="e">
        <f>L56/K56*100</f>
        <v>#DIV/0!</v>
      </c>
      <c r="N56" s="188">
        <f t="shared" ref="N56" si="140">-N57+N58+N59</f>
        <v>2642.1168899999998</v>
      </c>
      <c r="O56" s="188">
        <f t="shared" ref="O56" si="141">-O57+O58+O59</f>
        <v>2642.1168899999998</v>
      </c>
      <c r="P56" s="182">
        <f>O56/N56*100</f>
        <v>100</v>
      </c>
      <c r="Q56" s="182">
        <f t="shared" ref="Q56" si="142">-Q57+Q58+Q59</f>
        <v>0</v>
      </c>
      <c r="R56" s="182">
        <f t="shared" ref="R56" si="143">-R57+R58+R59</f>
        <v>0</v>
      </c>
      <c r="S56" s="182" t="e">
        <f>R56/Q56*100</f>
        <v>#DIV/0!</v>
      </c>
      <c r="T56" s="188">
        <f t="shared" ref="T56" si="144">-T57+T58+T59</f>
        <v>7828.1899899999999</v>
      </c>
      <c r="U56" s="188">
        <f t="shared" ref="U56" si="145">-U57+U58+U59</f>
        <v>7828.1899899999999</v>
      </c>
      <c r="V56" s="182">
        <f>U56/T56*100</f>
        <v>100</v>
      </c>
      <c r="W56" s="182">
        <v>4884.3</v>
      </c>
      <c r="X56" s="182">
        <v>4884.3</v>
      </c>
      <c r="Y56" s="182">
        <f>X56/W56*100</f>
        <v>100</v>
      </c>
      <c r="Z56" s="182">
        <f t="shared" ref="Z56" si="146">-Z57+Z58+Z59</f>
        <v>0</v>
      </c>
      <c r="AA56" s="182">
        <f t="shared" ref="AA56" si="147">-AA57+AA58+AA59</f>
        <v>0</v>
      </c>
      <c r="AB56" s="182">
        <f t="shared" ref="AB56" si="148">-AB57+AB58+AB59</f>
        <v>0</v>
      </c>
      <c r="AC56" s="182">
        <f t="shared" ref="AC56" si="149">-AC57+AC58+AC59</f>
        <v>0</v>
      </c>
      <c r="AD56" s="182" t="e">
        <f>AC56/Z56*100</f>
        <v>#DIV/0!</v>
      </c>
      <c r="AE56" s="182"/>
      <c r="AF56" s="182">
        <f t="shared" ref="AF56" si="150">-AF57+AF58+AF59</f>
        <v>0</v>
      </c>
      <c r="AG56" s="182">
        <f t="shared" ref="AG56" si="151">-AG57+AG58+AG59</f>
        <v>0</v>
      </c>
      <c r="AH56" s="182">
        <f t="shared" ref="AH56" si="152">-AH57+AH58+AH59</f>
        <v>0</v>
      </c>
      <c r="AI56" s="182" t="e">
        <f>AH56/AE56*100</f>
        <v>#DIV/0!</v>
      </c>
      <c r="AJ56" s="182">
        <f t="shared" ref="AJ56" si="153">-AJ57+AJ58+AJ59</f>
        <v>0</v>
      </c>
      <c r="AK56" s="182">
        <f t="shared" ref="AK56" si="154">-AK57+AK58+AK59</f>
        <v>0</v>
      </c>
      <c r="AL56" s="182">
        <f t="shared" ref="AL56" si="155">-AL57+AL58+AL59</f>
        <v>0</v>
      </c>
      <c r="AM56" s="182">
        <f t="shared" ref="AM56" si="156">-AM57+AM58+AM59</f>
        <v>0</v>
      </c>
      <c r="AN56" s="182" t="e">
        <f>AM56/AJ56*100</f>
        <v>#DIV/0!</v>
      </c>
      <c r="AO56" s="182">
        <f t="shared" ref="AO56" si="157">-AO57+AO58+AO59</f>
        <v>0</v>
      </c>
      <c r="AP56" s="182">
        <f t="shared" ref="AP56" si="158">-AP57+AP58+AP59</f>
        <v>0</v>
      </c>
      <c r="AQ56" s="182">
        <f t="shared" ref="AQ56" si="159">-AQ57+AQ58+AQ59</f>
        <v>0</v>
      </c>
      <c r="AR56" s="182">
        <f t="shared" ref="AR56" si="160">-AR57+AR58+AR59</f>
        <v>0</v>
      </c>
      <c r="AS56" s="182" t="e">
        <f>AR56/AO56*100</f>
        <v>#DIV/0!</v>
      </c>
      <c r="AT56" s="182">
        <f t="shared" ref="AT56" si="161">-AT57+AT58+AT59</f>
        <v>0</v>
      </c>
      <c r="AU56" s="182">
        <f t="shared" ref="AU56" si="162">-AU57+AU58+AU59</f>
        <v>0</v>
      </c>
      <c r="AV56" s="182">
        <f t="shared" ref="AV56" si="163">-AV57+AV58+AV59</f>
        <v>0</v>
      </c>
      <c r="AW56" s="182">
        <f t="shared" ref="AW56" si="164">-AW57+AW58+AW59</f>
        <v>0</v>
      </c>
      <c r="AX56" s="182" t="e">
        <f>AW56/AT56*100</f>
        <v>#DIV/0!</v>
      </c>
      <c r="AY56" s="182">
        <v>37740.451000000001</v>
      </c>
      <c r="AZ56" s="182">
        <f t="shared" ref="AZ56" si="165">-AZ57+AZ58+AZ59</f>
        <v>0</v>
      </c>
      <c r="BA56" s="182">
        <f>AZ56/AY56*100</f>
        <v>0</v>
      </c>
      <c r="BB56" s="221"/>
    </row>
    <row r="57" spans="1:54" ht="31.5" customHeight="1">
      <c r="A57" s="302"/>
      <c r="B57" s="304"/>
      <c r="C57" s="304"/>
      <c r="D57" s="162" t="s">
        <v>37</v>
      </c>
      <c r="E57" s="188">
        <f t="shared" si="72"/>
        <v>0</v>
      </c>
      <c r="F57" s="188">
        <f t="shared" si="73"/>
        <v>0</v>
      </c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8"/>
      <c r="U57" s="188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221"/>
    </row>
    <row r="58" spans="1:54" ht="50.25" customHeight="1">
      <c r="A58" s="302"/>
      <c r="B58" s="304"/>
      <c r="C58" s="304"/>
      <c r="D58" s="163" t="s">
        <v>2</v>
      </c>
      <c r="E58" s="188">
        <f t="shared" si="72"/>
        <v>0</v>
      </c>
      <c r="F58" s="188">
        <f t="shared" si="73"/>
        <v>0</v>
      </c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8"/>
      <c r="U58" s="188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221"/>
    </row>
    <row r="59" spans="1:54" ht="22.5" customHeight="1">
      <c r="A59" s="302"/>
      <c r="B59" s="304"/>
      <c r="C59" s="304"/>
      <c r="D59" s="218" t="s">
        <v>277</v>
      </c>
      <c r="E59" s="189">
        <f t="shared" si="72"/>
        <v>53095.05788</v>
      </c>
      <c r="F59" s="188">
        <f t="shared" si="73"/>
        <v>15354.606879999999</v>
      </c>
      <c r="G59" s="182"/>
      <c r="H59" s="182"/>
      <c r="I59" s="182"/>
      <c r="J59" s="182"/>
      <c r="K59" s="182"/>
      <c r="L59" s="182"/>
      <c r="M59" s="182"/>
      <c r="N59" s="188">
        <v>2642.1168899999998</v>
      </c>
      <c r="O59" s="188">
        <v>2642.1168899999998</v>
      </c>
      <c r="P59" s="182"/>
      <c r="Q59" s="182"/>
      <c r="R59" s="182"/>
      <c r="S59" s="182"/>
      <c r="T59" s="188">
        <v>7828.1899899999999</v>
      </c>
      <c r="U59" s="188">
        <v>7828.1899899999999</v>
      </c>
      <c r="V59" s="182"/>
      <c r="W59" s="182">
        <v>4884.3</v>
      </c>
      <c r="X59" s="182">
        <v>4884.3</v>
      </c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>
        <v>37740.451000000001</v>
      </c>
      <c r="AZ59" s="182"/>
      <c r="BA59" s="182"/>
      <c r="BB59" s="221"/>
    </row>
    <row r="60" spans="1:54" ht="82.5" customHeight="1">
      <c r="A60" s="302"/>
      <c r="B60" s="304"/>
      <c r="C60" s="304"/>
      <c r="D60" s="218" t="s">
        <v>283</v>
      </c>
      <c r="E60" s="188">
        <f t="shared" si="72"/>
        <v>53095.05788</v>
      </c>
      <c r="F60" s="188">
        <f t="shared" si="73"/>
        <v>15354.606879999999</v>
      </c>
      <c r="G60" s="182"/>
      <c r="H60" s="182"/>
      <c r="I60" s="182"/>
      <c r="J60" s="182"/>
      <c r="K60" s="182"/>
      <c r="L60" s="182"/>
      <c r="M60" s="182"/>
      <c r="N60" s="188">
        <v>2642.1168899999998</v>
      </c>
      <c r="O60" s="188">
        <v>2642.1168899999998</v>
      </c>
      <c r="P60" s="182"/>
      <c r="Q60" s="182"/>
      <c r="R60" s="182"/>
      <c r="S60" s="182"/>
      <c r="T60" s="188">
        <v>7828.1899899999999</v>
      </c>
      <c r="U60" s="188">
        <v>7828.1899899999999</v>
      </c>
      <c r="V60" s="182"/>
      <c r="W60" s="182">
        <v>4884.3</v>
      </c>
      <c r="X60" s="182">
        <v>4884.3</v>
      </c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>
        <v>37740.451000000001</v>
      </c>
      <c r="AZ60" s="182"/>
      <c r="BA60" s="182"/>
      <c r="BB60" s="221" t="s">
        <v>477</v>
      </c>
    </row>
    <row r="61" spans="1:54" ht="22.5" customHeight="1">
      <c r="A61" s="302"/>
      <c r="B61" s="304"/>
      <c r="C61" s="304"/>
      <c r="D61" s="218" t="s">
        <v>278</v>
      </c>
      <c r="E61" s="188">
        <f t="shared" si="72"/>
        <v>0</v>
      </c>
      <c r="F61" s="188">
        <f t="shared" si="73"/>
        <v>0</v>
      </c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221"/>
    </row>
    <row r="62" spans="1:54" ht="37.5" customHeight="1">
      <c r="A62" s="302"/>
      <c r="B62" s="304"/>
      <c r="C62" s="304"/>
      <c r="D62" s="158" t="s">
        <v>43</v>
      </c>
      <c r="E62" s="188">
        <f t="shared" si="72"/>
        <v>0</v>
      </c>
      <c r="F62" s="188">
        <f t="shared" si="73"/>
        <v>0</v>
      </c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221"/>
    </row>
    <row r="63" spans="1:54" ht="22.5" customHeight="1">
      <c r="A63" s="301" t="s">
        <v>293</v>
      </c>
      <c r="B63" s="303" t="s">
        <v>382</v>
      </c>
      <c r="C63" s="303" t="s">
        <v>330</v>
      </c>
      <c r="D63" s="164" t="s">
        <v>41</v>
      </c>
      <c r="E63" s="188">
        <f t="shared" si="72"/>
        <v>18099.94628</v>
      </c>
      <c r="F63" s="188">
        <f t="shared" si="73"/>
        <v>0</v>
      </c>
      <c r="G63" s="182">
        <f>F63/E63*100</f>
        <v>0</v>
      </c>
      <c r="H63" s="182">
        <f>-H64+H65+H66</f>
        <v>0</v>
      </c>
      <c r="I63" s="182">
        <f t="shared" ref="I63" si="166">-I64+I65+I66</f>
        <v>0</v>
      </c>
      <c r="J63" s="182" t="e">
        <f>I63/H63*100</f>
        <v>#DIV/0!</v>
      </c>
      <c r="K63" s="182">
        <f t="shared" ref="K63" si="167">-K64+K65+K66</f>
        <v>0</v>
      </c>
      <c r="L63" s="182">
        <f t="shared" ref="L63" si="168">-L64+L65+L66</f>
        <v>0</v>
      </c>
      <c r="M63" s="182" t="e">
        <f>L63/K63*100</f>
        <v>#DIV/0!</v>
      </c>
      <c r="N63" s="182">
        <f t="shared" ref="N63" si="169">-N64+N65+N66</f>
        <v>0</v>
      </c>
      <c r="O63" s="182">
        <f t="shared" ref="O63" si="170">-O64+O65+O66</f>
        <v>0</v>
      </c>
      <c r="P63" s="182" t="e">
        <f>O63/N63*100</f>
        <v>#DIV/0!</v>
      </c>
      <c r="Q63" s="182">
        <f t="shared" ref="Q63" si="171">-Q64+Q65+Q66</f>
        <v>0</v>
      </c>
      <c r="R63" s="182">
        <f t="shared" ref="R63" si="172">-R64+R65+R66</f>
        <v>0</v>
      </c>
      <c r="S63" s="182" t="e">
        <f>R63/Q63*100</f>
        <v>#DIV/0!</v>
      </c>
      <c r="T63" s="182">
        <f t="shared" ref="T63" si="173">-T64+T65+T66</f>
        <v>0</v>
      </c>
      <c r="U63" s="182">
        <f t="shared" ref="U63" si="174">-U64+U65+U66</f>
        <v>0</v>
      </c>
      <c r="V63" s="182" t="e">
        <f>U63/T63*100</f>
        <v>#DIV/0!</v>
      </c>
      <c r="W63" s="188">
        <f t="shared" ref="W63" si="175">-W64+W65+W66</f>
        <v>0</v>
      </c>
      <c r="X63" s="182">
        <f t="shared" ref="X63" si="176">-X64+X65+X66</f>
        <v>0</v>
      </c>
      <c r="Y63" s="182" t="e">
        <f>X63/W63*100</f>
        <v>#DIV/0!</v>
      </c>
      <c r="Z63" s="188">
        <f t="shared" ref="Z63" si="177">-Z64+Z65+Z66</f>
        <v>0</v>
      </c>
      <c r="AA63" s="182">
        <f t="shared" ref="AA63" si="178">-AA64+AA65+AA66</f>
        <v>0</v>
      </c>
      <c r="AB63" s="182">
        <f t="shared" ref="AB63" si="179">-AB64+AB65+AB66</f>
        <v>0</v>
      </c>
      <c r="AC63" s="182">
        <f t="shared" ref="AC63" si="180">-AC64+AC65+AC66</f>
        <v>0</v>
      </c>
      <c r="AD63" s="182" t="e">
        <f>AC63/Z63*100</f>
        <v>#DIV/0!</v>
      </c>
      <c r="AE63" s="182">
        <f t="shared" ref="AE63" si="181">-AE64+AE65+AE66</f>
        <v>199.94628</v>
      </c>
      <c r="AF63" s="182">
        <f t="shared" ref="AF63" si="182">-AF64+AF65+AF66</f>
        <v>0</v>
      </c>
      <c r="AG63" s="182">
        <f t="shared" ref="AG63" si="183">-AG64+AG65+AG66</f>
        <v>0</v>
      </c>
      <c r="AH63" s="182">
        <f t="shared" ref="AH63" si="184">-AH64+AH65+AH66</f>
        <v>0</v>
      </c>
      <c r="AI63" s="182">
        <f>AH63/AE63*100</f>
        <v>0</v>
      </c>
      <c r="AJ63" s="182">
        <f t="shared" ref="AJ63" si="185">-AJ64+AJ65+AJ66</f>
        <v>0</v>
      </c>
      <c r="AK63" s="182">
        <f t="shared" ref="AK63" si="186">-AK64+AK65+AK66</f>
        <v>0</v>
      </c>
      <c r="AL63" s="182">
        <f t="shared" ref="AL63" si="187">-AL64+AL65+AL66</f>
        <v>0</v>
      </c>
      <c r="AM63" s="182">
        <f t="shared" ref="AM63" si="188">-AM64+AM65+AM66</f>
        <v>0</v>
      </c>
      <c r="AN63" s="182" t="e">
        <f>AM63/AJ63*100</f>
        <v>#DIV/0!</v>
      </c>
      <c r="AO63" s="188">
        <f t="shared" ref="AO63" si="189">-AO64+AO65+AO66</f>
        <v>5429.9835800000001</v>
      </c>
      <c r="AP63" s="182">
        <f t="shared" ref="AP63" si="190">-AP64+AP65+AP66</f>
        <v>0</v>
      </c>
      <c r="AQ63" s="182">
        <f t="shared" ref="AQ63" si="191">-AQ64+AQ65+AQ66</f>
        <v>0</v>
      </c>
      <c r="AR63" s="182">
        <f t="shared" ref="AR63" si="192">-AR64+AR65+AR66</f>
        <v>0</v>
      </c>
      <c r="AS63" s="182">
        <f>AR63/AO63*100</f>
        <v>0</v>
      </c>
      <c r="AT63" s="182">
        <f t="shared" ref="AT63" si="193">-AT64+AT65+AT66</f>
        <v>0</v>
      </c>
      <c r="AU63" s="182">
        <f t="shared" ref="AU63" si="194">-AU64+AU65+AU66</f>
        <v>0</v>
      </c>
      <c r="AV63" s="182">
        <f t="shared" ref="AV63" si="195">-AV64+AV65+AV66</f>
        <v>0</v>
      </c>
      <c r="AW63" s="182">
        <f t="shared" ref="AW63" si="196">-AW64+AW65+AW66</f>
        <v>0</v>
      </c>
      <c r="AX63" s="182" t="e">
        <f>AW63/AT63*100</f>
        <v>#DIV/0!</v>
      </c>
      <c r="AY63" s="182">
        <f t="shared" ref="AY63" si="197">-AY64+AY65+AY66</f>
        <v>12470.01642</v>
      </c>
      <c r="AZ63" s="182">
        <f t="shared" ref="AZ63" si="198">-AZ64+AZ65+AZ66</f>
        <v>0</v>
      </c>
      <c r="BA63" s="182">
        <f>AZ63/AY63*100</f>
        <v>0</v>
      </c>
      <c r="BB63" s="221"/>
    </row>
    <row r="64" spans="1:54" ht="31.5" customHeight="1">
      <c r="A64" s="302"/>
      <c r="B64" s="304"/>
      <c r="C64" s="304"/>
      <c r="D64" s="162" t="s">
        <v>37</v>
      </c>
      <c r="E64" s="188">
        <f t="shared" si="72"/>
        <v>0</v>
      </c>
      <c r="F64" s="188">
        <f t="shared" si="73"/>
        <v>0</v>
      </c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8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221"/>
    </row>
    <row r="65" spans="1:54" ht="50.25" customHeight="1">
      <c r="A65" s="302"/>
      <c r="B65" s="304"/>
      <c r="C65" s="304"/>
      <c r="D65" s="163" t="s">
        <v>2</v>
      </c>
      <c r="E65" s="188">
        <f t="shared" si="72"/>
        <v>0</v>
      </c>
      <c r="F65" s="188">
        <f t="shared" si="73"/>
        <v>0</v>
      </c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8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221"/>
    </row>
    <row r="66" spans="1:54" ht="22.5" customHeight="1">
      <c r="A66" s="302"/>
      <c r="B66" s="304"/>
      <c r="C66" s="304"/>
      <c r="D66" s="218" t="s">
        <v>277</v>
      </c>
      <c r="E66" s="188">
        <f t="shared" si="72"/>
        <v>18099.94628</v>
      </c>
      <c r="F66" s="188">
        <f t="shared" si="73"/>
        <v>0</v>
      </c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8"/>
      <c r="X66" s="182"/>
      <c r="Y66" s="182"/>
      <c r="Z66" s="188"/>
      <c r="AA66" s="182"/>
      <c r="AB66" s="182"/>
      <c r="AC66" s="182"/>
      <c r="AD66" s="182"/>
      <c r="AE66" s="188">
        <v>199.94628</v>
      </c>
      <c r="AF66" s="188"/>
      <c r="AG66" s="188"/>
      <c r="AH66" s="188"/>
      <c r="AI66" s="188"/>
      <c r="AJ66" s="188"/>
      <c r="AK66" s="188"/>
      <c r="AL66" s="188"/>
      <c r="AM66" s="188"/>
      <c r="AN66" s="188"/>
      <c r="AO66" s="188">
        <v>5429.9835800000001</v>
      </c>
      <c r="AP66" s="188"/>
      <c r="AQ66" s="188"/>
      <c r="AR66" s="188"/>
      <c r="AS66" s="188"/>
      <c r="AT66" s="188"/>
      <c r="AU66" s="188"/>
      <c r="AV66" s="188"/>
      <c r="AW66" s="188"/>
      <c r="AX66" s="188"/>
      <c r="AY66" s="188">
        <v>12470.01642</v>
      </c>
      <c r="AZ66" s="182"/>
      <c r="BA66" s="182"/>
      <c r="BB66" s="221"/>
    </row>
    <row r="67" spans="1:54" ht="82.5" customHeight="1">
      <c r="A67" s="302"/>
      <c r="B67" s="304"/>
      <c r="C67" s="304"/>
      <c r="D67" s="218" t="s">
        <v>283</v>
      </c>
      <c r="E67" s="188">
        <f t="shared" si="72"/>
        <v>0</v>
      </c>
      <c r="F67" s="188">
        <f t="shared" si="73"/>
        <v>0</v>
      </c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221"/>
    </row>
    <row r="68" spans="1:54" ht="22.5" customHeight="1">
      <c r="A68" s="302"/>
      <c r="B68" s="304"/>
      <c r="C68" s="304"/>
      <c r="D68" s="218" t="s">
        <v>278</v>
      </c>
      <c r="E68" s="188">
        <f t="shared" si="72"/>
        <v>0</v>
      </c>
      <c r="F68" s="188">
        <f t="shared" si="73"/>
        <v>0</v>
      </c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221"/>
    </row>
    <row r="69" spans="1:54" ht="37.5" customHeight="1">
      <c r="A69" s="302"/>
      <c r="B69" s="304"/>
      <c r="C69" s="304"/>
      <c r="D69" s="158" t="s">
        <v>43</v>
      </c>
      <c r="E69" s="188">
        <f t="shared" si="72"/>
        <v>0</v>
      </c>
      <c r="F69" s="188">
        <f t="shared" si="73"/>
        <v>0</v>
      </c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221"/>
    </row>
    <row r="70" spans="1:54" ht="22.5" customHeight="1">
      <c r="A70" s="301" t="s">
        <v>294</v>
      </c>
      <c r="B70" s="303" t="s">
        <v>383</v>
      </c>
      <c r="C70" s="303" t="s">
        <v>330</v>
      </c>
      <c r="D70" s="164" t="s">
        <v>41</v>
      </c>
      <c r="E70" s="188">
        <f t="shared" si="72"/>
        <v>1098.4578999999999</v>
      </c>
      <c r="F70" s="188">
        <f t="shared" si="73"/>
        <v>100.45</v>
      </c>
      <c r="G70" s="182">
        <f>F70/E70*100</f>
        <v>9.144638133150119</v>
      </c>
      <c r="H70" s="182">
        <f>-H71+H72+H73</f>
        <v>0</v>
      </c>
      <c r="I70" s="182">
        <f t="shared" ref="I70" si="199">-I71+I72+I73</f>
        <v>0</v>
      </c>
      <c r="J70" s="182" t="e">
        <f>I70/H70*100</f>
        <v>#DIV/0!</v>
      </c>
      <c r="K70" s="182">
        <f t="shared" ref="K70" si="200">-K71+K72+K73</f>
        <v>100</v>
      </c>
      <c r="L70" s="182">
        <f t="shared" ref="L70" si="201">-L71+L72+L73</f>
        <v>100</v>
      </c>
      <c r="M70" s="182">
        <f>L70/K70*100</f>
        <v>100</v>
      </c>
      <c r="N70" s="182">
        <f t="shared" ref="N70" si="202">-N71+N72+N73</f>
        <v>0</v>
      </c>
      <c r="O70" s="182">
        <f t="shared" ref="O70" si="203">-O71+O72+O73</f>
        <v>0</v>
      </c>
      <c r="P70" s="182" t="e">
        <f>O70/N70*100</f>
        <v>#DIV/0!</v>
      </c>
      <c r="Q70" s="182">
        <f t="shared" ref="Q70" si="204">-Q71+Q72+Q73</f>
        <v>0</v>
      </c>
      <c r="R70" s="182">
        <f t="shared" ref="R70" si="205">-R71+R72+R73</f>
        <v>0</v>
      </c>
      <c r="S70" s="182" t="e">
        <f>R70/Q70*100</f>
        <v>#DIV/0!</v>
      </c>
      <c r="T70" s="182">
        <f t="shared" ref="T70" si="206">-T71+T72+T73</f>
        <v>0.45</v>
      </c>
      <c r="U70" s="182">
        <f t="shared" ref="U70" si="207">-U71+U72+U73</f>
        <v>0.45</v>
      </c>
      <c r="V70" s="182">
        <f>U70/T70*100</f>
        <v>100</v>
      </c>
      <c r="W70" s="188"/>
      <c r="X70" s="182">
        <f t="shared" ref="X70" si="208">-X71+X72+X73</f>
        <v>0</v>
      </c>
      <c r="Y70" s="182" t="e">
        <f>X70/W70*100</f>
        <v>#DIV/0!</v>
      </c>
      <c r="Z70" s="182">
        <f t="shared" ref="Z70" si="209">-Z71+Z72+Z73</f>
        <v>0</v>
      </c>
      <c r="AA70" s="182">
        <f t="shared" ref="AA70" si="210">-AA71+AA72+AA73</f>
        <v>0</v>
      </c>
      <c r="AB70" s="182">
        <f t="shared" ref="AB70" si="211">-AB71+AB72+AB73</f>
        <v>0</v>
      </c>
      <c r="AC70" s="182">
        <f t="shared" ref="AC70" si="212">-AC71+AC72+AC73</f>
        <v>0</v>
      </c>
      <c r="AD70" s="182" t="e">
        <f>AC70/Z70*100</f>
        <v>#DIV/0!</v>
      </c>
      <c r="AE70" s="182">
        <f t="shared" ref="AE70" si="213">-AE71+AE72+AE73</f>
        <v>898.00789999999995</v>
      </c>
      <c r="AF70" s="182">
        <f t="shared" ref="AF70" si="214">-AF71+AF72+AF73</f>
        <v>0</v>
      </c>
      <c r="AG70" s="182">
        <f t="shared" ref="AG70" si="215">-AG71+AG72+AG73</f>
        <v>0</v>
      </c>
      <c r="AH70" s="182">
        <f t="shared" ref="AH70" si="216">-AH71+AH72+AH73</f>
        <v>0</v>
      </c>
      <c r="AI70" s="182">
        <f>AH70/AE70*100</f>
        <v>0</v>
      </c>
      <c r="AJ70" s="182">
        <f t="shared" ref="AJ70" si="217">-AJ71+AJ72+AJ73</f>
        <v>100</v>
      </c>
      <c r="AK70" s="182">
        <f t="shared" ref="AK70" si="218">-AK71+AK72+AK73</f>
        <v>0</v>
      </c>
      <c r="AL70" s="182">
        <f t="shared" ref="AL70" si="219">-AL71+AL72+AL73</f>
        <v>0</v>
      </c>
      <c r="AM70" s="182">
        <f t="shared" ref="AM70" si="220">-AM71+AM72+AM73</f>
        <v>0</v>
      </c>
      <c r="AN70" s="182">
        <f>AM70/AJ70*100</f>
        <v>0</v>
      </c>
      <c r="AO70" s="182">
        <f t="shared" ref="AO70" si="221">-AO71+AO72+AO73</f>
        <v>0</v>
      </c>
      <c r="AP70" s="182">
        <f t="shared" ref="AP70" si="222">-AP71+AP72+AP73</f>
        <v>0</v>
      </c>
      <c r="AQ70" s="182">
        <f t="shared" ref="AQ70" si="223">-AQ71+AQ72+AQ73</f>
        <v>0</v>
      </c>
      <c r="AR70" s="182">
        <f t="shared" ref="AR70" si="224">-AR71+AR72+AR73</f>
        <v>0</v>
      </c>
      <c r="AS70" s="182" t="e">
        <f>AR70/AO70*100</f>
        <v>#DIV/0!</v>
      </c>
      <c r="AT70" s="182">
        <f t="shared" ref="AT70" si="225">-AT71+AT72+AT73</f>
        <v>0</v>
      </c>
      <c r="AU70" s="182">
        <f t="shared" ref="AU70" si="226">-AU71+AU72+AU73</f>
        <v>0</v>
      </c>
      <c r="AV70" s="182">
        <f t="shared" ref="AV70" si="227">-AV71+AV72+AV73</f>
        <v>0</v>
      </c>
      <c r="AW70" s="182">
        <f t="shared" ref="AW70" si="228">-AW71+AW72+AW73</f>
        <v>0</v>
      </c>
      <c r="AX70" s="182" t="e">
        <f>AW70/AT70*100</f>
        <v>#DIV/0!</v>
      </c>
      <c r="AY70" s="182">
        <f t="shared" ref="AY70" si="229">-AY71+AY72+AY73</f>
        <v>0</v>
      </c>
      <c r="AZ70" s="182">
        <f t="shared" ref="AZ70" si="230">-AZ71+AZ72+AZ73</f>
        <v>0</v>
      </c>
      <c r="BA70" s="182" t="e">
        <f>AZ70/AY70*100</f>
        <v>#DIV/0!</v>
      </c>
      <c r="BB70" s="221"/>
    </row>
    <row r="71" spans="1:54" ht="31.5" customHeight="1">
      <c r="A71" s="302"/>
      <c r="B71" s="304"/>
      <c r="C71" s="304"/>
      <c r="D71" s="162" t="s">
        <v>37</v>
      </c>
      <c r="E71" s="188">
        <f t="shared" si="72"/>
        <v>0</v>
      </c>
      <c r="F71" s="188">
        <f t="shared" si="73"/>
        <v>0</v>
      </c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8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221"/>
    </row>
    <row r="72" spans="1:54" ht="50.25" customHeight="1">
      <c r="A72" s="302"/>
      <c r="B72" s="304"/>
      <c r="C72" s="304"/>
      <c r="D72" s="163" t="s">
        <v>2</v>
      </c>
      <c r="E72" s="188">
        <f t="shared" si="72"/>
        <v>0</v>
      </c>
      <c r="F72" s="188">
        <f t="shared" si="73"/>
        <v>0</v>
      </c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8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221"/>
    </row>
    <row r="73" spans="1:54" ht="22.5" customHeight="1">
      <c r="A73" s="302"/>
      <c r="B73" s="304"/>
      <c r="C73" s="304"/>
      <c r="D73" s="218" t="s">
        <v>277</v>
      </c>
      <c r="E73" s="188">
        <f t="shared" si="72"/>
        <v>1098.4578999999999</v>
      </c>
      <c r="F73" s="188">
        <f t="shared" si="73"/>
        <v>100.45</v>
      </c>
      <c r="G73" s="182"/>
      <c r="H73" s="182"/>
      <c r="I73" s="182"/>
      <c r="J73" s="182"/>
      <c r="K73" s="182">
        <v>100</v>
      </c>
      <c r="L73" s="182">
        <v>100</v>
      </c>
      <c r="M73" s="182"/>
      <c r="N73" s="182"/>
      <c r="O73" s="182"/>
      <c r="P73" s="182"/>
      <c r="Q73" s="182"/>
      <c r="R73" s="182"/>
      <c r="S73" s="182"/>
      <c r="T73" s="182">
        <v>0.45</v>
      </c>
      <c r="U73" s="182">
        <v>0.45</v>
      </c>
      <c r="V73" s="182"/>
      <c r="W73" s="188"/>
      <c r="X73" s="182"/>
      <c r="Y73" s="182"/>
      <c r="Z73" s="214"/>
      <c r="AA73" s="182"/>
      <c r="AB73" s="182"/>
      <c r="AC73" s="182"/>
      <c r="AD73" s="182"/>
      <c r="AE73" s="214">
        <v>898.00789999999995</v>
      </c>
      <c r="AF73" s="182"/>
      <c r="AG73" s="182"/>
      <c r="AH73" s="182"/>
      <c r="AI73" s="182"/>
      <c r="AJ73" s="182">
        <v>100</v>
      </c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221"/>
    </row>
    <row r="74" spans="1:54" ht="82.5" customHeight="1">
      <c r="A74" s="302"/>
      <c r="B74" s="304"/>
      <c r="C74" s="304"/>
      <c r="D74" s="218" t="s">
        <v>283</v>
      </c>
      <c r="E74" s="188">
        <f t="shared" si="72"/>
        <v>0</v>
      </c>
      <c r="F74" s="188">
        <f t="shared" si="73"/>
        <v>0</v>
      </c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221"/>
    </row>
    <row r="75" spans="1:54" ht="22.5" customHeight="1">
      <c r="A75" s="302"/>
      <c r="B75" s="304"/>
      <c r="C75" s="304"/>
      <c r="D75" s="218" t="s">
        <v>278</v>
      </c>
      <c r="E75" s="188">
        <f t="shared" si="72"/>
        <v>0</v>
      </c>
      <c r="F75" s="188">
        <f t="shared" si="73"/>
        <v>0</v>
      </c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221"/>
    </row>
    <row r="76" spans="1:54" ht="37.5" customHeight="1">
      <c r="A76" s="302"/>
      <c r="B76" s="304"/>
      <c r="C76" s="304"/>
      <c r="D76" s="158" t="s">
        <v>43</v>
      </c>
      <c r="E76" s="188">
        <f t="shared" si="72"/>
        <v>0</v>
      </c>
      <c r="F76" s="188">
        <f t="shared" si="73"/>
        <v>0</v>
      </c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221"/>
    </row>
    <row r="77" spans="1:54" ht="22.5" customHeight="1">
      <c r="A77" s="301" t="s">
        <v>295</v>
      </c>
      <c r="B77" s="303" t="s">
        <v>384</v>
      </c>
      <c r="C77" s="303" t="s">
        <v>330</v>
      </c>
      <c r="D77" s="164" t="s">
        <v>41</v>
      </c>
      <c r="E77" s="188">
        <f t="shared" si="72"/>
        <v>2000</v>
      </c>
      <c r="F77" s="188">
        <f t="shared" si="73"/>
        <v>2.7942800000000001</v>
      </c>
      <c r="G77" s="182">
        <f>F77/E77*100</f>
        <v>0.139714</v>
      </c>
      <c r="H77" s="182">
        <f>-H78+H79+H80</f>
        <v>0</v>
      </c>
      <c r="I77" s="182">
        <f t="shared" ref="I77" si="231">-I78+I79+I80</f>
        <v>0</v>
      </c>
      <c r="J77" s="182" t="e">
        <f>I77/H77*100</f>
        <v>#DIV/0!</v>
      </c>
      <c r="K77" s="182">
        <f t="shared" ref="K77" si="232">-K78+K79+K80</f>
        <v>0</v>
      </c>
      <c r="L77" s="182">
        <f t="shared" ref="L77" si="233">-L78+L79+L80</f>
        <v>0</v>
      </c>
      <c r="M77" s="182" t="e">
        <f>L77/K77*100</f>
        <v>#DIV/0!</v>
      </c>
      <c r="N77" s="182">
        <f t="shared" ref="N77" si="234">-N78+N79+N80</f>
        <v>0</v>
      </c>
      <c r="O77" s="182">
        <f t="shared" ref="O77" si="235">-O78+O79+O80</f>
        <v>0</v>
      </c>
      <c r="P77" s="182" t="e">
        <f>O77/N77*100</f>
        <v>#DIV/0!</v>
      </c>
      <c r="Q77" s="182">
        <f t="shared" ref="Q77" si="236">-Q78+Q79+Q80</f>
        <v>0</v>
      </c>
      <c r="R77" s="182">
        <f t="shared" ref="R77" si="237">-R78+R79+R80</f>
        <v>0</v>
      </c>
      <c r="S77" s="182" t="e">
        <f>R77/Q77*100</f>
        <v>#DIV/0!</v>
      </c>
      <c r="T77" s="188">
        <f t="shared" ref="T77" si="238">-T78+T79+T80</f>
        <v>2.7942800000000001</v>
      </c>
      <c r="U77" s="188">
        <f t="shared" ref="U77" si="239">-U78+U79+U80</f>
        <v>2.7942800000000001</v>
      </c>
      <c r="V77" s="182">
        <f>U77/T77*100</f>
        <v>100</v>
      </c>
      <c r="W77" s="182">
        <f t="shared" ref="W77" si="240">-W78+W79+W80</f>
        <v>0</v>
      </c>
      <c r="X77" s="182">
        <f t="shared" ref="X77" si="241">-X78+X79+X80</f>
        <v>0</v>
      </c>
      <c r="Y77" s="182" t="e">
        <f>X77/W77*100</f>
        <v>#DIV/0!</v>
      </c>
      <c r="Z77" s="182">
        <f t="shared" ref="Z77" si="242">-Z78+Z79+Z80</f>
        <v>0</v>
      </c>
      <c r="AA77" s="182">
        <f t="shared" ref="AA77" si="243">-AA78+AA79+AA80</f>
        <v>0</v>
      </c>
      <c r="AB77" s="182">
        <f t="shared" ref="AB77" si="244">-AB78+AB79+AB80</f>
        <v>0</v>
      </c>
      <c r="AC77" s="182">
        <f t="shared" ref="AC77" si="245">-AC78+AC79+AC80</f>
        <v>0</v>
      </c>
      <c r="AD77" s="182" t="e">
        <f>AC77/Z77*100</f>
        <v>#DIV/0!</v>
      </c>
      <c r="AE77" s="182">
        <f t="shared" ref="AE77" si="246">-AE78+AE79+AE80</f>
        <v>1997.2057199999999</v>
      </c>
      <c r="AF77" s="182">
        <f t="shared" ref="AF77" si="247">-AF78+AF79+AF80</f>
        <v>0</v>
      </c>
      <c r="AG77" s="182">
        <f t="shared" ref="AG77" si="248">-AG78+AG79+AG80</f>
        <v>0</v>
      </c>
      <c r="AH77" s="182">
        <f t="shared" ref="AH77" si="249">-AH78+AH79+AH80</f>
        <v>0</v>
      </c>
      <c r="AI77" s="182">
        <f>AH77/AE77*100</f>
        <v>0</v>
      </c>
      <c r="AJ77" s="182">
        <f t="shared" ref="AJ77" si="250">-AJ78+AJ79+AJ80</f>
        <v>0</v>
      </c>
      <c r="AK77" s="182">
        <f t="shared" ref="AK77" si="251">-AK78+AK79+AK80</f>
        <v>0</v>
      </c>
      <c r="AL77" s="182">
        <f t="shared" ref="AL77" si="252">-AL78+AL79+AL80</f>
        <v>0</v>
      </c>
      <c r="AM77" s="182">
        <f t="shared" ref="AM77" si="253">-AM78+AM79+AM80</f>
        <v>0</v>
      </c>
      <c r="AN77" s="182" t="e">
        <f>AM77/AJ77*100</f>
        <v>#DIV/0!</v>
      </c>
      <c r="AO77" s="182">
        <f t="shared" ref="AO77" si="254">-AO78+AO79+AO80</f>
        <v>0</v>
      </c>
      <c r="AP77" s="182">
        <f t="shared" ref="AP77" si="255">-AP78+AP79+AP80</f>
        <v>0</v>
      </c>
      <c r="AQ77" s="182">
        <f t="shared" ref="AQ77" si="256">-AQ78+AQ79+AQ80</f>
        <v>0</v>
      </c>
      <c r="AR77" s="182">
        <f t="shared" ref="AR77" si="257">-AR78+AR79+AR80</f>
        <v>0</v>
      </c>
      <c r="AS77" s="182" t="e">
        <f>AR77/AO77*100</f>
        <v>#DIV/0!</v>
      </c>
      <c r="AT77" s="182">
        <f t="shared" ref="AT77" si="258">-AT78+AT79+AT80</f>
        <v>0</v>
      </c>
      <c r="AU77" s="182">
        <f t="shared" ref="AU77" si="259">-AU78+AU79+AU80</f>
        <v>0</v>
      </c>
      <c r="AV77" s="182">
        <f t="shared" ref="AV77" si="260">-AV78+AV79+AV80</f>
        <v>0</v>
      </c>
      <c r="AW77" s="182">
        <f t="shared" ref="AW77" si="261">-AW78+AW79+AW80</f>
        <v>0</v>
      </c>
      <c r="AX77" s="182" t="e">
        <f>AW77/AT77*100</f>
        <v>#DIV/0!</v>
      </c>
      <c r="AY77" s="182">
        <f t="shared" ref="AY77" si="262">-AY78+AY79+AY80</f>
        <v>0</v>
      </c>
      <c r="AZ77" s="182">
        <f t="shared" ref="AZ77" si="263">-AZ78+AZ79+AZ80</f>
        <v>0</v>
      </c>
      <c r="BA77" s="182" t="e">
        <f>AZ77/AY77*100</f>
        <v>#DIV/0!</v>
      </c>
      <c r="BB77" s="221"/>
    </row>
    <row r="78" spans="1:54" ht="31.5" customHeight="1">
      <c r="A78" s="302"/>
      <c r="B78" s="304"/>
      <c r="C78" s="304"/>
      <c r="D78" s="162" t="s">
        <v>37</v>
      </c>
      <c r="E78" s="188">
        <f t="shared" si="72"/>
        <v>0</v>
      </c>
      <c r="F78" s="188">
        <f t="shared" si="73"/>
        <v>0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8"/>
      <c r="U78" s="188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221"/>
    </row>
    <row r="79" spans="1:54" ht="50.25" customHeight="1">
      <c r="A79" s="302"/>
      <c r="B79" s="304"/>
      <c r="C79" s="304"/>
      <c r="D79" s="163" t="s">
        <v>2</v>
      </c>
      <c r="E79" s="188">
        <f t="shared" si="72"/>
        <v>0</v>
      </c>
      <c r="F79" s="188">
        <f t="shared" si="73"/>
        <v>0</v>
      </c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8"/>
      <c r="U79" s="188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221"/>
    </row>
    <row r="80" spans="1:54" ht="22.5" customHeight="1">
      <c r="A80" s="302"/>
      <c r="B80" s="304"/>
      <c r="C80" s="304"/>
      <c r="D80" s="218" t="s">
        <v>277</v>
      </c>
      <c r="E80" s="188">
        <f t="shared" si="72"/>
        <v>2000</v>
      </c>
      <c r="F80" s="188">
        <f t="shared" si="73"/>
        <v>2.7942800000000001</v>
      </c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8">
        <v>2.7942800000000001</v>
      </c>
      <c r="U80" s="188">
        <v>2.7942800000000001</v>
      </c>
      <c r="V80" s="182"/>
      <c r="W80" s="182"/>
      <c r="X80" s="182"/>
      <c r="Y80" s="182"/>
      <c r="Z80" s="182"/>
      <c r="AA80" s="182"/>
      <c r="AB80" s="182"/>
      <c r="AC80" s="182"/>
      <c r="AD80" s="182"/>
      <c r="AE80" s="188">
        <f>2000-2.79428</f>
        <v>1997.2057199999999</v>
      </c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221"/>
    </row>
    <row r="81" spans="1:54" ht="82.5" customHeight="1">
      <c r="A81" s="302"/>
      <c r="B81" s="304"/>
      <c r="C81" s="304"/>
      <c r="D81" s="218" t="s">
        <v>283</v>
      </c>
      <c r="E81" s="188">
        <f t="shared" si="72"/>
        <v>2000</v>
      </c>
      <c r="F81" s="188">
        <f t="shared" si="73"/>
        <v>2.7942800000000001</v>
      </c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8">
        <v>2.7942800000000001</v>
      </c>
      <c r="U81" s="188">
        <v>2.7942800000000001</v>
      </c>
      <c r="V81" s="182"/>
      <c r="W81" s="182"/>
      <c r="X81" s="182"/>
      <c r="Y81" s="182"/>
      <c r="Z81" s="182"/>
      <c r="AA81" s="182"/>
      <c r="AB81" s="182"/>
      <c r="AC81" s="182"/>
      <c r="AD81" s="182"/>
      <c r="AE81" s="188">
        <f>2000-2.79428</f>
        <v>1997.2057199999999</v>
      </c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221"/>
    </row>
    <row r="82" spans="1:54" ht="22.5" customHeight="1">
      <c r="A82" s="302"/>
      <c r="B82" s="304"/>
      <c r="C82" s="304"/>
      <c r="D82" s="218" t="s">
        <v>278</v>
      </c>
      <c r="E82" s="188">
        <f t="shared" si="72"/>
        <v>0</v>
      </c>
      <c r="F82" s="188">
        <f t="shared" si="73"/>
        <v>0</v>
      </c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221"/>
    </row>
    <row r="83" spans="1:54" ht="37.5" customHeight="1">
      <c r="A83" s="302"/>
      <c r="B83" s="304"/>
      <c r="C83" s="304"/>
      <c r="D83" s="158" t="s">
        <v>43</v>
      </c>
      <c r="E83" s="188">
        <f t="shared" si="72"/>
        <v>0</v>
      </c>
      <c r="F83" s="188">
        <f t="shared" si="73"/>
        <v>0</v>
      </c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221"/>
    </row>
    <row r="84" spans="1:54" ht="22.5" customHeight="1">
      <c r="A84" s="301" t="s">
        <v>296</v>
      </c>
      <c r="B84" s="303" t="s">
        <v>385</v>
      </c>
      <c r="C84" s="303" t="s">
        <v>330</v>
      </c>
      <c r="D84" s="164" t="s">
        <v>41</v>
      </c>
      <c r="E84" s="188">
        <f t="shared" si="72"/>
        <v>950</v>
      </c>
      <c r="F84" s="188">
        <f t="shared" si="73"/>
        <v>750</v>
      </c>
      <c r="G84" s="182">
        <f>F84/E84*100</f>
        <v>78.94736842105263</v>
      </c>
      <c r="H84" s="182">
        <f>-H85+H86+H87</f>
        <v>0</v>
      </c>
      <c r="I84" s="182">
        <f t="shared" ref="I84" si="264">-I85+I86+I87</f>
        <v>0</v>
      </c>
      <c r="J84" s="182" t="e">
        <f>I84/H84*100</f>
        <v>#DIV/0!</v>
      </c>
      <c r="K84" s="182">
        <f t="shared" ref="K84" si="265">-K85+K86+K87</f>
        <v>0</v>
      </c>
      <c r="L84" s="182">
        <f t="shared" ref="L84" si="266">-L85+L86+L87</f>
        <v>0</v>
      </c>
      <c r="M84" s="182" t="e">
        <f>L84/K84*100</f>
        <v>#DIV/0!</v>
      </c>
      <c r="N84" s="182">
        <f t="shared" ref="N84" si="267">-N85+N86+N87</f>
        <v>0</v>
      </c>
      <c r="O84" s="182">
        <f t="shared" ref="O84" si="268">-O85+O86+O87</f>
        <v>0</v>
      </c>
      <c r="P84" s="182" t="e">
        <f>O84/N84*100</f>
        <v>#DIV/0!</v>
      </c>
      <c r="Q84" s="182">
        <f t="shared" ref="Q84" si="269">-Q85+Q86+Q87</f>
        <v>750</v>
      </c>
      <c r="R84" s="182">
        <f t="shared" ref="R84" si="270">-R85+R86+R87</f>
        <v>750</v>
      </c>
      <c r="S84" s="182">
        <f>R84/Q84*100</f>
        <v>100</v>
      </c>
      <c r="T84" s="182">
        <f t="shared" ref="T84" si="271">-T85+T86+T87</f>
        <v>0</v>
      </c>
      <c r="U84" s="182">
        <f t="shared" ref="U84" si="272">-U85+U86+U87</f>
        <v>0</v>
      </c>
      <c r="V84" s="182" t="e">
        <f>U84/T84*100</f>
        <v>#DIV/0!</v>
      </c>
      <c r="W84" s="182">
        <f t="shared" ref="W84" si="273">-W85+W86+W87</f>
        <v>0</v>
      </c>
      <c r="X84" s="182">
        <f t="shared" ref="X84" si="274">-X85+X86+X87</f>
        <v>0</v>
      </c>
      <c r="Y84" s="182" t="e">
        <f>X84/W84*100</f>
        <v>#DIV/0!</v>
      </c>
      <c r="Z84" s="182">
        <f t="shared" ref="Z84" si="275">-Z85+Z86+Z87</f>
        <v>0</v>
      </c>
      <c r="AA84" s="182">
        <f t="shared" ref="AA84" si="276">-AA85+AA86+AA87</f>
        <v>0</v>
      </c>
      <c r="AB84" s="182">
        <f t="shared" ref="AB84" si="277">-AB85+AB86+AB87</f>
        <v>0</v>
      </c>
      <c r="AC84" s="182">
        <f t="shared" ref="AC84" si="278">-AC85+AC86+AC87</f>
        <v>0</v>
      </c>
      <c r="AD84" s="182" t="e">
        <f>AC84/Z84*100</f>
        <v>#DIV/0!</v>
      </c>
      <c r="AE84" s="182">
        <f t="shared" ref="AE84" si="279">-AE85+AE86+AE87</f>
        <v>200</v>
      </c>
      <c r="AF84" s="182">
        <f t="shared" ref="AF84" si="280">-AF85+AF86+AF87</f>
        <v>0</v>
      </c>
      <c r="AG84" s="182">
        <f t="shared" ref="AG84" si="281">-AG85+AG86+AG87</f>
        <v>0</v>
      </c>
      <c r="AH84" s="182">
        <f t="shared" ref="AH84" si="282">-AH85+AH86+AH87</f>
        <v>0</v>
      </c>
      <c r="AI84" s="182">
        <f>AH84/AE84*100</f>
        <v>0</v>
      </c>
      <c r="AJ84" s="182">
        <f t="shared" ref="AJ84" si="283">-AJ85+AJ86+AJ87</f>
        <v>0</v>
      </c>
      <c r="AK84" s="182">
        <f t="shared" ref="AK84" si="284">-AK85+AK86+AK87</f>
        <v>0</v>
      </c>
      <c r="AL84" s="182">
        <f t="shared" ref="AL84" si="285">-AL85+AL86+AL87</f>
        <v>0</v>
      </c>
      <c r="AM84" s="182">
        <f t="shared" ref="AM84" si="286">-AM85+AM86+AM87</f>
        <v>0</v>
      </c>
      <c r="AN84" s="182" t="e">
        <f>AM84/AJ84*100</f>
        <v>#DIV/0!</v>
      </c>
      <c r="AO84" s="182">
        <f t="shared" ref="AO84" si="287">-AO85+AO86+AO87</f>
        <v>0</v>
      </c>
      <c r="AP84" s="182">
        <f t="shared" ref="AP84" si="288">-AP85+AP86+AP87</f>
        <v>0</v>
      </c>
      <c r="AQ84" s="182">
        <f t="shared" ref="AQ84" si="289">-AQ85+AQ86+AQ87</f>
        <v>0</v>
      </c>
      <c r="AR84" s="182">
        <f t="shared" ref="AR84" si="290">-AR85+AR86+AR87</f>
        <v>0</v>
      </c>
      <c r="AS84" s="182" t="e">
        <f>AR84/AO84*100</f>
        <v>#DIV/0!</v>
      </c>
      <c r="AT84" s="182">
        <f t="shared" ref="AT84" si="291">-AT85+AT86+AT87</f>
        <v>0</v>
      </c>
      <c r="AU84" s="182">
        <f t="shared" ref="AU84" si="292">-AU85+AU86+AU87</f>
        <v>0</v>
      </c>
      <c r="AV84" s="182">
        <f t="shared" ref="AV84" si="293">-AV85+AV86+AV87</f>
        <v>0</v>
      </c>
      <c r="AW84" s="182">
        <f t="shared" ref="AW84" si="294">-AW85+AW86+AW87</f>
        <v>0</v>
      </c>
      <c r="AX84" s="182" t="e">
        <f>AW84/AT84*100</f>
        <v>#DIV/0!</v>
      </c>
      <c r="AY84" s="182">
        <f t="shared" ref="AY84" si="295">-AY85+AY86+AY87</f>
        <v>0</v>
      </c>
      <c r="AZ84" s="182">
        <f t="shared" ref="AZ84" si="296">-AZ85+AZ86+AZ87</f>
        <v>0</v>
      </c>
      <c r="BA84" s="182" t="e">
        <f>AZ84/AY84*100</f>
        <v>#DIV/0!</v>
      </c>
      <c r="BB84" s="221"/>
    </row>
    <row r="85" spans="1:54" ht="31.5" customHeight="1">
      <c r="A85" s="302"/>
      <c r="B85" s="304"/>
      <c r="C85" s="304"/>
      <c r="D85" s="162" t="s">
        <v>37</v>
      </c>
      <c r="E85" s="188">
        <f t="shared" si="72"/>
        <v>0</v>
      </c>
      <c r="F85" s="188">
        <f t="shared" si="73"/>
        <v>0</v>
      </c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221"/>
    </row>
    <row r="86" spans="1:54" ht="50.25" customHeight="1">
      <c r="A86" s="302"/>
      <c r="B86" s="304"/>
      <c r="C86" s="304"/>
      <c r="D86" s="163" t="s">
        <v>2</v>
      </c>
      <c r="E86" s="188">
        <f t="shared" si="72"/>
        <v>0</v>
      </c>
      <c r="F86" s="188">
        <f t="shared" si="73"/>
        <v>0</v>
      </c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221"/>
    </row>
    <row r="87" spans="1:54" ht="22.5" customHeight="1">
      <c r="A87" s="302"/>
      <c r="B87" s="304"/>
      <c r="C87" s="304"/>
      <c r="D87" s="218" t="s">
        <v>277</v>
      </c>
      <c r="E87" s="188">
        <f t="shared" si="72"/>
        <v>950</v>
      </c>
      <c r="F87" s="188">
        <f t="shared" si="73"/>
        <v>750</v>
      </c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>
        <v>750</v>
      </c>
      <c r="R87" s="182">
        <v>750</v>
      </c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>
        <f>950-750</f>
        <v>200</v>
      </c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221"/>
    </row>
    <row r="88" spans="1:54" ht="82.5" customHeight="1">
      <c r="A88" s="302"/>
      <c r="B88" s="304"/>
      <c r="C88" s="304"/>
      <c r="D88" s="218" t="s">
        <v>283</v>
      </c>
      <c r="E88" s="188">
        <f t="shared" si="72"/>
        <v>0</v>
      </c>
      <c r="F88" s="188">
        <f t="shared" si="73"/>
        <v>0</v>
      </c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221"/>
    </row>
    <row r="89" spans="1:54" ht="22.5" customHeight="1">
      <c r="A89" s="302"/>
      <c r="B89" s="304"/>
      <c r="C89" s="304"/>
      <c r="D89" s="218" t="s">
        <v>278</v>
      </c>
      <c r="E89" s="188">
        <f t="shared" si="72"/>
        <v>0</v>
      </c>
      <c r="F89" s="188">
        <f t="shared" si="73"/>
        <v>0</v>
      </c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221"/>
    </row>
    <row r="90" spans="1:54" ht="37.5" customHeight="1">
      <c r="A90" s="302"/>
      <c r="B90" s="304"/>
      <c r="C90" s="304"/>
      <c r="D90" s="158" t="s">
        <v>43</v>
      </c>
      <c r="E90" s="188">
        <f t="shared" si="72"/>
        <v>0</v>
      </c>
      <c r="F90" s="188">
        <f t="shared" si="73"/>
        <v>0</v>
      </c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221"/>
    </row>
    <row r="91" spans="1:54" ht="22.5" customHeight="1">
      <c r="A91" s="301" t="s">
        <v>297</v>
      </c>
      <c r="B91" s="303" t="s">
        <v>386</v>
      </c>
      <c r="C91" s="303" t="s">
        <v>330</v>
      </c>
      <c r="D91" s="164" t="s">
        <v>41</v>
      </c>
      <c r="E91" s="188">
        <f t="shared" si="72"/>
        <v>26.465129999999998</v>
      </c>
      <c r="F91" s="188">
        <f t="shared" si="73"/>
        <v>0</v>
      </c>
      <c r="G91" s="182">
        <f>F91/E91*100</f>
        <v>0</v>
      </c>
      <c r="H91" s="182">
        <f>-H92+H93+H94</f>
        <v>0</v>
      </c>
      <c r="I91" s="182">
        <f t="shared" ref="I91" si="297">-I92+I93+I94</f>
        <v>0</v>
      </c>
      <c r="J91" s="182" t="e">
        <f>I91/H91*100</f>
        <v>#DIV/0!</v>
      </c>
      <c r="K91" s="182">
        <f t="shared" ref="K91" si="298">-K92+K93+K94</f>
        <v>0</v>
      </c>
      <c r="L91" s="182">
        <f t="shared" ref="L91" si="299">-L92+L93+L94</f>
        <v>0</v>
      </c>
      <c r="M91" s="182" t="e">
        <f>L91/K91*100</f>
        <v>#DIV/0!</v>
      </c>
      <c r="N91" s="182">
        <f t="shared" ref="N91" si="300">-N92+N93+N94</f>
        <v>0</v>
      </c>
      <c r="O91" s="182">
        <f t="shared" ref="O91" si="301">-O92+O93+O94</f>
        <v>0</v>
      </c>
      <c r="P91" s="182" t="e">
        <f>O91/N91*100</f>
        <v>#DIV/0!</v>
      </c>
      <c r="Q91" s="182">
        <f t="shared" ref="Q91" si="302">-Q92+Q93+Q94</f>
        <v>0</v>
      </c>
      <c r="R91" s="182">
        <f t="shared" ref="R91" si="303">-R92+R93+R94</f>
        <v>0</v>
      </c>
      <c r="S91" s="182" t="e">
        <f>R91/Q91*100</f>
        <v>#DIV/0!</v>
      </c>
      <c r="T91" s="182">
        <f t="shared" ref="T91" si="304">-T92+T93+T94</f>
        <v>0</v>
      </c>
      <c r="U91" s="182">
        <f t="shared" ref="U91" si="305">-U92+U93+U94</f>
        <v>0</v>
      </c>
      <c r="V91" s="182" t="e">
        <f>U91/T91*100</f>
        <v>#DIV/0!</v>
      </c>
      <c r="W91" s="182">
        <f t="shared" ref="W91" si="306">-W92+W93+W94</f>
        <v>0</v>
      </c>
      <c r="X91" s="182">
        <f t="shared" ref="X91" si="307">-X92+X93+X94</f>
        <v>0</v>
      </c>
      <c r="Y91" s="182" t="e">
        <f>X91/W91*100</f>
        <v>#DIV/0!</v>
      </c>
      <c r="Z91" s="182">
        <f t="shared" ref="Z91" si="308">-Z92+Z93+Z94</f>
        <v>0</v>
      </c>
      <c r="AA91" s="182">
        <f t="shared" ref="AA91" si="309">-AA92+AA93+AA94</f>
        <v>0</v>
      </c>
      <c r="AB91" s="182">
        <f t="shared" ref="AB91" si="310">-AB92+AB93+AB94</f>
        <v>0</v>
      </c>
      <c r="AC91" s="182">
        <f t="shared" ref="AC91" si="311">-AC92+AC93+AC94</f>
        <v>0</v>
      </c>
      <c r="AD91" s="182" t="e">
        <f>AC91/Z91*100</f>
        <v>#DIV/0!</v>
      </c>
      <c r="AE91" s="182">
        <f t="shared" ref="AE91" si="312">-AE92+AE93+AE94</f>
        <v>0</v>
      </c>
      <c r="AF91" s="182">
        <f t="shared" ref="AF91" si="313">-AF92+AF93+AF94</f>
        <v>0</v>
      </c>
      <c r="AG91" s="182">
        <f t="shared" ref="AG91" si="314">-AG92+AG93+AG94</f>
        <v>0</v>
      </c>
      <c r="AH91" s="182">
        <f t="shared" ref="AH91" si="315">-AH92+AH93+AH94</f>
        <v>0</v>
      </c>
      <c r="AI91" s="182" t="e">
        <f>AH91/AE91*100</f>
        <v>#DIV/0!</v>
      </c>
      <c r="AJ91" s="182">
        <f t="shared" ref="AJ91" si="316">-AJ92+AJ93+AJ94</f>
        <v>0</v>
      </c>
      <c r="AK91" s="182">
        <f t="shared" ref="AK91" si="317">-AK92+AK93+AK94</f>
        <v>0</v>
      </c>
      <c r="AL91" s="182">
        <f t="shared" ref="AL91" si="318">-AL92+AL93+AL94</f>
        <v>0</v>
      </c>
      <c r="AM91" s="182">
        <f t="shared" ref="AM91" si="319">-AM92+AM93+AM94</f>
        <v>0</v>
      </c>
      <c r="AN91" s="182" t="e">
        <f>AM91/AJ91*100</f>
        <v>#DIV/0!</v>
      </c>
      <c r="AO91" s="182">
        <f t="shared" ref="AO91" si="320">-AO92+AO93+AO94</f>
        <v>0</v>
      </c>
      <c r="AP91" s="182">
        <f t="shared" ref="AP91" si="321">-AP92+AP93+AP94</f>
        <v>0</v>
      </c>
      <c r="AQ91" s="182">
        <f t="shared" ref="AQ91" si="322">-AQ92+AQ93+AQ94</f>
        <v>0</v>
      </c>
      <c r="AR91" s="182">
        <f t="shared" ref="AR91" si="323">-AR92+AR93+AR94</f>
        <v>0</v>
      </c>
      <c r="AS91" s="182" t="e">
        <f>AR91/AO91*100</f>
        <v>#DIV/0!</v>
      </c>
      <c r="AT91" s="182">
        <f t="shared" ref="AT91" si="324">-AT92+AT93+AT94</f>
        <v>0</v>
      </c>
      <c r="AU91" s="182">
        <f t="shared" ref="AU91" si="325">-AU92+AU93+AU94</f>
        <v>0</v>
      </c>
      <c r="AV91" s="182">
        <f t="shared" ref="AV91" si="326">-AV92+AV93+AV94</f>
        <v>0</v>
      </c>
      <c r="AW91" s="182">
        <f t="shared" ref="AW91" si="327">-AW92+AW93+AW94</f>
        <v>0</v>
      </c>
      <c r="AX91" s="182" t="e">
        <f>AW91/AT91*100</f>
        <v>#DIV/0!</v>
      </c>
      <c r="AY91" s="188">
        <f t="shared" ref="AY91" si="328">-AY92+AY93+AY94</f>
        <v>26.465129999999998</v>
      </c>
      <c r="AZ91" s="182">
        <f t="shared" ref="AZ91" si="329">-AZ92+AZ93+AZ94</f>
        <v>0</v>
      </c>
      <c r="BA91" s="182">
        <f>AZ91/AY91*100</f>
        <v>0</v>
      </c>
      <c r="BB91" s="221"/>
    </row>
    <row r="92" spans="1:54" ht="31.5" customHeight="1">
      <c r="A92" s="302"/>
      <c r="B92" s="304"/>
      <c r="C92" s="304"/>
      <c r="D92" s="162" t="s">
        <v>37</v>
      </c>
      <c r="E92" s="188">
        <f t="shared" si="72"/>
        <v>0</v>
      </c>
      <c r="F92" s="188">
        <f t="shared" si="73"/>
        <v>0</v>
      </c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8"/>
      <c r="AZ92" s="182"/>
      <c r="BA92" s="182"/>
      <c r="BB92" s="221"/>
    </row>
    <row r="93" spans="1:54" ht="50.25" customHeight="1">
      <c r="A93" s="302"/>
      <c r="B93" s="304"/>
      <c r="C93" s="304"/>
      <c r="D93" s="163" t="s">
        <v>2</v>
      </c>
      <c r="E93" s="188">
        <f t="shared" ref="E93:E156" si="330">H93+K93+N93+Q93+T93+W93+Z93+AE93+AJ93+AO93+AT93+AY93</f>
        <v>0</v>
      </c>
      <c r="F93" s="188">
        <f t="shared" ref="F93:F156" si="331">I93+L93+O93+R93+U93+X93+AA93+AF93+AK93+AP93+AU93+AZ93</f>
        <v>0</v>
      </c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8"/>
      <c r="AZ93" s="182"/>
      <c r="BA93" s="182"/>
      <c r="BB93" s="221"/>
    </row>
    <row r="94" spans="1:54" ht="22.5" customHeight="1">
      <c r="A94" s="302"/>
      <c r="B94" s="304"/>
      <c r="C94" s="304"/>
      <c r="D94" s="218" t="s">
        <v>277</v>
      </c>
      <c r="E94" s="188">
        <f t="shared" si="330"/>
        <v>26.465129999999998</v>
      </c>
      <c r="F94" s="188">
        <f t="shared" si="331"/>
        <v>0</v>
      </c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8">
        <v>26.465129999999998</v>
      </c>
      <c r="AZ94" s="182"/>
      <c r="BA94" s="182"/>
      <c r="BB94" s="221"/>
    </row>
    <row r="95" spans="1:54" ht="82.5" customHeight="1">
      <c r="A95" s="302"/>
      <c r="B95" s="304"/>
      <c r="C95" s="304"/>
      <c r="D95" s="218" t="s">
        <v>283</v>
      </c>
      <c r="E95" s="188">
        <f t="shared" si="330"/>
        <v>26.465129999999998</v>
      </c>
      <c r="F95" s="188">
        <f t="shared" si="331"/>
        <v>0</v>
      </c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8">
        <v>26.465129999999998</v>
      </c>
      <c r="AZ95" s="182"/>
      <c r="BA95" s="182"/>
      <c r="BB95" s="221"/>
    </row>
    <row r="96" spans="1:54" ht="22.5" customHeight="1">
      <c r="A96" s="302"/>
      <c r="B96" s="304"/>
      <c r="C96" s="304"/>
      <c r="D96" s="218" t="s">
        <v>278</v>
      </c>
      <c r="E96" s="188">
        <f t="shared" si="330"/>
        <v>0</v>
      </c>
      <c r="F96" s="188">
        <f t="shared" si="331"/>
        <v>0</v>
      </c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221"/>
    </row>
    <row r="97" spans="1:54" ht="37.5" customHeight="1">
      <c r="A97" s="302"/>
      <c r="B97" s="304"/>
      <c r="C97" s="304"/>
      <c r="D97" s="158" t="s">
        <v>43</v>
      </c>
      <c r="E97" s="188">
        <f t="shared" si="330"/>
        <v>0</v>
      </c>
      <c r="F97" s="188">
        <f t="shared" si="331"/>
        <v>0</v>
      </c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221"/>
    </row>
    <row r="98" spans="1:54" ht="22.5" customHeight="1">
      <c r="A98" s="301" t="s">
        <v>298</v>
      </c>
      <c r="B98" s="303" t="s">
        <v>387</v>
      </c>
      <c r="C98" s="303" t="s">
        <v>330</v>
      </c>
      <c r="D98" s="164" t="s">
        <v>41</v>
      </c>
      <c r="E98" s="188">
        <f t="shared" si="330"/>
        <v>6450.9172199999994</v>
      </c>
      <c r="F98" s="188">
        <f t="shared" si="331"/>
        <v>0</v>
      </c>
      <c r="G98" s="182">
        <f>F98/E98*100</f>
        <v>0</v>
      </c>
      <c r="H98" s="182">
        <f>-H99+H100+H101</f>
        <v>0</v>
      </c>
      <c r="I98" s="182">
        <f t="shared" ref="I98" si="332">-I99+I100+I101</f>
        <v>0</v>
      </c>
      <c r="J98" s="182" t="e">
        <f>I98/H98*100</f>
        <v>#DIV/0!</v>
      </c>
      <c r="K98" s="182">
        <f t="shared" ref="K98" si="333">-K99+K100+K101</f>
        <v>0</v>
      </c>
      <c r="L98" s="182">
        <f t="shared" ref="L98" si="334">-L99+L100+L101</f>
        <v>0</v>
      </c>
      <c r="M98" s="182" t="e">
        <f>L98/K98*100</f>
        <v>#DIV/0!</v>
      </c>
      <c r="N98" s="182">
        <f t="shared" ref="N98" si="335">-N99+N100+N101</f>
        <v>0</v>
      </c>
      <c r="O98" s="182">
        <f t="shared" ref="O98" si="336">-O99+O100+O101</f>
        <v>0</v>
      </c>
      <c r="P98" s="182" t="e">
        <f>O98/N98*100</f>
        <v>#DIV/0!</v>
      </c>
      <c r="Q98" s="182">
        <f t="shared" ref="Q98" si="337">-Q99+Q100+Q101</f>
        <v>0</v>
      </c>
      <c r="R98" s="182">
        <f t="shared" ref="R98" si="338">-R99+R100+R101</f>
        <v>0</v>
      </c>
      <c r="S98" s="182" t="e">
        <f>R98/Q98*100</f>
        <v>#DIV/0!</v>
      </c>
      <c r="T98" s="182">
        <f t="shared" ref="T98" si="339">-T99+T100+T101</f>
        <v>0</v>
      </c>
      <c r="U98" s="182">
        <f t="shared" ref="U98" si="340">-U99+U100+U101</f>
        <v>0</v>
      </c>
      <c r="V98" s="182" t="e">
        <f>U98/T98*100</f>
        <v>#DIV/0!</v>
      </c>
      <c r="W98" s="182">
        <f t="shared" ref="W98" si="341">-W99+W100+W101</f>
        <v>0</v>
      </c>
      <c r="X98" s="182">
        <f t="shared" ref="X98" si="342">-X99+X100+X101</f>
        <v>0</v>
      </c>
      <c r="Y98" s="182" t="e">
        <f>X98/W98*100</f>
        <v>#DIV/0!</v>
      </c>
      <c r="Z98" s="188">
        <f t="shared" ref="Z98" si="343">-Z99+Z100+Z101</f>
        <v>0</v>
      </c>
      <c r="AA98" s="182">
        <f t="shared" ref="AA98" si="344">-AA99+AA100+AA101</f>
        <v>0</v>
      </c>
      <c r="AB98" s="182">
        <f t="shared" ref="AB98" si="345">-AB99+AB100+AB101</f>
        <v>0</v>
      </c>
      <c r="AC98" s="182">
        <f t="shared" ref="AC98" si="346">-AC99+AC100+AC101</f>
        <v>0</v>
      </c>
      <c r="AD98" s="182" t="e">
        <f>AC98/Z98*100</f>
        <v>#DIV/0!</v>
      </c>
      <c r="AE98" s="182">
        <f t="shared" ref="AE98" si="347">-AE99+AE100+AE101</f>
        <v>5250.7183599999998</v>
      </c>
      <c r="AF98" s="182">
        <f t="shared" ref="AF98" si="348">-AF99+AF100+AF101</f>
        <v>0</v>
      </c>
      <c r="AG98" s="182">
        <f t="shared" ref="AG98" si="349">-AG99+AG100+AG101</f>
        <v>0</v>
      </c>
      <c r="AH98" s="182">
        <f t="shared" ref="AH98" si="350">-AH99+AH100+AH101</f>
        <v>0</v>
      </c>
      <c r="AI98" s="182">
        <f>AH98/AE98*100</f>
        <v>0</v>
      </c>
      <c r="AJ98" s="188">
        <f t="shared" ref="AJ98" si="351">-AJ99+AJ100+AJ101</f>
        <v>1200.19886</v>
      </c>
      <c r="AK98" s="182">
        <f t="shared" ref="AK98" si="352">-AK99+AK100+AK101</f>
        <v>0</v>
      </c>
      <c r="AL98" s="182">
        <f t="shared" ref="AL98" si="353">-AL99+AL100+AL101</f>
        <v>0</v>
      </c>
      <c r="AM98" s="182">
        <f t="shared" ref="AM98" si="354">-AM99+AM100+AM101</f>
        <v>0</v>
      </c>
      <c r="AN98" s="182">
        <f>AM98/AJ98*100</f>
        <v>0</v>
      </c>
      <c r="AO98" s="182">
        <f t="shared" ref="AO98" si="355">-AO99+AO100+AO101</f>
        <v>0</v>
      </c>
      <c r="AP98" s="182">
        <f t="shared" ref="AP98" si="356">-AP99+AP100+AP101</f>
        <v>0</v>
      </c>
      <c r="AQ98" s="182">
        <f t="shared" ref="AQ98" si="357">-AQ99+AQ100+AQ101</f>
        <v>0</v>
      </c>
      <c r="AR98" s="182">
        <f t="shared" ref="AR98" si="358">-AR99+AR100+AR101</f>
        <v>0</v>
      </c>
      <c r="AS98" s="182" t="e">
        <f>AR98/AO98*100</f>
        <v>#DIV/0!</v>
      </c>
      <c r="AT98" s="182">
        <f t="shared" ref="AT98" si="359">-AT99+AT100+AT101</f>
        <v>0</v>
      </c>
      <c r="AU98" s="182">
        <f t="shared" ref="AU98" si="360">-AU99+AU100+AU101</f>
        <v>0</v>
      </c>
      <c r="AV98" s="182">
        <f t="shared" ref="AV98" si="361">-AV99+AV100+AV101</f>
        <v>0</v>
      </c>
      <c r="AW98" s="182">
        <f t="shared" ref="AW98" si="362">-AW99+AW100+AW101</f>
        <v>0</v>
      </c>
      <c r="AX98" s="182" t="e">
        <f>AW98/AT98*100</f>
        <v>#DIV/0!</v>
      </c>
      <c r="AY98" s="182">
        <f t="shared" ref="AY98" si="363">-AY99+AY100+AY101</f>
        <v>0</v>
      </c>
      <c r="AZ98" s="182">
        <f t="shared" ref="AZ98" si="364">-AZ99+AZ100+AZ101</f>
        <v>0</v>
      </c>
      <c r="BA98" s="182" t="e">
        <f>AZ98/AY98*100</f>
        <v>#DIV/0!</v>
      </c>
      <c r="BB98" s="221"/>
    </row>
    <row r="99" spans="1:54" ht="31.5" customHeight="1">
      <c r="A99" s="302"/>
      <c r="B99" s="304"/>
      <c r="C99" s="304"/>
      <c r="D99" s="162" t="s">
        <v>37</v>
      </c>
      <c r="E99" s="188">
        <f t="shared" si="330"/>
        <v>0</v>
      </c>
      <c r="F99" s="188">
        <f t="shared" si="331"/>
        <v>0</v>
      </c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8"/>
      <c r="AA99" s="182"/>
      <c r="AB99" s="182"/>
      <c r="AC99" s="182"/>
      <c r="AD99" s="182"/>
      <c r="AE99" s="182"/>
      <c r="AF99" s="182"/>
      <c r="AG99" s="182"/>
      <c r="AH99" s="182"/>
      <c r="AI99" s="182"/>
      <c r="AJ99" s="188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221"/>
    </row>
    <row r="100" spans="1:54" ht="50.25" customHeight="1">
      <c r="A100" s="302"/>
      <c r="B100" s="304"/>
      <c r="C100" s="304"/>
      <c r="D100" s="163" t="s">
        <v>2</v>
      </c>
      <c r="E100" s="188">
        <f t="shared" si="330"/>
        <v>4800.7183599999998</v>
      </c>
      <c r="F100" s="188">
        <f t="shared" si="331"/>
        <v>0</v>
      </c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8"/>
      <c r="AA100" s="182"/>
      <c r="AB100" s="182"/>
      <c r="AC100" s="182"/>
      <c r="AD100" s="182"/>
      <c r="AE100" s="188">
        <v>4800.7183599999998</v>
      </c>
      <c r="AF100" s="182"/>
      <c r="AG100" s="182"/>
      <c r="AH100" s="182"/>
      <c r="AI100" s="182"/>
      <c r="AJ100" s="188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221"/>
    </row>
    <row r="101" spans="1:54" ht="22.5" customHeight="1">
      <c r="A101" s="302"/>
      <c r="B101" s="304"/>
      <c r="C101" s="304"/>
      <c r="D101" s="218" t="s">
        <v>277</v>
      </c>
      <c r="E101" s="188">
        <f t="shared" si="330"/>
        <v>1650.19886</v>
      </c>
      <c r="F101" s="188">
        <f t="shared" si="331"/>
        <v>0</v>
      </c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>
        <v>450</v>
      </c>
      <c r="AF101" s="182"/>
      <c r="AG101" s="182"/>
      <c r="AH101" s="182"/>
      <c r="AI101" s="182"/>
      <c r="AJ101" s="188">
        <v>1200.19886</v>
      </c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221"/>
    </row>
    <row r="102" spans="1:54" ht="82.5" customHeight="1">
      <c r="A102" s="302"/>
      <c r="B102" s="304"/>
      <c r="C102" s="304"/>
      <c r="D102" s="218" t="s">
        <v>283</v>
      </c>
      <c r="E102" s="188">
        <f t="shared" si="330"/>
        <v>0</v>
      </c>
      <c r="F102" s="188">
        <f t="shared" si="331"/>
        <v>0</v>
      </c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221"/>
    </row>
    <row r="103" spans="1:54" ht="22.5" customHeight="1">
      <c r="A103" s="302"/>
      <c r="B103" s="304"/>
      <c r="C103" s="304"/>
      <c r="D103" s="218" t="s">
        <v>278</v>
      </c>
      <c r="E103" s="188">
        <f t="shared" si="330"/>
        <v>0</v>
      </c>
      <c r="F103" s="188">
        <f t="shared" si="331"/>
        <v>0</v>
      </c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221"/>
    </row>
    <row r="104" spans="1:54" ht="37.5" customHeight="1">
      <c r="A104" s="302"/>
      <c r="B104" s="304"/>
      <c r="C104" s="304"/>
      <c r="D104" s="158" t="s">
        <v>43</v>
      </c>
      <c r="E104" s="188">
        <f t="shared" si="330"/>
        <v>0</v>
      </c>
      <c r="F104" s="188">
        <f t="shared" si="331"/>
        <v>0</v>
      </c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221"/>
    </row>
    <row r="105" spans="1:54" ht="22.5" customHeight="1">
      <c r="A105" s="301" t="s">
        <v>299</v>
      </c>
      <c r="B105" s="303" t="s">
        <v>388</v>
      </c>
      <c r="C105" s="303" t="s">
        <v>330</v>
      </c>
      <c r="D105" s="164" t="s">
        <v>41</v>
      </c>
      <c r="E105" s="188">
        <f t="shared" si="330"/>
        <v>1000</v>
      </c>
      <c r="F105" s="188">
        <f t="shared" si="331"/>
        <v>0</v>
      </c>
      <c r="G105" s="182">
        <f>F105/E105*100</f>
        <v>0</v>
      </c>
      <c r="H105" s="182">
        <f>-H106+H107+H108</f>
        <v>0</v>
      </c>
      <c r="I105" s="182">
        <f t="shared" ref="I105" si="365">-I106+I107+I108</f>
        <v>0</v>
      </c>
      <c r="J105" s="182" t="e">
        <f>I105/H105*100</f>
        <v>#DIV/0!</v>
      </c>
      <c r="K105" s="182">
        <f t="shared" ref="K105" si="366">-K106+K107+K108</f>
        <v>0</v>
      </c>
      <c r="L105" s="182">
        <f t="shared" ref="L105" si="367">-L106+L107+L108</f>
        <v>0</v>
      </c>
      <c r="M105" s="182" t="e">
        <f>L105/K105*100</f>
        <v>#DIV/0!</v>
      </c>
      <c r="N105" s="182">
        <f t="shared" ref="N105" si="368">-N106+N107+N108</f>
        <v>0</v>
      </c>
      <c r="O105" s="182">
        <f t="shared" ref="O105" si="369">-O106+O107+O108</f>
        <v>0</v>
      </c>
      <c r="P105" s="182" t="e">
        <f>O105/N105*100</f>
        <v>#DIV/0!</v>
      </c>
      <c r="Q105" s="182">
        <f t="shared" ref="Q105" si="370">-Q106+Q107+Q108</f>
        <v>0</v>
      </c>
      <c r="R105" s="182">
        <f t="shared" ref="R105" si="371">-R106+R107+R108</f>
        <v>0</v>
      </c>
      <c r="S105" s="182" t="e">
        <f>R105/Q105*100</f>
        <v>#DIV/0!</v>
      </c>
      <c r="T105" s="182">
        <f t="shared" ref="T105" si="372">-T106+T107+T108</f>
        <v>0</v>
      </c>
      <c r="U105" s="182">
        <f t="shared" ref="U105" si="373">-U106+U107+U108</f>
        <v>0</v>
      </c>
      <c r="V105" s="182" t="e">
        <f>U105/T105*100</f>
        <v>#DIV/0!</v>
      </c>
      <c r="W105" s="182"/>
      <c r="X105" s="182">
        <f t="shared" ref="X105" si="374">-X106+X107+X108</f>
        <v>0</v>
      </c>
      <c r="Y105" s="182" t="e">
        <f>X105/W105*100</f>
        <v>#DIV/0!</v>
      </c>
      <c r="Z105" s="182">
        <f t="shared" ref="Z105" si="375">-Z106+Z107+Z108</f>
        <v>0</v>
      </c>
      <c r="AA105" s="182">
        <f t="shared" ref="AA105" si="376">-AA106+AA107+AA108</f>
        <v>0</v>
      </c>
      <c r="AB105" s="182">
        <f t="shared" ref="AB105" si="377">-AB106+AB107+AB108</f>
        <v>0</v>
      </c>
      <c r="AC105" s="182">
        <f t="shared" ref="AC105" si="378">-AC106+AC107+AC108</f>
        <v>0</v>
      </c>
      <c r="AD105" s="182" t="e">
        <f>AC105/Z105*100</f>
        <v>#DIV/0!</v>
      </c>
      <c r="AE105" s="182">
        <f t="shared" ref="AE105" si="379">-AE106+AE107+AE108</f>
        <v>0</v>
      </c>
      <c r="AF105" s="182">
        <f t="shared" ref="AF105" si="380">-AF106+AF107+AF108</f>
        <v>0</v>
      </c>
      <c r="AG105" s="182">
        <f t="shared" ref="AG105" si="381">-AG106+AG107+AG108</f>
        <v>0</v>
      </c>
      <c r="AH105" s="182">
        <f t="shared" ref="AH105" si="382">-AH106+AH107+AH108</f>
        <v>0</v>
      </c>
      <c r="AI105" s="182" t="e">
        <f>AH105/AE105*100</f>
        <v>#DIV/0!</v>
      </c>
      <c r="AJ105" s="182">
        <f t="shared" ref="AJ105" si="383">-AJ106+AJ107+AJ108</f>
        <v>0</v>
      </c>
      <c r="AK105" s="182">
        <f t="shared" ref="AK105" si="384">-AK106+AK107+AK108</f>
        <v>0</v>
      </c>
      <c r="AL105" s="182">
        <f t="shared" ref="AL105" si="385">-AL106+AL107+AL108</f>
        <v>0</v>
      </c>
      <c r="AM105" s="182">
        <f t="shared" ref="AM105" si="386">-AM106+AM107+AM108</f>
        <v>0</v>
      </c>
      <c r="AN105" s="182" t="e">
        <f>AM105/AJ105*100</f>
        <v>#DIV/0!</v>
      </c>
      <c r="AO105" s="182">
        <f t="shared" ref="AO105" si="387">-AO106+AO107+AO108</f>
        <v>0</v>
      </c>
      <c r="AP105" s="182">
        <f t="shared" ref="AP105" si="388">-AP106+AP107+AP108</f>
        <v>0</v>
      </c>
      <c r="AQ105" s="182">
        <f t="shared" ref="AQ105" si="389">-AQ106+AQ107+AQ108</f>
        <v>0</v>
      </c>
      <c r="AR105" s="182">
        <f t="shared" ref="AR105" si="390">-AR106+AR107+AR108</f>
        <v>0</v>
      </c>
      <c r="AS105" s="182" t="e">
        <f>AR105/AO105*100</f>
        <v>#DIV/0!</v>
      </c>
      <c r="AT105" s="182">
        <f t="shared" ref="AT105" si="391">-AT106+AT107+AT108</f>
        <v>1000</v>
      </c>
      <c r="AU105" s="182">
        <f t="shared" ref="AU105" si="392">-AU106+AU107+AU108</f>
        <v>0</v>
      </c>
      <c r="AV105" s="182">
        <f t="shared" ref="AV105" si="393">-AV106+AV107+AV108</f>
        <v>0</v>
      </c>
      <c r="AW105" s="182">
        <f t="shared" ref="AW105" si="394">-AW106+AW107+AW108</f>
        <v>0</v>
      </c>
      <c r="AX105" s="182">
        <f>AW105/AT105*100</f>
        <v>0</v>
      </c>
      <c r="AY105" s="182">
        <f t="shared" ref="AY105" si="395">-AY106+AY107+AY108</f>
        <v>0</v>
      </c>
      <c r="AZ105" s="182">
        <f t="shared" ref="AZ105" si="396">-AZ106+AZ107+AZ108</f>
        <v>0</v>
      </c>
      <c r="BA105" s="182" t="e">
        <f>AZ105/AY105*100</f>
        <v>#DIV/0!</v>
      </c>
      <c r="BB105" s="221"/>
    </row>
    <row r="106" spans="1:54" ht="31.5" customHeight="1">
      <c r="A106" s="302"/>
      <c r="B106" s="304"/>
      <c r="C106" s="304"/>
      <c r="D106" s="162" t="s">
        <v>37</v>
      </c>
      <c r="E106" s="188">
        <f t="shared" si="330"/>
        <v>0</v>
      </c>
      <c r="F106" s="188">
        <f t="shared" si="331"/>
        <v>0</v>
      </c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221"/>
    </row>
    <row r="107" spans="1:54" ht="50.25" customHeight="1">
      <c r="A107" s="302"/>
      <c r="B107" s="304"/>
      <c r="C107" s="304"/>
      <c r="D107" s="163" t="s">
        <v>2</v>
      </c>
      <c r="E107" s="188">
        <f t="shared" si="330"/>
        <v>0</v>
      </c>
      <c r="F107" s="188">
        <f t="shared" si="331"/>
        <v>0</v>
      </c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221"/>
    </row>
    <row r="108" spans="1:54" ht="22.5" customHeight="1">
      <c r="A108" s="302"/>
      <c r="B108" s="304"/>
      <c r="C108" s="304"/>
      <c r="D108" s="218" t="s">
        <v>277</v>
      </c>
      <c r="E108" s="188">
        <f t="shared" si="330"/>
        <v>1000</v>
      </c>
      <c r="F108" s="188">
        <f t="shared" si="331"/>
        <v>0</v>
      </c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>
        <v>1000</v>
      </c>
      <c r="AU108" s="182"/>
      <c r="AV108" s="182"/>
      <c r="AW108" s="182"/>
      <c r="AX108" s="182"/>
      <c r="AY108" s="182"/>
      <c r="AZ108" s="182"/>
      <c r="BA108" s="182"/>
      <c r="BB108" s="221"/>
    </row>
    <row r="109" spans="1:54" ht="82.5" customHeight="1">
      <c r="A109" s="302"/>
      <c r="B109" s="304"/>
      <c r="C109" s="304"/>
      <c r="D109" s="218" t="s">
        <v>283</v>
      </c>
      <c r="E109" s="188">
        <f t="shared" si="330"/>
        <v>0</v>
      </c>
      <c r="F109" s="188">
        <f t="shared" si="331"/>
        <v>0</v>
      </c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221"/>
    </row>
    <row r="110" spans="1:54" ht="22.5" customHeight="1">
      <c r="A110" s="302"/>
      <c r="B110" s="304"/>
      <c r="C110" s="304"/>
      <c r="D110" s="218" t="s">
        <v>278</v>
      </c>
      <c r="E110" s="188">
        <f t="shared" si="330"/>
        <v>0</v>
      </c>
      <c r="F110" s="188">
        <f t="shared" si="331"/>
        <v>0</v>
      </c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221"/>
    </row>
    <row r="111" spans="1:54" ht="37.5" customHeight="1">
      <c r="A111" s="302"/>
      <c r="B111" s="304"/>
      <c r="C111" s="304"/>
      <c r="D111" s="158" t="s">
        <v>43</v>
      </c>
      <c r="E111" s="188">
        <f t="shared" si="330"/>
        <v>0</v>
      </c>
      <c r="F111" s="188">
        <f t="shared" si="331"/>
        <v>0</v>
      </c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221"/>
    </row>
    <row r="112" spans="1:54" ht="22.5" customHeight="1">
      <c r="A112" s="301" t="s">
        <v>374</v>
      </c>
      <c r="B112" s="303" t="s">
        <v>389</v>
      </c>
      <c r="C112" s="303" t="s">
        <v>330</v>
      </c>
      <c r="D112" s="164" t="s">
        <v>41</v>
      </c>
      <c r="E112" s="188">
        <f t="shared" si="330"/>
        <v>2500</v>
      </c>
      <c r="F112" s="188">
        <f t="shared" si="331"/>
        <v>2500</v>
      </c>
      <c r="G112" s="182">
        <f>F112/E112*100</f>
        <v>100</v>
      </c>
      <c r="H112" s="182">
        <f>-H113+H114+H115</f>
        <v>0</v>
      </c>
      <c r="I112" s="182">
        <f t="shared" ref="I112:AZ112" si="397">-I113+I114+I115</f>
        <v>0</v>
      </c>
      <c r="J112" s="182" t="e">
        <f>I112/H112*100</f>
        <v>#DIV/0!</v>
      </c>
      <c r="K112" s="182">
        <f t="shared" si="397"/>
        <v>0</v>
      </c>
      <c r="L112" s="182">
        <f t="shared" si="397"/>
        <v>0</v>
      </c>
      <c r="M112" s="182" t="e">
        <f>L112/K112*100</f>
        <v>#DIV/0!</v>
      </c>
      <c r="N112" s="182">
        <f t="shared" si="397"/>
        <v>2500</v>
      </c>
      <c r="O112" s="182">
        <f t="shared" si="397"/>
        <v>2500</v>
      </c>
      <c r="P112" s="182">
        <f>O112/N112*100</f>
        <v>100</v>
      </c>
      <c r="Q112" s="182">
        <f t="shared" si="397"/>
        <v>0</v>
      </c>
      <c r="R112" s="182">
        <f t="shared" si="397"/>
        <v>0</v>
      </c>
      <c r="S112" s="182" t="e">
        <f>R112/Q112*100</f>
        <v>#DIV/0!</v>
      </c>
      <c r="T112" s="182">
        <f t="shared" si="397"/>
        <v>0</v>
      </c>
      <c r="U112" s="182">
        <f t="shared" si="397"/>
        <v>0</v>
      </c>
      <c r="V112" s="182" t="e">
        <f>U112/T112*100</f>
        <v>#DIV/0!</v>
      </c>
      <c r="W112" s="182">
        <f t="shared" si="397"/>
        <v>0</v>
      </c>
      <c r="X112" s="182">
        <f t="shared" si="397"/>
        <v>0</v>
      </c>
      <c r="Y112" s="182" t="e">
        <f>X112/W112*100</f>
        <v>#DIV/0!</v>
      </c>
      <c r="Z112" s="182">
        <f t="shared" si="397"/>
        <v>0</v>
      </c>
      <c r="AA112" s="182">
        <f t="shared" si="397"/>
        <v>0</v>
      </c>
      <c r="AB112" s="182">
        <f t="shared" si="397"/>
        <v>0</v>
      </c>
      <c r="AC112" s="182">
        <f t="shared" si="397"/>
        <v>0</v>
      </c>
      <c r="AD112" s="182" t="e">
        <f>AC112/Z112*100</f>
        <v>#DIV/0!</v>
      </c>
      <c r="AE112" s="182">
        <f t="shared" si="397"/>
        <v>0</v>
      </c>
      <c r="AF112" s="182">
        <f t="shared" si="397"/>
        <v>0</v>
      </c>
      <c r="AG112" s="182">
        <f t="shared" si="397"/>
        <v>0</v>
      </c>
      <c r="AH112" s="182">
        <f t="shared" si="397"/>
        <v>0</v>
      </c>
      <c r="AI112" s="182" t="e">
        <f>AH112/AE112*100</f>
        <v>#DIV/0!</v>
      </c>
      <c r="AJ112" s="182">
        <f t="shared" si="397"/>
        <v>0</v>
      </c>
      <c r="AK112" s="182">
        <f t="shared" si="397"/>
        <v>0</v>
      </c>
      <c r="AL112" s="182">
        <f t="shared" si="397"/>
        <v>0</v>
      </c>
      <c r="AM112" s="182">
        <f t="shared" si="397"/>
        <v>0</v>
      </c>
      <c r="AN112" s="182" t="e">
        <f>AM112/AJ112*100</f>
        <v>#DIV/0!</v>
      </c>
      <c r="AO112" s="182">
        <f t="shared" si="397"/>
        <v>0</v>
      </c>
      <c r="AP112" s="182">
        <f t="shared" si="397"/>
        <v>0</v>
      </c>
      <c r="AQ112" s="182">
        <f t="shared" si="397"/>
        <v>0</v>
      </c>
      <c r="AR112" s="182">
        <f t="shared" si="397"/>
        <v>0</v>
      </c>
      <c r="AS112" s="182" t="e">
        <f>AR112/AO112*100</f>
        <v>#DIV/0!</v>
      </c>
      <c r="AT112" s="182">
        <f t="shared" si="397"/>
        <v>0</v>
      </c>
      <c r="AU112" s="182">
        <f t="shared" si="397"/>
        <v>0</v>
      </c>
      <c r="AV112" s="182">
        <f t="shared" si="397"/>
        <v>0</v>
      </c>
      <c r="AW112" s="182">
        <f t="shared" si="397"/>
        <v>0</v>
      </c>
      <c r="AX112" s="182" t="e">
        <f>AW112/AT112*100</f>
        <v>#DIV/0!</v>
      </c>
      <c r="AY112" s="182">
        <f t="shared" si="397"/>
        <v>0</v>
      </c>
      <c r="AZ112" s="182">
        <f t="shared" si="397"/>
        <v>0</v>
      </c>
      <c r="BA112" s="182" t="e">
        <f>AZ112/AY112*100</f>
        <v>#DIV/0!</v>
      </c>
      <c r="BB112" s="221"/>
    </row>
    <row r="113" spans="1:54" ht="31.5" customHeight="1">
      <c r="A113" s="302"/>
      <c r="B113" s="304"/>
      <c r="C113" s="304"/>
      <c r="D113" s="162" t="s">
        <v>37</v>
      </c>
      <c r="E113" s="188">
        <f t="shared" si="330"/>
        <v>0</v>
      </c>
      <c r="F113" s="188">
        <f t="shared" si="331"/>
        <v>0</v>
      </c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221"/>
    </row>
    <row r="114" spans="1:54" ht="50.25" customHeight="1">
      <c r="A114" s="302"/>
      <c r="B114" s="304"/>
      <c r="C114" s="304"/>
      <c r="D114" s="163" t="s">
        <v>2</v>
      </c>
      <c r="E114" s="188">
        <f t="shared" si="330"/>
        <v>0</v>
      </c>
      <c r="F114" s="188">
        <f t="shared" si="331"/>
        <v>0</v>
      </c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221"/>
    </row>
    <row r="115" spans="1:54" ht="22.5" customHeight="1">
      <c r="A115" s="302"/>
      <c r="B115" s="304"/>
      <c r="C115" s="304"/>
      <c r="D115" s="218" t="s">
        <v>277</v>
      </c>
      <c r="E115" s="188">
        <f t="shared" si="330"/>
        <v>2500</v>
      </c>
      <c r="F115" s="188">
        <f t="shared" si="331"/>
        <v>2500</v>
      </c>
      <c r="G115" s="182"/>
      <c r="H115" s="182"/>
      <c r="I115" s="182"/>
      <c r="J115" s="182"/>
      <c r="K115" s="182"/>
      <c r="L115" s="182"/>
      <c r="M115" s="182"/>
      <c r="N115" s="182">
        <v>2500</v>
      </c>
      <c r="O115" s="182">
        <v>2500</v>
      </c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221"/>
    </row>
    <row r="116" spans="1:54" ht="82.5" customHeight="1">
      <c r="A116" s="302"/>
      <c r="B116" s="304"/>
      <c r="C116" s="304"/>
      <c r="D116" s="218" t="s">
        <v>283</v>
      </c>
      <c r="E116" s="188">
        <f t="shared" si="330"/>
        <v>0</v>
      </c>
      <c r="F116" s="188">
        <f t="shared" si="331"/>
        <v>0</v>
      </c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221"/>
    </row>
    <row r="117" spans="1:54" ht="22.5" customHeight="1">
      <c r="A117" s="302"/>
      <c r="B117" s="304"/>
      <c r="C117" s="304"/>
      <c r="D117" s="218" t="s">
        <v>278</v>
      </c>
      <c r="E117" s="188">
        <f t="shared" si="330"/>
        <v>0</v>
      </c>
      <c r="F117" s="188">
        <f t="shared" si="331"/>
        <v>0</v>
      </c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82"/>
      <c r="BA117" s="182"/>
      <c r="BB117" s="221"/>
    </row>
    <row r="118" spans="1:54" ht="37.5" customHeight="1">
      <c r="A118" s="302"/>
      <c r="B118" s="304"/>
      <c r="C118" s="304"/>
      <c r="D118" s="158" t="s">
        <v>43</v>
      </c>
      <c r="E118" s="188">
        <f t="shared" si="330"/>
        <v>0</v>
      </c>
      <c r="F118" s="188">
        <f t="shared" si="331"/>
        <v>0</v>
      </c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221"/>
    </row>
    <row r="119" spans="1:54" ht="22.5" customHeight="1">
      <c r="A119" s="301" t="s">
        <v>376</v>
      </c>
      <c r="B119" s="303" t="s">
        <v>394</v>
      </c>
      <c r="C119" s="303" t="s">
        <v>330</v>
      </c>
      <c r="D119" s="164" t="s">
        <v>41</v>
      </c>
      <c r="E119" s="188">
        <f t="shared" si="330"/>
        <v>575</v>
      </c>
      <c r="F119" s="188">
        <f t="shared" si="331"/>
        <v>0</v>
      </c>
      <c r="G119" s="182">
        <f>F119/E119*100</f>
        <v>0</v>
      </c>
      <c r="H119" s="182">
        <f>-H120+H121+H122</f>
        <v>0</v>
      </c>
      <c r="I119" s="182">
        <f t="shared" ref="I119" si="398">-I120+I121+I122</f>
        <v>0</v>
      </c>
      <c r="J119" s="182" t="e">
        <f>I119/H119*100</f>
        <v>#DIV/0!</v>
      </c>
      <c r="K119" s="182">
        <f t="shared" ref="K119" si="399">-K120+K121+K122</f>
        <v>0</v>
      </c>
      <c r="L119" s="182">
        <f t="shared" ref="L119" si="400">-L120+L121+L122</f>
        <v>0</v>
      </c>
      <c r="M119" s="182" t="e">
        <f>L119/K119*100</f>
        <v>#DIV/0!</v>
      </c>
      <c r="N119" s="182">
        <f t="shared" ref="N119" si="401">-N120+N121+N122</f>
        <v>0</v>
      </c>
      <c r="O119" s="182">
        <f t="shared" ref="O119" si="402">-O120+O121+O122</f>
        <v>0</v>
      </c>
      <c r="P119" s="182" t="e">
        <f>O119/N119*100</f>
        <v>#DIV/0!</v>
      </c>
      <c r="Q119" s="182">
        <f t="shared" ref="Q119" si="403">-Q120+Q121+Q122</f>
        <v>0</v>
      </c>
      <c r="R119" s="182">
        <f t="shared" ref="R119" si="404">-R120+R121+R122</f>
        <v>0</v>
      </c>
      <c r="S119" s="182" t="e">
        <f>R119/Q119*100</f>
        <v>#DIV/0!</v>
      </c>
      <c r="T119" s="182">
        <f t="shared" ref="T119" si="405">-T120+T121+T122</f>
        <v>0</v>
      </c>
      <c r="U119" s="182">
        <f t="shared" ref="U119" si="406">-U120+U121+U122</f>
        <v>0</v>
      </c>
      <c r="V119" s="182" t="e">
        <f>U119/T119*100</f>
        <v>#DIV/0!</v>
      </c>
      <c r="W119" s="182">
        <f t="shared" ref="W119" si="407">-W120+W121+W122</f>
        <v>0</v>
      </c>
      <c r="X119" s="182">
        <f t="shared" ref="X119" si="408">-X120+X121+X122</f>
        <v>0</v>
      </c>
      <c r="Y119" s="182" t="e">
        <f>X119/W119*100</f>
        <v>#DIV/0!</v>
      </c>
      <c r="Z119" s="182">
        <f t="shared" ref="Z119" si="409">-Z120+Z121+Z122</f>
        <v>0</v>
      </c>
      <c r="AA119" s="182">
        <f t="shared" ref="AA119" si="410">-AA120+AA121+AA122</f>
        <v>0</v>
      </c>
      <c r="AB119" s="182">
        <f t="shared" ref="AB119" si="411">-AB120+AB121+AB122</f>
        <v>0</v>
      </c>
      <c r="AC119" s="182">
        <f t="shared" ref="AC119" si="412">-AC120+AC121+AC122</f>
        <v>0</v>
      </c>
      <c r="AD119" s="182" t="e">
        <f>AC119/Z119*100</f>
        <v>#DIV/0!</v>
      </c>
      <c r="AE119" s="182">
        <f t="shared" ref="AE119" si="413">-AE120+AE121+AE122</f>
        <v>125</v>
      </c>
      <c r="AF119" s="182">
        <f t="shared" ref="AF119" si="414">-AF120+AF121+AF122</f>
        <v>0</v>
      </c>
      <c r="AG119" s="182">
        <f t="shared" ref="AG119" si="415">-AG120+AG121+AG122</f>
        <v>0</v>
      </c>
      <c r="AH119" s="182">
        <f t="shared" ref="AH119" si="416">-AH120+AH121+AH122</f>
        <v>0</v>
      </c>
      <c r="AI119" s="182">
        <f>AH119/AE119*100</f>
        <v>0</v>
      </c>
      <c r="AJ119" s="182">
        <f t="shared" ref="AJ119" si="417">-AJ120+AJ121+AJ122</f>
        <v>450</v>
      </c>
      <c r="AK119" s="182">
        <f t="shared" ref="AK119" si="418">-AK120+AK121+AK122</f>
        <v>0</v>
      </c>
      <c r="AL119" s="182">
        <f t="shared" ref="AL119" si="419">-AL120+AL121+AL122</f>
        <v>0</v>
      </c>
      <c r="AM119" s="182">
        <f t="shared" ref="AM119" si="420">-AM120+AM121+AM122</f>
        <v>0</v>
      </c>
      <c r="AN119" s="182">
        <f>AM119/AJ119*100</f>
        <v>0</v>
      </c>
      <c r="AO119" s="182">
        <f t="shared" ref="AO119" si="421">-AO120+AO121+AO122</f>
        <v>0</v>
      </c>
      <c r="AP119" s="182">
        <f t="shared" ref="AP119" si="422">-AP120+AP121+AP122</f>
        <v>0</v>
      </c>
      <c r="AQ119" s="182">
        <f t="shared" ref="AQ119" si="423">-AQ120+AQ121+AQ122</f>
        <v>0</v>
      </c>
      <c r="AR119" s="182">
        <f t="shared" ref="AR119" si="424">-AR120+AR121+AR122</f>
        <v>0</v>
      </c>
      <c r="AS119" s="182" t="e">
        <f>AR119/AO119*100</f>
        <v>#DIV/0!</v>
      </c>
      <c r="AT119" s="182">
        <f t="shared" ref="AT119" si="425">-AT120+AT121+AT122</f>
        <v>0</v>
      </c>
      <c r="AU119" s="182">
        <f t="shared" ref="AU119" si="426">-AU120+AU121+AU122</f>
        <v>0</v>
      </c>
      <c r="AV119" s="182">
        <f t="shared" ref="AV119" si="427">-AV120+AV121+AV122</f>
        <v>0</v>
      </c>
      <c r="AW119" s="182">
        <f t="shared" ref="AW119" si="428">-AW120+AW121+AW122</f>
        <v>0</v>
      </c>
      <c r="AX119" s="182" t="e">
        <f>AW119/AT119*100</f>
        <v>#DIV/0!</v>
      </c>
      <c r="AY119" s="182">
        <f t="shared" ref="AY119" si="429">-AY120+AY121+AY122</f>
        <v>0</v>
      </c>
      <c r="AZ119" s="182">
        <f t="shared" ref="AZ119" si="430">-AZ120+AZ121+AZ122</f>
        <v>0</v>
      </c>
      <c r="BA119" s="182" t="e">
        <f>AZ119/AY119*100</f>
        <v>#DIV/0!</v>
      </c>
      <c r="BB119" s="221"/>
    </row>
    <row r="120" spans="1:54" ht="31.5" customHeight="1">
      <c r="A120" s="302"/>
      <c r="B120" s="304"/>
      <c r="C120" s="304"/>
      <c r="D120" s="162" t="s">
        <v>37</v>
      </c>
      <c r="E120" s="188">
        <f t="shared" si="330"/>
        <v>0</v>
      </c>
      <c r="F120" s="188">
        <f t="shared" si="331"/>
        <v>0</v>
      </c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221"/>
    </row>
    <row r="121" spans="1:54" ht="50.25" customHeight="1">
      <c r="A121" s="302"/>
      <c r="B121" s="304"/>
      <c r="C121" s="304"/>
      <c r="D121" s="163" t="s">
        <v>2</v>
      </c>
      <c r="E121" s="188">
        <f t="shared" si="330"/>
        <v>0</v>
      </c>
      <c r="F121" s="188">
        <f t="shared" si="331"/>
        <v>0</v>
      </c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221"/>
    </row>
    <row r="122" spans="1:54" ht="22.5" customHeight="1">
      <c r="A122" s="302"/>
      <c r="B122" s="304"/>
      <c r="C122" s="304"/>
      <c r="D122" s="218" t="s">
        <v>277</v>
      </c>
      <c r="E122" s="188">
        <f t="shared" si="330"/>
        <v>575</v>
      </c>
      <c r="F122" s="188">
        <f t="shared" si="331"/>
        <v>0</v>
      </c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>
        <v>125</v>
      </c>
      <c r="AF122" s="182"/>
      <c r="AG122" s="182"/>
      <c r="AH122" s="182"/>
      <c r="AI122" s="182"/>
      <c r="AJ122" s="182">
        <v>450</v>
      </c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221"/>
    </row>
    <row r="123" spans="1:54" ht="82.5" customHeight="1">
      <c r="A123" s="302"/>
      <c r="B123" s="304"/>
      <c r="C123" s="304"/>
      <c r="D123" s="218" t="s">
        <v>283</v>
      </c>
      <c r="E123" s="188">
        <f t="shared" si="330"/>
        <v>0</v>
      </c>
      <c r="F123" s="188">
        <f t="shared" si="331"/>
        <v>0</v>
      </c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221"/>
    </row>
    <row r="124" spans="1:54" ht="22.5" customHeight="1">
      <c r="A124" s="302"/>
      <c r="B124" s="304"/>
      <c r="C124" s="304"/>
      <c r="D124" s="218" t="s">
        <v>278</v>
      </c>
      <c r="E124" s="188">
        <f t="shared" si="330"/>
        <v>0</v>
      </c>
      <c r="F124" s="188">
        <f t="shared" si="331"/>
        <v>0</v>
      </c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221"/>
    </row>
    <row r="125" spans="1:54" ht="37.5" customHeight="1">
      <c r="A125" s="302"/>
      <c r="B125" s="304"/>
      <c r="C125" s="304"/>
      <c r="D125" s="158" t="s">
        <v>43</v>
      </c>
      <c r="E125" s="188">
        <f t="shared" si="330"/>
        <v>0</v>
      </c>
      <c r="F125" s="188">
        <f t="shared" si="331"/>
        <v>0</v>
      </c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  <c r="AS125" s="182"/>
      <c r="AT125" s="182"/>
      <c r="AU125" s="182"/>
      <c r="AV125" s="182"/>
      <c r="AW125" s="182"/>
      <c r="AX125" s="182"/>
      <c r="AY125" s="182"/>
      <c r="AZ125" s="182"/>
      <c r="BA125" s="182"/>
      <c r="BB125" s="221"/>
    </row>
    <row r="126" spans="1:54" ht="22.5" customHeight="1">
      <c r="A126" s="301" t="s">
        <v>390</v>
      </c>
      <c r="B126" s="303" t="s">
        <v>395</v>
      </c>
      <c r="C126" s="303" t="s">
        <v>330</v>
      </c>
      <c r="D126" s="164" t="s">
        <v>41</v>
      </c>
      <c r="E126" s="188">
        <f t="shared" si="330"/>
        <v>2459.3000000000002</v>
      </c>
      <c r="F126" s="188">
        <f t="shared" si="331"/>
        <v>2459.3000000000002</v>
      </c>
      <c r="G126" s="182">
        <f>F126/E126*100</f>
        <v>100</v>
      </c>
      <c r="H126" s="182">
        <f>-H127+H128+H129</f>
        <v>0</v>
      </c>
      <c r="I126" s="182">
        <f t="shared" ref="I126" si="431">-I127+I128+I129</f>
        <v>0</v>
      </c>
      <c r="J126" s="182" t="e">
        <f>I126/H126*100</f>
        <v>#DIV/0!</v>
      </c>
      <c r="K126" s="182">
        <f t="shared" ref="K126" si="432">-K127+K128+K129</f>
        <v>2459.3000000000002</v>
      </c>
      <c r="L126" s="182">
        <f t="shared" ref="L126" si="433">-L127+L128+L129</f>
        <v>2459.3000000000002</v>
      </c>
      <c r="M126" s="182">
        <f>L126/K126*100</f>
        <v>100</v>
      </c>
      <c r="N126" s="182">
        <f t="shared" ref="N126" si="434">-N127+N128+N129</f>
        <v>0</v>
      </c>
      <c r="O126" s="182">
        <f t="shared" ref="O126" si="435">-O127+O128+O129</f>
        <v>0</v>
      </c>
      <c r="P126" s="182" t="e">
        <f>O126/N126*100</f>
        <v>#DIV/0!</v>
      </c>
      <c r="Q126" s="182">
        <f t="shared" ref="Q126" si="436">-Q127+Q128+Q129</f>
        <v>0</v>
      </c>
      <c r="R126" s="182">
        <f t="shared" ref="R126" si="437">-R127+R128+R129</f>
        <v>0</v>
      </c>
      <c r="S126" s="182" t="e">
        <f>R126/Q126*100</f>
        <v>#DIV/0!</v>
      </c>
      <c r="T126" s="182">
        <f t="shared" ref="T126" si="438">-T127+T128+T129</f>
        <v>0</v>
      </c>
      <c r="U126" s="182">
        <f t="shared" ref="U126" si="439">-U127+U128+U129</f>
        <v>0</v>
      </c>
      <c r="V126" s="182" t="e">
        <f>U126/T126*100</f>
        <v>#DIV/0!</v>
      </c>
      <c r="W126" s="182">
        <f t="shared" ref="W126" si="440">-W127+W128+W129</f>
        <v>0</v>
      </c>
      <c r="X126" s="182">
        <f t="shared" ref="X126" si="441">-X127+X128+X129</f>
        <v>0</v>
      </c>
      <c r="Y126" s="182" t="e">
        <f>X126/W126*100</f>
        <v>#DIV/0!</v>
      </c>
      <c r="Z126" s="182">
        <f t="shared" ref="Z126" si="442">-Z127+Z128+Z129</f>
        <v>0</v>
      </c>
      <c r="AA126" s="182">
        <f t="shared" ref="AA126" si="443">-AA127+AA128+AA129</f>
        <v>0</v>
      </c>
      <c r="AB126" s="182">
        <f t="shared" ref="AB126" si="444">-AB127+AB128+AB129</f>
        <v>0</v>
      </c>
      <c r="AC126" s="182">
        <f t="shared" ref="AC126" si="445">-AC127+AC128+AC129</f>
        <v>0</v>
      </c>
      <c r="AD126" s="182" t="e">
        <f>AC126/Z126*100</f>
        <v>#DIV/0!</v>
      </c>
      <c r="AE126" s="182">
        <f t="shared" ref="AE126" si="446">-AE127+AE128+AE129</f>
        <v>0</v>
      </c>
      <c r="AF126" s="182">
        <f t="shared" ref="AF126" si="447">-AF127+AF128+AF129</f>
        <v>0</v>
      </c>
      <c r="AG126" s="182">
        <f t="shared" ref="AG126" si="448">-AG127+AG128+AG129</f>
        <v>0</v>
      </c>
      <c r="AH126" s="182">
        <f t="shared" ref="AH126" si="449">-AH127+AH128+AH129</f>
        <v>0</v>
      </c>
      <c r="AI126" s="182" t="e">
        <f>AH126/AE126*100</f>
        <v>#DIV/0!</v>
      </c>
      <c r="AJ126" s="182">
        <f t="shared" ref="AJ126" si="450">-AJ127+AJ128+AJ129</f>
        <v>0</v>
      </c>
      <c r="AK126" s="182">
        <f t="shared" ref="AK126" si="451">-AK127+AK128+AK129</f>
        <v>0</v>
      </c>
      <c r="AL126" s="182">
        <f t="shared" ref="AL126" si="452">-AL127+AL128+AL129</f>
        <v>0</v>
      </c>
      <c r="AM126" s="182">
        <f t="shared" ref="AM126" si="453">-AM127+AM128+AM129</f>
        <v>0</v>
      </c>
      <c r="AN126" s="182" t="e">
        <f>AM126/AJ126*100</f>
        <v>#DIV/0!</v>
      </c>
      <c r="AO126" s="182">
        <f t="shared" ref="AO126" si="454">-AO127+AO128+AO129</f>
        <v>0</v>
      </c>
      <c r="AP126" s="182">
        <f t="shared" ref="AP126" si="455">-AP127+AP128+AP129</f>
        <v>0</v>
      </c>
      <c r="AQ126" s="182">
        <f t="shared" ref="AQ126" si="456">-AQ127+AQ128+AQ129</f>
        <v>0</v>
      </c>
      <c r="AR126" s="182">
        <f t="shared" ref="AR126" si="457">-AR127+AR128+AR129</f>
        <v>0</v>
      </c>
      <c r="AS126" s="182" t="e">
        <f>AR126/AO126*100</f>
        <v>#DIV/0!</v>
      </c>
      <c r="AT126" s="182">
        <f t="shared" ref="AT126" si="458">-AT127+AT128+AT129</f>
        <v>0</v>
      </c>
      <c r="AU126" s="182">
        <f t="shared" ref="AU126" si="459">-AU127+AU128+AU129</f>
        <v>0</v>
      </c>
      <c r="AV126" s="182">
        <f t="shared" ref="AV126" si="460">-AV127+AV128+AV129</f>
        <v>0</v>
      </c>
      <c r="AW126" s="182">
        <f t="shared" ref="AW126" si="461">-AW127+AW128+AW129</f>
        <v>0</v>
      </c>
      <c r="AX126" s="182" t="e">
        <f>AW126/AT126*100</f>
        <v>#DIV/0!</v>
      </c>
      <c r="AY126" s="182">
        <f t="shared" ref="AY126" si="462">-AY127+AY128+AY129</f>
        <v>0</v>
      </c>
      <c r="AZ126" s="182">
        <f t="shared" ref="AZ126" si="463">-AZ127+AZ128+AZ129</f>
        <v>0</v>
      </c>
      <c r="BA126" s="182" t="e">
        <f>AZ126/AY126*100</f>
        <v>#DIV/0!</v>
      </c>
      <c r="BB126" s="221"/>
    </row>
    <row r="127" spans="1:54" ht="31.5" customHeight="1">
      <c r="A127" s="302"/>
      <c r="B127" s="304"/>
      <c r="C127" s="304"/>
      <c r="D127" s="162" t="s">
        <v>37</v>
      </c>
      <c r="E127" s="188">
        <f t="shared" si="330"/>
        <v>0</v>
      </c>
      <c r="F127" s="188">
        <f t="shared" si="331"/>
        <v>0</v>
      </c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221"/>
    </row>
    <row r="128" spans="1:54" ht="50.25" customHeight="1">
      <c r="A128" s="302"/>
      <c r="B128" s="304"/>
      <c r="C128" s="304"/>
      <c r="D128" s="163" t="s">
        <v>2</v>
      </c>
      <c r="E128" s="188">
        <f t="shared" si="330"/>
        <v>0</v>
      </c>
      <c r="F128" s="188">
        <f t="shared" si="331"/>
        <v>0</v>
      </c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  <c r="AS128" s="182"/>
      <c r="AT128" s="182"/>
      <c r="AU128" s="182"/>
      <c r="AV128" s="182"/>
      <c r="AW128" s="182"/>
      <c r="AX128" s="182"/>
      <c r="AY128" s="182"/>
      <c r="AZ128" s="182"/>
      <c r="BA128" s="182"/>
      <c r="BB128" s="221"/>
    </row>
    <row r="129" spans="1:54" ht="22.5" customHeight="1">
      <c r="A129" s="302"/>
      <c r="B129" s="304"/>
      <c r="C129" s="304"/>
      <c r="D129" s="218" t="s">
        <v>277</v>
      </c>
      <c r="E129" s="188">
        <f t="shared" si="330"/>
        <v>2459.3000000000002</v>
      </c>
      <c r="F129" s="188">
        <f t="shared" si="331"/>
        <v>2459.3000000000002</v>
      </c>
      <c r="G129" s="182"/>
      <c r="H129" s="182"/>
      <c r="I129" s="182"/>
      <c r="J129" s="182"/>
      <c r="K129" s="182">
        <v>2459.3000000000002</v>
      </c>
      <c r="L129" s="182">
        <v>2459.3000000000002</v>
      </c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2"/>
      <c r="BA129" s="182"/>
      <c r="BB129" s="221"/>
    </row>
    <row r="130" spans="1:54" ht="82.5" customHeight="1">
      <c r="A130" s="302"/>
      <c r="B130" s="304"/>
      <c r="C130" s="304"/>
      <c r="D130" s="218" t="s">
        <v>283</v>
      </c>
      <c r="E130" s="188">
        <f t="shared" si="330"/>
        <v>0</v>
      </c>
      <c r="F130" s="188">
        <f t="shared" si="331"/>
        <v>0</v>
      </c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2"/>
      <c r="BA130" s="182"/>
      <c r="BB130" s="221"/>
    </row>
    <row r="131" spans="1:54" ht="22.5" customHeight="1">
      <c r="A131" s="302"/>
      <c r="B131" s="304"/>
      <c r="C131" s="304"/>
      <c r="D131" s="218" t="s">
        <v>278</v>
      </c>
      <c r="E131" s="188">
        <f t="shared" si="330"/>
        <v>0</v>
      </c>
      <c r="F131" s="188">
        <f t="shared" si="331"/>
        <v>0</v>
      </c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  <c r="AS131" s="182"/>
      <c r="AT131" s="182"/>
      <c r="AU131" s="182"/>
      <c r="AV131" s="182"/>
      <c r="AW131" s="182"/>
      <c r="AX131" s="182"/>
      <c r="AY131" s="182"/>
      <c r="AZ131" s="182"/>
      <c r="BA131" s="182"/>
      <c r="BB131" s="221"/>
    </row>
    <row r="132" spans="1:54" ht="37.5" customHeight="1">
      <c r="A132" s="302"/>
      <c r="B132" s="304"/>
      <c r="C132" s="304"/>
      <c r="D132" s="158" t="s">
        <v>43</v>
      </c>
      <c r="E132" s="188">
        <f t="shared" si="330"/>
        <v>0</v>
      </c>
      <c r="F132" s="188">
        <f t="shared" si="331"/>
        <v>0</v>
      </c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221"/>
    </row>
    <row r="133" spans="1:54" ht="22.5" customHeight="1">
      <c r="A133" s="301" t="s">
        <v>391</v>
      </c>
      <c r="B133" s="303" t="s">
        <v>396</v>
      </c>
      <c r="C133" s="303" t="s">
        <v>330</v>
      </c>
      <c r="D133" s="164" t="s">
        <v>41</v>
      </c>
      <c r="E133" s="188">
        <f t="shared" si="330"/>
        <v>500</v>
      </c>
      <c r="F133" s="188">
        <f t="shared" si="331"/>
        <v>0</v>
      </c>
      <c r="G133" s="182">
        <f>F133/E133*100</f>
        <v>0</v>
      </c>
      <c r="H133" s="182">
        <f>-H134+H135+H136</f>
        <v>0</v>
      </c>
      <c r="I133" s="182">
        <f t="shared" ref="I133" si="464">-I134+I135+I136</f>
        <v>0</v>
      </c>
      <c r="J133" s="182" t="e">
        <f>I133/H133*100</f>
        <v>#DIV/0!</v>
      </c>
      <c r="K133" s="182">
        <f t="shared" ref="K133" si="465">-K134+K135+K136</f>
        <v>0</v>
      </c>
      <c r="L133" s="182">
        <f t="shared" ref="L133" si="466">-L134+L135+L136</f>
        <v>0</v>
      </c>
      <c r="M133" s="182" t="e">
        <f>L133/K133*100</f>
        <v>#DIV/0!</v>
      </c>
      <c r="N133" s="182">
        <f t="shared" ref="N133" si="467">-N134+N135+N136</f>
        <v>0</v>
      </c>
      <c r="O133" s="182">
        <f t="shared" ref="O133" si="468">-O134+O135+O136</f>
        <v>0</v>
      </c>
      <c r="P133" s="182" t="e">
        <f>O133/N133*100</f>
        <v>#DIV/0!</v>
      </c>
      <c r="Q133" s="182">
        <f t="shared" ref="Q133" si="469">-Q134+Q135+Q136</f>
        <v>0</v>
      </c>
      <c r="R133" s="182">
        <f t="shared" ref="R133" si="470">-R134+R135+R136</f>
        <v>0</v>
      </c>
      <c r="S133" s="182" t="e">
        <f>R133/Q133*100</f>
        <v>#DIV/0!</v>
      </c>
      <c r="T133" s="182">
        <f t="shared" ref="T133" si="471">-T134+T135+T136</f>
        <v>0</v>
      </c>
      <c r="U133" s="182">
        <f t="shared" ref="U133" si="472">-U134+U135+U136</f>
        <v>0</v>
      </c>
      <c r="V133" s="182" t="e">
        <f>U133/T133*100</f>
        <v>#DIV/0!</v>
      </c>
      <c r="W133" s="182">
        <f t="shared" ref="W133" si="473">-W134+W135+W136</f>
        <v>0</v>
      </c>
      <c r="X133" s="182">
        <f t="shared" ref="X133" si="474">-X134+X135+X136</f>
        <v>0</v>
      </c>
      <c r="Y133" s="182" t="e">
        <f>X133/W133*100</f>
        <v>#DIV/0!</v>
      </c>
      <c r="Z133" s="182">
        <f t="shared" ref="Z133" si="475">-Z134+Z135+Z136</f>
        <v>0</v>
      </c>
      <c r="AA133" s="182">
        <f t="shared" ref="AA133" si="476">-AA134+AA135+AA136</f>
        <v>0</v>
      </c>
      <c r="AB133" s="182">
        <f t="shared" ref="AB133" si="477">-AB134+AB135+AB136</f>
        <v>0</v>
      </c>
      <c r="AC133" s="182">
        <f t="shared" ref="AC133" si="478">-AC134+AC135+AC136</f>
        <v>0</v>
      </c>
      <c r="AD133" s="182" t="e">
        <f>AC133/Z133*100</f>
        <v>#DIV/0!</v>
      </c>
      <c r="AE133" s="182">
        <f t="shared" ref="AE133" si="479">-AE134+AE135+AE136</f>
        <v>500</v>
      </c>
      <c r="AF133" s="182">
        <f t="shared" ref="AF133" si="480">-AF134+AF135+AF136</f>
        <v>0</v>
      </c>
      <c r="AG133" s="182">
        <f t="shared" ref="AG133" si="481">-AG134+AG135+AG136</f>
        <v>0</v>
      </c>
      <c r="AH133" s="182">
        <f t="shared" ref="AH133" si="482">-AH134+AH135+AH136</f>
        <v>0</v>
      </c>
      <c r="AI133" s="182">
        <f>AH133/AE133*100</f>
        <v>0</v>
      </c>
      <c r="AJ133" s="182">
        <f t="shared" ref="AJ133" si="483">-AJ134+AJ135+AJ136</f>
        <v>0</v>
      </c>
      <c r="AK133" s="182">
        <f t="shared" ref="AK133" si="484">-AK134+AK135+AK136</f>
        <v>0</v>
      </c>
      <c r="AL133" s="182">
        <f t="shared" ref="AL133" si="485">-AL134+AL135+AL136</f>
        <v>0</v>
      </c>
      <c r="AM133" s="182">
        <f t="shared" ref="AM133" si="486">-AM134+AM135+AM136</f>
        <v>0</v>
      </c>
      <c r="AN133" s="182" t="e">
        <f>AM133/AJ133*100</f>
        <v>#DIV/0!</v>
      </c>
      <c r="AO133" s="182">
        <f t="shared" ref="AO133" si="487">-AO134+AO135+AO136</f>
        <v>0</v>
      </c>
      <c r="AP133" s="182">
        <f t="shared" ref="AP133" si="488">-AP134+AP135+AP136</f>
        <v>0</v>
      </c>
      <c r="AQ133" s="182">
        <f t="shared" ref="AQ133" si="489">-AQ134+AQ135+AQ136</f>
        <v>0</v>
      </c>
      <c r="AR133" s="182">
        <f t="shared" ref="AR133" si="490">-AR134+AR135+AR136</f>
        <v>0</v>
      </c>
      <c r="AS133" s="182" t="e">
        <f>AR133/AO133*100</f>
        <v>#DIV/0!</v>
      </c>
      <c r="AT133" s="182">
        <f t="shared" ref="AT133" si="491">-AT134+AT135+AT136</f>
        <v>0</v>
      </c>
      <c r="AU133" s="182">
        <f t="shared" ref="AU133" si="492">-AU134+AU135+AU136</f>
        <v>0</v>
      </c>
      <c r="AV133" s="182">
        <f t="shared" ref="AV133" si="493">-AV134+AV135+AV136</f>
        <v>0</v>
      </c>
      <c r="AW133" s="182">
        <f t="shared" ref="AW133" si="494">-AW134+AW135+AW136</f>
        <v>0</v>
      </c>
      <c r="AX133" s="182" t="e">
        <f>AW133/AT133*100</f>
        <v>#DIV/0!</v>
      </c>
      <c r="AY133" s="182">
        <f t="shared" ref="AY133" si="495">-AY134+AY135+AY136</f>
        <v>0</v>
      </c>
      <c r="AZ133" s="182">
        <f t="shared" ref="AZ133" si="496">-AZ134+AZ135+AZ136</f>
        <v>0</v>
      </c>
      <c r="BA133" s="182" t="e">
        <f>AZ133/AY133*100</f>
        <v>#DIV/0!</v>
      </c>
      <c r="BB133" s="221"/>
    </row>
    <row r="134" spans="1:54" ht="31.5" customHeight="1">
      <c r="A134" s="302"/>
      <c r="B134" s="304"/>
      <c r="C134" s="304"/>
      <c r="D134" s="162" t="s">
        <v>37</v>
      </c>
      <c r="E134" s="188">
        <f t="shared" si="330"/>
        <v>0</v>
      </c>
      <c r="F134" s="188">
        <f t="shared" si="331"/>
        <v>0</v>
      </c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221"/>
    </row>
    <row r="135" spans="1:54" ht="50.25" customHeight="1">
      <c r="A135" s="302"/>
      <c r="B135" s="304"/>
      <c r="C135" s="304"/>
      <c r="D135" s="163" t="s">
        <v>2</v>
      </c>
      <c r="E135" s="188">
        <f t="shared" si="330"/>
        <v>0</v>
      </c>
      <c r="F135" s="188">
        <f t="shared" si="331"/>
        <v>0</v>
      </c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182"/>
      <c r="BB135" s="221"/>
    </row>
    <row r="136" spans="1:54" ht="22.5" customHeight="1">
      <c r="A136" s="302"/>
      <c r="B136" s="304"/>
      <c r="C136" s="304"/>
      <c r="D136" s="218" t="s">
        <v>277</v>
      </c>
      <c r="E136" s="188">
        <f t="shared" si="330"/>
        <v>500</v>
      </c>
      <c r="F136" s="188">
        <f t="shared" si="331"/>
        <v>0</v>
      </c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>
        <v>500</v>
      </c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182"/>
      <c r="BB136" s="221"/>
    </row>
    <row r="137" spans="1:54" ht="82.5" customHeight="1">
      <c r="A137" s="302"/>
      <c r="B137" s="304"/>
      <c r="C137" s="304"/>
      <c r="D137" s="218" t="s">
        <v>283</v>
      </c>
      <c r="E137" s="188">
        <f t="shared" si="330"/>
        <v>0</v>
      </c>
      <c r="F137" s="188">
        <f t="shared" si="331"/>
        <v>0</v>
      </c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221"/>
    </row>
    <row r="138" spans="1:54" ht="22.5" customHeight="1">
      <c r="A138" s="302"/>
      <c r="B138" s="304"/>
      <c r="C138" s="304"/>
      <c r="D138" s="218" t="s">
        <v>278</v>
      </c>
      <c r="E138" s="188">
        <f t="shared" si="330"/>
        <v>0</v>
      </c>
      <c r="F138" s="188">
        <f t="shared" si="331"/>
        <v>0</v>
      </c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221"/>
    </row>
    <row r="139" spans="1:54" ht="37.5" customHeight="1">
      <c r="A139" s="302"/>
      <c r="B139" s="304"/>
      <c r="C139" s="304"/>
      <c r="D139" s="158" t="s">
        <v>43</v>
      </c>
      <c r="E139" s="188">
        <f t="shared" si="330"/>
        <v>0</v>
      </c>
      <c r="F139" s="188">
        <f t="shared" si="331"/>
        <v>0</v>
      </c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221"/>
    </row>
    <row r="140" spans="1:54" ht="22.5" customHeight="1">
      <c r="A140" s="301" t="s">
        <v>392</v>
      </c>
      <c r="B140" s="303" t="s">
        <v>397</v>
      </c>
      <c r="C140" s="303" t="s">
        <v>330</v>
      </c>
      <c r="D140" s="164" t="s">
        <v>41</v>
      </c>
      <c r="E140" s="188">
        <f t="shared" si="330"/>
        <v>500</v>
      </c>
      <c r="F140" s="188">
        <f t="shared" si="331"/>
        <v>0</v>
      </c>
      <c r="G140" s="182">
        <f>F140/E140*100</f>
        <v>0</v>
      </c>
      <c r="H140" s="182">
        <f>-H141+H142+H143</f>
        <v>0</v>
      </c>
      <c r="I140" s="182">
        <f t="shared" ref="I140" si="497">-I141+I142+I143</f>
        <v>0</v>
      </c>
      <c r="J140" s="182" t="e">
        <f>I140/H140*100</f>
        <v>#DIV/0!</v>
      </c>
      <c r="K140" s="182">
        <f t="shared" ref="K140" si="498">-K141+K142+K143</f>
        <v>0</v>
      </c>
      <c r="L140" s="182">
        <f t="shared" ref="L140" si="499">-L141+L142+L143</f>
        <v>0</v>
      </c>
      <c r="M140" s="182" t="e">
        <f>L140/K140*100</f>
        <v>#DIV/0!</v>
      </c>
      <c r="N140" s="182">
        <f t="shared" ref="N140" si="500">-N141+N142+N143</f>
        <v>0</v>
      </c>
      <c r="O140" s="182">
        <f t="shared" ref="O140" si="501">-O141+O142+O143</f>
        <v>0</v>
      </c>
      <c r="P140" s="182" t="e">
        <f>O140/N140*100</f>
        <v>#DIV/0!</v>
      </c>
      <c r="Q140" s="182">
        <f t="shared" ref="Q140" si="502">-Q141+Q142+Q143</f>
        <v>0</v>
      </c>
      <c r="R140" s="182">
        <f t="shared" ref="R140" si="503">-R141+R142+R143</f>
        <v>0</v>
      </c>
      <c r="S140" s="182" t="e">
        <f>R140/Q140*100</f>
        <v>#DIV/0!</v>
      </c>
      <c r="T140" s="182">
        <f t="shared" ref="T140" si="504">-T141+T142+T143</f>
        <v>0</v>
      </c>
      <c r="U140" s="182">
        <f t="shared" ref="U140" si="505">-U141+U142+U143</f>
        <v>0</v>
      </c>
      <c r="V140" s="182" t="e">
        <f>U140/T140*100</f>
        <v>#DIV/0!</v>
      </c>
      <c r="W140" s="182">
        <f t="shared" ref="W140" si="506">-W141+W142+W143</f>
        <v>0</v>
      </c>
      <c r="X140" s="182">
        <f t="shared" ref="X140" si="507">-X141+X142+X143</f>
        <v>0</v>
      </c>
      <c r="Y140" s="182" t="e">
        <f>X140/W140*100</f>
        <v>#DIV/0!</v>
      </c>
      <c r="Z140" s="182">
        <f t="shared" ref="Z140" si="508">-Z141+Z142+Z143</f>
        <v>0</v>
      </c>
      <c r="AA140" s="182">
        <f t="shared" ref="AA140" si="509">-AA141+AA142+AA143</f>
        <v>0</v>
      </c>
      <c r="AB140" s="182">
        <f t="shared" ref="AB140" si="510">-AB141+AB142+AB143</f>
        <v>0</v>
      </c>
      <c r="AC140" s="182">
        <f t="shared" ref="AC140" si="511">-AC141+AC142+AC143</f>
        <v>0</v>
      </c>
      <c r="AD140" s="182" t="e">
        <f>AC140/Z140*100</f>
        <v>#DIV/0!</v>
      </c>
      <c r="AE140" s="182">
        <f t="shared" ref="AE140" si="512">-AE141+AE142+AE143</f>
        <v>500</v>
      </c>
      <c r="AF140" s="182">
        <f t="shared" ref="AF140" si="513">-AF141+AF142+AF143</f>
        <v>0</v>
      </c>
      <c r="AG140" s="182">
        <f t="shared" ref="AG140" si="514">-AG141+AG142+AG143</f>
        <v>0</v>
      </c>
      <c r="AH140" s="182">
        <f t="shared" ref="AH140" si="515">-AH141+AH142+AH143</f>
        <v>0</v>
      </c>
      <c r="AI140" s="182">
        <f>AH140/AE140*100</f>
        <v>0</v>
      </c>
      <c r="AJ140" s="182">
        <f t="shared" ref="AJ140" si="516">-AJ141+AJ142+AJ143</f>
        <v>0</v>
      </c>
      <c r="AK140" s="182">
        <f t="shared" ref="AK140" si="517">-AK141+AK142+AK143</f>
        <v>0</v>
      </c>
      <c r="AL140" s="182">
        <f t="shared" ref="AL140" si="518">-AL141+AL142+AL143</f>
        <v>0</v>
      </c>
      <c r="AM140" s="182">
        <f t="shared" ref="AM140" si="519">-AM141+AM142+AM143</f>
        <v>0</v>
      </c>
      <c r="AN140" s="182" t="e">
        <f>AM140/AJ140*100</f>
        <v>#DIV/0!</v>
      </c>
      <c r="AO140" s="182">
        <f t="shared" ref="AO140" si="520">-AO141+AO142+AO143</f>
        <v>0</v>
      </c>
      <c r="AP140" s="182">
        <f t="shared" ref="AP140" si="521">-AP141+AP142+AP143</f>
        <v>0</v>
      </c>
      <c r="AQ140" s="182">
        <f t="shared" ref="AQ140" si="522">-AQ141+AQ142+AQ143</f>
        <v>0</v>
      </c>
      <c r="AR140" s="182">
        <f t="shared" ref="AR140" si="523">-AR141+AR142+AR143</f>
        <v>0</v>
      </c>
      <c r="AS140" s="182" t="e">
        <f>AR140/AO140*100</f>
        <v>#DIV/0!</v>
      </c>
      <c r="AT140" s="182">
        <f t="shared" ref="AT140" si="524">-AT141+AT142+AT143</f>
        <v>0</v>
      </c>
      <c r="AU140" s="182">
        <f t="shared" ref="AU140" si="525">-AU141+AU142+AU143</f>
        <v>0</v>
      </c>
      <c r="AV140" s="182">
        <f t="shared" ref="AV140" si="526">-AV141+AV142+AV143</f>
        <v>0</v>
      </c>
      <c r="AW140" s="182">
        <f t="shared" ref="AW140" si="527">-AW141+AW142+AW143</f>
        <v>0</v>
      </c>
      <c r="AX140" s="182" t="e">
        <f>AW140/AT140*100</f>
        <v>#DIV/0!</v>
      </c>
      <c r="AY140" s="182">
        <f t="shared" ref="AY140" si="528">-AY141+AY142+AY143</f>
        <v>0</v>
      </c>
      <c r="AZ140" s="182">
        <f t="shared" ref="AZ140" si="529">-AZ141+AZ142+AZ143</f>
        <v>0</v>
      </c>
      <c r="BA140" s="182" t="e">
        <f>AZ140/AY140*100</f>
        <v>#DIV/0!</v>
      </c>
      <c r="BB140" s="221"/>
    </row>
    <row r="141" spans="1:54" ht="31.5" customHeight="1">
      <c r="A141" s="302"/>
      <c r="B141" s="304"/>
      <c r="C141" s="304"/>
      <c r="D141" s="162" t="s">
        <v>37</v>
      </c>
      <c r="E141" s="188">
        <f t="shared" si="330"/>
        <v>0</v>
      </c>
      <c r="F141" s="188">
        <f t="shared" si="331"/>
        <v>0</v>
      </c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2"/>
      <c r="AS141" s="182"/>
      <c r="AT141" s="182"/>
      <c r="AU141" s="182"/>
      <c r="AV141" s="182"/>
      <c r="AW141" s="182"/>
      <c r="AX141" s="182"/>
      <c r="AY141" s="182"/>
      <c r="AZ141" s="182"/>
      <c r="BA141" s="182"/>
      <c r="BB141" s="221"/>
    </row>
    <row r="142" spans="1:54" ht="50.25" customHeight="1">
      <c r="A142" s="302"/>
      <c r="B142" s="304"/>
      <c r="C142" s="304"/>
      <c r="D142" s="163" t="s">
        <v>2</v>
      </c>
      <c r="E142" s="188">
        <f t="shared" si="330"/>
        <v>0</v>
      </c>
      <c r="F142" s="188">
        <f t="shared" si="331"/>
        <v>0</v>
      </c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221"/>
    </row>
    <row r="143" spans="1:54" ht="22.5" customHeight="1">
      <c r="A143" s="302"/>
      <c r="B143" s="304"/>
      <c r="C143" s="304"/>
      <c r="D143" s="218" t="s">
        <v>277</v>
      </c>
      <c r="E143" s="188">
        <f t="shared" si="330"/>
        <v>500</v>
      </c>
      <c r="F143" s="188">
        <f t="shared" si="331"/>
        <v>0</v>
      </c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>
        <v>500</v>
      </c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  <c r="AS143" s="182"/>
      <c r="AT143" s="182"/>
      <c r="AU143" s="182"/>
      <c r="AV143" s="182"/>
      <c r="AW143" s="182"/>
      <c r="AX143" s="182"/>
      <c r="AY143" s="182"/>
      <c r="AZ143" s="182"/>
      <c r="BA143" s="182"/>
      <c r="BB143" s="221"/>
    </row>
    <row r="144" spans="1:54" ht="82.5" customHeight="1">
      <c r="A144" s="302"/>
      <c r="B144" s="304"/>
      <c r="C144" s="304"/>
      <c r="D144" s="218" t="s">
        <v>283</v>
      </c>
      <c r="E144" s="188">
        <f t="shared" si="330"/>
        <v>0</v>
      </c>
      <c r="F144" s="188">
        <f t="shared" si="331"/>
        <v>0</v>
      </c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2"/>
      <c r="AS144" s="182"/>
      <c r="AT144" s="182"/>
      <c r="AU144" s="182"/>
      <c r="AV144" s="182"/>
      <c r="AW144" s="182"/>
      <c r="AX144" s="182"/>
      <c r="AY144" s="182"/>
      <c r="AZ144" s="182"/>
      <c r="BA144" s="182"/>
      <c r="BB144" s="221"/>
    </row>
    <row r="145" spans="1:54" ht="22.5" customHeight="1">
      <c r="A145" s="302"/>
      <c r="B145" s="304"/>
      <c r="C145" s="304"/>
      <c r="D145" s="218" t="s">
        <v>278</v>
      </c>
      <c r="E145" s="188">
        <f t="shared" si="330"/>
        <v>0</v>
      </c>
      <c r="F145" s="188">
        <f t="shared" si="331"/>
        <v>0</v>
      </c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2"/>
      <c r="AX145" s="182"/>
      <c r="AY145" s="182"/>
      <c r="AZ145" s="182"/>
      <c r="BA145" s="182"/>
      <c r="BB145" s="221"/>
    </row>
    <row r="146" spans="1:54" ht="37.5" customHeight="1">
      <c r="A146" s="302"/>
      <c r="B146" s="304"/>
      <c r="C146" s="304"/>
      <c r="D146" s="158" t="s">
        <v>43</v>
      </c>
      <c r="E146" s="188">
        <f t="shared" si="330"/>
        <v>0</v>
      </c>
      <c r="F146" s="188">
        <f t="shared" si="331"/>
        <v>0</v>
      </c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2"/>
      <c r="AT146" s="182"/>
      <c r="AU146" s="182"/>
      <c r="AV146" s="182"/>
      <c r="AW146" s="182"/>
      <c r="AX146" s="182"/>
      <c r="AY146" s="182"/>
      <c r="AZ146" s="182"/>
      <c r="BA146" s="182"/>
      <c r="BB146" s="221"/>
    </row>
    <row r="147" spans="1:54" ht="22.5" customHeight="1">
      <c r="A147" s="301" t="s">
        <v>393</v>
      </c>
      <c r="B147" s="303" t="s">
        <v>398</v>
      </c>
      <c r="C147" s="303" t="s">
        <v>330</v>
      </c>
      <c r="D147" s="164" t="s">
        <v>41</v>
      </c>
      <c r="E147" s="188">
        <f t="shared" si="330"/>
        <v>500</v>
      </c>
      <c r="F147" s="188">
        <f t="shared" si="331"/>
        <v>0</v>
      </c>
      <c r="G147" s="182">
        <f>F147/E147*100</f>
        <v>0</v>
      </c>
      <c r="H147" s="182">
        <f>-H148+H149+H150</f>
        <v>0</v>
      </c>
      <c r="I147" s="182">
        <f t="shared" ref="I147" si="530">-I148+I149+I150</f>
        <v>0</v>
      </c>
      <c r="J147" s="182" t="e">
        <f>I147/H147*100</f>
        <v>#DIV/0!</v>
      </c>
      <c r="K147" s="182">
        <f t="shared" ref="K147" si="531">-K148+K149+K150</f>
        <v>0</v>
      </c>
      <c r="L147" s="182">
        <f t="shared" ref="L147" si="532">-L148+L149+L150</f>
        <v>0</v>
      </c>
      <c r="M147" s="182" t="e">
        <f>L147/K147*100</f>
        <v>#DIV/0!</v>
      </c>
      <c r="N147" s="182">
        <f t="shared" ref="N147" si="533">-N148+N149+N150</f>
        <v>0</v>
      </c>
      <c r="O147" s="182">
        <f t="shared" ref="O147" si="534">-O148+O149+O150</f>
        <v>0</v>
      </c>
      <c r="P147" s="182" t="e">
        <f>O147/N147*100</f>
        <v>#DIV/0!</v>
      </c>
      <c r="Q147" s="182">
        <f t="shared" ref="Q147" si="535">-Q148+Q149+Q150</f>
        <v>0</v>
      </c>
      <c r="R147" s="182">
        <f t="shared" ref="R147" si="536">-R148+R149+R150</f>
        <v>0</v>
      </c>
      <c r="S147" s="182" t="e">
        <f>R147/Q147*100</f>
        <v>#DIV/0!</v>
      </c>
      <c r="T147" s="182">
        <f t="shared" ref="T147" si="537">-T148+T149+T150</f>
        <v>0</v>
      </c>
      <c r="U147" s="182">
        <f t="shared" ref="U147" si="538">-U148+U149+U150</f>
        <v>0</v>
      </c>
      <c r="V147" s="182" t="e">
        <f>U147/T147*100</f>
        <v>#DIV/0!</v>
      </c>
      <c r="W147" s="182">
        <f t="shared" ref="W147" si="539">-W148+W149+W150</f>
        <v>0</v>
      </c>
      <c r="X147" s="182">
        <f t="shared" ref="X147" si="540">-X148+X149+X150</f>
        <v>0</v>
      </c>
      <c r="Y147" s="182" t="e">
        <f>X147/W147*100</f>
        <v>#DIV/0!</v>
      </c>
      <c r="Z147" s="182">
        <f t="shared" ref="Z147" si="541">-Z148+Z149+Z150</f>
        <v>0</v>
      </c>
      <c r="AA147" s="182">
        <f t="shared" ref="AA147" si="542">-AA148+AA149+AA150</f>
        <v>0</v>
      </c>
      <c r="AB147" s="182">
        <f t="shared" ref="AB147" si="543">-AB148+AB149+AB150</f>
        <v>0</v>
      </c>
      <c r="AC147" s="182">
        <f t="shared" ref="AC147" si="544">-AC148+AC149+AC150</f>
        <v>0</v>
      </c>
      <c r="AD147" s="182" t="e">
        <f>AC147/Z147*100</f>
        <v>#DIV/0!</v>
      </c>
      <c r="AE147" s="182">
        <f t="shared" ref="AE147" si="545">-AE148+AE149+AE150</f>
        <v>500</v>
      </c>
      <c r="AF147" s="182">
        <f t="shared" ref="AF147" si="546">-AF148+AF149+AF150</f>
        <v>0</v>
      </c>
      <c r="AG147" s="182">
        <f t="shared" ref="AG147" si="547">-AG148+AG149+AG150</f>
        <v>0</v>
      </c>
      <c r="AH147" s="182">
        <f t="shared" ref="AH147" si="548">-AH148+AH149+AH150</f>
        <v>0</v>
      </c>
      <c r="AI147" s="182">
        <f>AH147/AE147*100</f>
        <v>0</v>
      </c>
      <c r="AJ147" s="182">
        <f t="shared" ref="AJ147" si="549">-AJ148+AJ149+AJ150</f>
        <v>0</v>
      </c>
      <c r="AK147" s="182">
        <f t="shared" ref="AK147" si="550">-AK148+AK149+AK150</f>
        <v>0</v>
      </c>
      <c r="AL147" s="182">
        <f t="shared" ref="AL147" si="551">-AL148+AL149+AL150</f>
        <v>0</v>
      </c>
      <c r="AM147" s="182">
        <f t="shared" ref="AM147" si="552">-AM148+AM149+AM150</f>
        <v>0</v>
      </c>
      <c r="AN147" s="182" t="e">
        <f>AM147/AJ147*100</f>
        <v>#DIV/0!</v>
      </c>
      <c r="AO147" s="182">
        <f t="shared" ref="AO147" si="553">-AO148+AO149+AO150</f>
        <v>0</v>
      </c>
      <c r="AP147" s="182">
        <f t="shared" ref="AP147" si="554">-AP148+AP149+AP150</f>
        <v>0</v>
      </c>
      <c r="AQ147" s="182">
        <f t="shared" ref="AQ147" si="555">-AQ148+AQ149+AQ150</f>
        <v>0</v>
      </c>
      <c r="AR147" s="182">
        <f t="shared" ref="AR147" si="556">-AR148+AR149+AR150</f>
        <v>0</v>
      </c>
      <c r="AS147" s="182" t="e">
        <f>AR147/AO147*100</f>
        <v>#DIV/0!</v>
      </c>
      <c r="AT147" s="182">
        <f t="shared" ref="AT147" si="557">-AT148+AT149+AT150</f>
        <v>0</v>
      </c>
      <c r="AU147" s="182">
        <f t="shared" ref="AU147" si="558">-AU148+AU149+AU150</f>
        <v>0</v>
      </c>
      <c r="AV147" s="182">
        <f t="shared" ref="AV147" si="559">-AV148+AV149+AV150</f>
        <v>0</v>
      </c>
      <c r="AW147" s="182">
        <f t="shared" ref="AW147" si="560">-AW148+AW149+AW150</f>
        <v>0</v>
      </c>
      <c r="AX147" s="182" t="e">
        <f>AW147/AT147*100</f>
        <v>#DIV/0!</v>
      </c>
      <c r="AY147" s="182">
        <f t="shared" ref="AY147" si="561">-AY148+AY149+AY150</f>
        <v>0</v>
      </c>
      <c r="AZ147" s="182">
        <f t="shared" ref="AZ147" si="562">-AZ148+AZ149+AZ150</f>
        <v>0</v>
      </c>
      <c r="BA147" s="182" t="e">
        <f>AZ147/AY147*100</f>
        <v>#DIV/0!</v>
      </c>
      <c r="BB147" s="221"/>
    </row>
    <row r="148" spans="1:54" ht="31.5" customHeight="1">
      <c r="A148" s="302"/>
      <c r="B148" s="304"/>
      <c r="C148" s="304"/>
      <c r="D148" s="162" t="s">
        <v>37</v>
      </c>
      <c r="E148" s="188">
        <f t="shared" si="330"/>
        <v>0</v>
      </c>
      <c r="F148" s="188">
        <f t="shared" si="331"/>
        <v>0</v>
      </c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182"/>
      <c r="AX148" s="182"/>
      <c r="AY148" s="182"/>
      <c r="AZ148" s="182"/>
      <c r="BA148" s="182"/>
      <c r="BB148" s="221"/>
    </row>
    <row r="149" spans="1:54" ht="50.25" customHeight="1">
      <c r="A149" s="302"/>
      <c r="B149" s="304"/>
      <c r="C149" s="304"/>
      <c r="D149" s="163" t="s">
        <v>2</v>
      </c>
      <c r="E149" s="188">
        <f t="shared" si="330"/>
        <v>0</v>
      </c>
      <c r="F149" s="188">
        <f t="shared" si="331"/>
        <v>0</v>
      </c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2"/>
      <c r="AT149" s="182"/>
      <c r="AU149" s="182"/>
      <c r="AV149" s="182"/>
      <c r="AW149" s="182"/>
      <c r="AX149" s="182"/>
      <c r="AY149" s="182"/>
      <c r="AZ149" s="182"/>
      <c r="BA149" s="182"/>
      <c r="BB149" s="221"/>
    </row>
    <row r="150" spans="1:54" ht="22.5" customHeight="1">
      <c r="A150" s="302"/>
      <c r="B150" s="304"/>
      <c r="C150" s="304"/>
      <c r="D150" s="218" t="s">
        <v>277</v>
      </c>
      <c r="E150" s="188">
        <f t="shared" si="330"/>
        <v>500</v>
      </c>
      <c r="F150" s="188">
        <f t="shared" si="331"/>
        <v>0</v>
      </c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>
        <v>500</v>
      </c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2"/>
      <c r="AT150" s="182"/>
      <c r="AU150" s="182"/>
      <c r="AV150" s="182"/>
      <c r="AW150" s="182"/>
      <c r="AX150" s="182"/>
      <c r="AY150" s="182"/>
      <c r="AZ150" s="182"/>
      <c r="BA150" s="182"/>
      <c r="BB150" s="221"/>
    </row>
    <row r="151" spans="1:54" ht="82.5" customHeight="1">
      <c r="A151" s="302"/>
      <c r="B151" s="304"/>
      <c r="C151" s="304"/>
      <c r="D151" s="218" t="s">
        <v>283</v>
      </c>
      <c r="E151" s="188">
        <f t="shared" si="330"/>
        <v>0</v>
      </c>
      <c r="F151" s="188">
        <f t="shared" si="331"/>
        <v>0</v>
      </c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221"/>
    </row>
    <row r="152" spans="1:54" ht="22.5" customHeight="1">
      <c r="A152" s="302"/>
      <c r="B152" s="304"/>
      <c r="C152" s="304"/>
      <c r="D152" s="218" t="s">
        <v>278</v>
      </c>
      <c r="E152" s="188">
        <f t="shared" si="330"/>
        <v>0</v>
      </c>
      <c r="F152" s="188">
        <f t="shared" si="331"/>
        <v>0</v>
      </c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2"/>
      <c r="AT152" s="182"/>
      <c r="AU152" s="182"/>
      <c r="AV152" s="182"/>
      <c r="AW152" s="182"/>
      <c r="AX152" s="182"/>
      <c r="AY152" s="182"/>
      <c r="AZ152" s="182"/>
      <c r="BA152" s="182"/>
      <c r="BB152" s="221"/>
    </row>
    <row r="153" spans="1:54" ht="37.5" customHeight="1">
      <c r="A153" s="302"/>
      <c r="B153" s="304"/>
      <c r="C153" s="304"/>
      <c r="D153" s="158" t="s">
        <v>43</v>
      </c>
      <c r="E153" s="188">
        <f t="shared" si="330"/>
        <v>0</v>
      </c>
      <c r="F153" s="188">
        <f t="shared" si="331"/>
        <v>0</v>
      </c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2"/>
      <c r="AX153" s="182"/>
      <c r="AY153" s="182"/>
      <c r="AZ153" s="182"/>
      <c r="BA153" s="182"/>
      <c r="BB153" s="221"/>
    </row>
    <row r="154" spans="1:54" ht="22.5" customHeight="1">
      <c r="A154" s="301" t="s">
        <v>399</v>
      </c>
      <c r="B154" s="303" t="s">
        <v>526</v>
      </c>
      <c r="C154" s="303" t="s">
        <v>330</v>
      </c>
      <c r="D154" s="164" t="s">
        <v>41</v>
      </c>
      <c r="E154" s="188">
        <f t="shared" si="330"/>
        <v>102.149</v>
      </c>
      <c r="F154" s="188">
        <f t="shared" si="331"/>
        <v>0</v>
      </c>
      <c r="G154" s="182">
        <f>F154/E154*100</f>
        <v>0</v>
      </c>
      <c r="H154" s="182">
        <f>-H155+H156+H157</f>
        <v>0</v>
      </c>
      <c r="I154" s="182">
        <f t="shared" ref="I154" si="563">-I155+I156+I157</f>
        <v>0</v>
      </c>
      <c r="J154" s="182" t="e">
        <f>I154/H154*100</f>
        <v>#DIV/0!</v>
      </c>
      <c r="K154" s="182">
        <f t="shared" ref="K154" si="564">-K155+K156+K157</f>
        <v>0</v>
      </c>
      <c r="L154" s="182">
        <f t="shared" ref="L154" si="565">-L155+L156+L157</f>
        <v>0</v>
      </c>
      <c r="M154" s="182" t="e">
        <f>L154/K154*100</f>
        <v>#DIV/0!</v>
      </c>
      <c r="N154" s="182">
        <f t="shared" ref="N154" si="566">-N155+N156+N157</f>
        <v>0</v>
      </c>
      <c r="O154" s="182">
        <f t="shared" ref="O154" si="567">-O155+O156+O157</f>
        <v>0</v>
      </c>
      <c r="P154" s="182" t="e">
        <f>O154/N154*100</f>
        <v>#DIV/0!</v>
      </c>
      <c r="Q154" s="182">
        <f t="shared" ref="Q154" si="568">-Q155+Q156+Q157</f>
        <v>0</v>
      </c>
      <c r="R154" s="182">
        <f t="shared" ref="R154" si="569">-R155+R156+R157</f>
        <v>0</v>
      </c>
      <c r="S154" s="182" t="e">
        <f>R154/Q154*100</f>
        <v>#DIV/0!</v>
      </c>
      <c r="T154" s="182">
        <f t="shared" ref="T154" si="570">-T155+T156+T157</f>
        <v>0</v>
      </c>
      <c r="U154" s="182">
        <f t="shared" ref="U154" si="571">-U155+U156+U157</f>
        <v>0</v>
      </c>
      <c r="V154" s="182" t="e">
        <f>U154/T154*100</f>
        <v>#DIV/0!</v>
      </c>
      <c r="W154" s="182">
        <f t="shared" ref="W154" si="572">-W155+W156+W157</f>
        <v>0</v>
      </c>
      <c r="X154" s="182">
        <f t="shared" ref="X154" si="573">-X155+X156+X157</f>
        <v>0</v>
      </c>
      <c r="Y154" s="182" t="e">
        <f>X154/W154*100</f>
        <v>#DIV/0!</v>
      </c>
      <c r="Z154" s="182">
        <f t="shared" ref="Z154" si="574">-Z155+Z156+Z157</f>
        <v>0</v>
      </c>
      <c r="AA154" s="182">
        <f t="shared" ref="AA154" si="575">-AA155+AA156+AA157</f>
        <v>0</v>
      </c>
      <c r="AB154" s="182">
        <f t="shared" ref="AB154" si="576">-AB155+AB156+AB157</f>
        <v>0</v>
      </c>
      <c r="AC154" s="182">
        <f t="shared" ref="AC154" si="577">-AC155+AC156+AC157</f>
        <v>0</v>
      </c>
      <c r="AD154" s="182" t="e">
        <f>AC154/Z154*100</f>
        <v>#DIV/0!</v>
      </c>
      <c r="AE154" s="182">
        <f t="shared" ref="AE154" si="578">-AE155+AE156+AE157</f>
        <v>0</v>
      </c>
      <c r="AF154" s="182">
        <f t="shared" ref="AF154" si="579">-AF155+AF156+AF157</f>
        <v>0</v>
      </c>
      <c r="AG154" s="182">
        <f t="shared" ref="AG154" si="580">-AG155+AG156+AG157</f>
        <v>0</v>
      </c>
      <c r="AH154" s="182">
        <f t="shared" ref="AH154" si="581">-AH155+AH156+AH157</f>
        <v>0</v>
      </c>
      <c r="AI154" s="182" t="e">
        <f>AH154/AE154*100</f>
        <v>#DIV/0!</v>
      </c>
      <c r="AJ154" s="182">
        <f t="shared" ref="AJ154" si="582">-AJ155+AJ156+AJ157</f>
        <v>102.149</v>
      </c>
      <c r="AK154" s="182">
        <f t="shared" ref="AK154" si="583">-AK155+AK156+AK157</f>
        <v>0</v>
      </c>
      <c r="AL154" s="182">
        <f t="shared" ref="AL154" si="584">-AL155+AL156+AL157</f>
        <v>0</v>
      </c>
      <c r="AM154" s="182">
        <f t="shared" ref="AM154" si="585">-AM155+AM156+AM157</f>
        <v>0</v>
      </c>
      <c r="AN154" s="182">
        <f>AM154/AJ154*100</f>
        <v>0</v>
      </c>
      <c r="AO154" s="182">
        <f t="shared" ref="AO154" si="586">-AO155+AO156+AO157</f>
        <v>0</v>
      </c>
      <c r="AP154" s="182">
        <f t="shared" ref="AP154" si="587">-AP155+AP156+AP157</f>
        <v>0</v>
      </c>
      <c r="AQ154" s="182">
        <f t="shared" ref="AQ154" si="588">-AQ155+AQ156+AQ157</f>
        <v>0</v>
      </c>
      <c r="AR154" s="182">
        <f t="shared" ref="AR154" si="589">-AR155+AR156+AR157</f>
        <v>0</v>
      </c>
      <c r="AS154" s="182" t="e">
        <f>AR154/AO154*100</f>
        <v>#DIV/0!</v>
      </c>
      <c r="AT154" s="182">
        <f t="shared" ref="AT154" si="590">-AT155+AT156+AT157</f>
        <v>0</v>
      </c>
      <c r="AU154" s="182">
        <f t="shared" ref="AU154" si="591">-AU155+AU156+AU157</f>
        <v>0</v>
      </c>
      <c r="AV154" s="182">
        <f t="shared" ref="AV154" si="592">-AV155+AV156+AV157</f>
        <v>0</v>
      </c>
      <c r="AW154" s="182">
        <f t="shared" ref="AW154" si="593">-AW155+AW156+AW157</f>
        <v>0</v>
      </c>
      <c r="AX154" s="182" t="e">
        <f>AW154/AT154*100</f>
        <v>#DIV/0!</v>
      </c>
      <c r="AY154" s="182">
        <f t="shared" ref="AY154" si="594">-AY155+AY156+AY157</f>
        <v>0</v>
      </c>
      <c r="AZ154" s="182">
        <f t="shared" ref="AZ154" si="595">-AZ155+AZ156+AZ157</f>
        <v>0</v>
      </c>
      <c r="BA154" s="182" t="e">
        <f>AZ154/AY154*100</f>
        <v>#DIV/0!</v>
      </c>
      <c r="BB154" s="221"/>
    </row>
    <row r="155" spans="1:54" ht="31.5" customHeight="1">
      <c r="A155" s="302"/>
      <c r="B155" s="304"/>
      <c r="C155" s="304"/>
      <c r="D155" s="162" t="s">
        <v>37</v>
      </c>
      <c r="E155" s="188">
        <f t="shared" si="330"/>
        <v>0</v>
      </c>
      <c r="F155" s="188">
        <f t="shared" si="331"/>
        <v>0</v>
      </c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182"/>
      <c r="AX155" s="182"/>
      <c r="AY155" s="182"/>
      <c r="AZ155" s="182"/>
      <c r="BA155" s="182"/>
      <c r="BB155" s="221"/>
    </row>
    <row r="156" spans="1:54" ht="50.25" customHeight="1">
      <c r="A156" s="302"/>
      <c r="B156" s="304"/>
      <c r="C156" s="304"/>
      <c r="D156" s="163" t="s">
        <v>2</v>
      </c>
      <c r="E156" s="188">
        <f t="shared" si="330"/>
        <v>0</v>
      </c>
      <c r="F156" s="188">
        <f t="shared" si="331"/>
        <v>0</v>
      </c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182"/>
      <c r="AT156" s="182"/>
      <c r="AU156" s="182"/>
      <c r="AV156" s="182"/>
      <c r="AW156" s="182"/>
      <c r="AX156" s="182"/>
      <c r="AY156" s="182"/>
      <c r="AZ156" s="182"/>
      <c r="BA156" s="182"/>
      <c r="BB156" s="221"/>
    </row>
    <row r="157" spans="1:54" ht="22.5" customHeight="1">
      <c r="A157" s="302"/>
      <c r="B157" s="304"/>
      <c r="C157" s="304"/>
      <c r="D157" s="218" t="s">
        <v>277</v>
      </c>
      <c r="E157" s="188">
        <f t="shared" ref="E157:E160" si="596">H157+K157+N157+Q157+T157+W157+Z157+AE157+AJ157+AO157+AT157+AY157</f>
        <v>102.149</v>
      </c>
      <c r="F157" s="188">
        <f t="shared" ref="F157:F160" si="597">I157+L157+O157+R157+U157+X157+AA157+AF157+AK157+AP157+AU157+AZ157</f>
        <v>0</v>
      </c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>
        <v>102.149</v>
      </c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82"/>
      <c r="AU157" s="182"/>
      <c r="AV157" s="182"/>
      <c r="AW157" s="182"/>
      <c r="AX157" s="182"/>
      <c r="AY157" s="182"/>
      <c r="AZ157" s="182"/>
      <c r="BA157" s="182"/>
      <c r="BB157" s="221"/>
    </row>
    <row r="158" spans="1:54" ht="82.5" customHeight="1">
      <c r="A158" s="302"/>
      <c r="B158" s="304"/>
      <c r="C158" s="304"/>
      <c r="D158" s="218" t="s">
        <v>283</v>
      </c>
      <c r="E158" s="188">
        <f t="shared" si="596"/>
        <v>0</v>
      </c>
      <c r="F158" s="188">
        <f t="shared" si="597"/>
        <v>0</v>
      </c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  <c r="BA158" s="182"/>
      <c r="BB158" s="221"/>
    </row>
    <row r="159" spans="1:54" ht="22.5" customHeight="1">
      <c r="A159" s="302"/>
      <c r="B159" s="304"/>
      <c r="C159" s="304"/>
      <c r="D159" s="218" t="s">
        <v>278</v>
      </c>
      <c r="E159" s="188">
        <f t="shared" si="596"/>
        <v>0</v>
      </c>
      <c r="F159" s="188">
        <f t="shared" si="597"/>
        <v>0</v>
      </c>
      <c r="G159" s="182"/>
      <c r="H159" s="188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221"/>
    </row>
    <row r="160" spans="1:54" ht="37.5" customHeight="1">
      <c r="A160" s="302"/>
      <c r="B160" s="304"/>
      <c r="C160" s="304"/>
      <c r="D160" s="158" t="s">
        <v>43</v>
      </c>
      <c r="E160" s="188">
        <f t="shared" si="596"/>
        <v>0</v>
      </c>
      <c r="F160" s="188">
        <f t="shared" si="597"/>
        <v>0</v>
      </c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2"/>
      <c r="AR160" s="182"/>
      <c r="AS160" s="182"/>
      <c r="AT160" s="182"/>
      <c r="AU160" s="182"/>
      <c r="AV160" s="182"/>
      <c r="AW160" s="182"/>
      <c r="AX160" s="182"/>
      <c r="AY160" s="182"/>
      <c r="AZ160" s="182"/>
      <c r="BA160" s="182"/>
      <c r="BB160" s="221"/>
    </row>
    <row r="161" spans="1:54" ht="22.5" customHeight="1">
      <c r="A161" s="320" t="s">
        <v>300</v>
      </c>
      <c r="B161" s="324"/>
      <c r="C161" s="325"/>
      <c r="D161" s="164" t="s">
        <v>41</v>
      </c>
      <c r="E161" s="188">
        <f>H161+K161+N161+Q161+T161+W161+Z161+AE161+AJ161+AO161+AT161+AY161</f>
        <v>95389.253779999999</v>
      </c>
      <c r="F161" s="188">
        <f>I161+L161+O161+R161+U161+X161+AA161+AF161+AK161+AP161+AU161+AZ161</f>
        <v>21883.918389999999</v>
      </c>
      <c r="G161" s="188">
        <f>F161/E161*100</f>
        <v>22.941702050077613</v>
      </c>
      <c r="H161" s="189">
        <f>H162+H163+H164</f>
        <v>0</v>
      </c>
      <c r="I161" s="182">
        <f t="shared" ref="I161:AZ161" si="598">I162+I163+I164</f>
        <v>0</v>
      </c>
      <c r="J161" s="182"/>
      <c r="K161" s="188">
        <f t="shared" si="598"/>
        <v>3276.0672300000001</v>
      </c>
      <c r="L161" s="188">
        <f t="shared" si="598"/>
        <v>3276.0672300000001</v>
      </c>
      <c r="M161" s="182">
        <f>L161/K161*100</f>
        <v>100</v>
      </c>
      <c r="N161" s="188">
        <f t="shared" si="598"/>
        <v>5142.1168899999993</v>
      </c>
      <c r="O161" s="188">
        <f t="shared" si="598"/>
        <v>5142.1168899999993</v>
      </c>
      <c r="P161" s="182">
        <f>O161/N161*100</f>
        <v>100</v>
      </c>
      <c r="Q161" s="182">
        <f t="shared" si="598"/>
        <v>750</v>
      </c>
      <c r="R161" s="182">
        <f t="shared" si="598"/>
        <v>750</v>
      </c>
      <c r="S161" s="182">
        <f>R161/Q161*100</f>
        <v>100</v>
      </c>
      <c r="T161" s="188">
        <f t="shared" si="598"/>
        <v>7831.4342699999997</v>
      </c>
      <c r="U161" s="188">
        <f t="shared" si="598"/>
        <v>7831.4342699999997</v>
      </c>
      <c r="V161" s="182">
        <f>U161/T161*100</f>
        <v>100</v>
      </c>
      <c r="W161" s="188">
        <f t="shared" si="598"/>
        <v>4884.3</v>
      </c>
      <c r="X161" s="182">
        <f t="shared" si="598"/>
        <v>4884.3</v>
      </c>
      <c r="Y161" s="182">
        <f>X161/W161*100</f>
        <v>100</v>
      </c>
      <c r="Z161" s="182">
        <f t="shared" si="598"/>
        <v>0</v>
      </c>
      <c r="AA161" s="182">
        <f t="shared" si="598"/>
        <v>0</v>
      </c>
      <c r="AB161" s="182">
        <f t="shared" si="598"/>
        <v>0</v>
      </c>
      <c r="AC161" s="182">
        <f t="shared" si="598"/>
        <v>0</v>
      </c>
      <c r="AD161" s="182" t="e">
        <f>AC161/Z161*100</f>
        <v>#DIV/0!</v>
      </c>
      <c r="AE161" s="188">
        <f t="shared" si="598"/>
        <v>13818.071400000001</v>
      </c>
      <c r="AF161" s="182">
        <f t="shared" si="598"/>
        <v>0</v>
      </c>
      <c r="AG161" s="182">
        <f t="shared" si="598"/>
        <v>0</v>
      </c>
      <c r="AH161" s="182">
        <f t="shared" si="598"/>
        <v>0</v>
      </c>
      <c r="AI161" s="182">
        <f>AH161/AE161*100</f>
        <v>0</v>
      </c>
      <c r="AJ161" s="188">
        <f t="shared" si="598"/>
        <v>1852.3478599999999</v>
      </c>
      <c r="AK161" s="182">
        <f t="shared" si="598"/>
        <v>0</v>
      </c>
      <c r="AL161" s="182">
        <f t="shared" si="598"/>
        <v>0</v>
      </c>
      <c r="AM161" s="182">
        <f t="shared" si="598"/>
        <v>0</v>
      </c>
      <c r="AN161" s="182">
        <f>AM161/AJ161*100</f>
        <v>0</v>
      </c>
      <c r="AO161" s="182">
        <f t="shared" si="598"/>
        <v>5429.9835800000001</v>
      </c>
      <c r="AP161" s="182">
        <f t="shared" si="598"/>
        <v>0</v>
      </c>
      <c r="AQ161" s="182">
        <f t="shared" si="598"/>
        <v>0</v>
      </c>
      <c r="AR161" s="182">
        <f t="shared" si="598"/>
        <v>0</v>
      </c>
      <c r="AS161" s="182">
        <f>AR161/AO161*100</f>
        <v>0</v>
      </c>
      <c r="AT161" s="182">
        <f t="shared" si="598"/>
        <v>2168</v>
      </c>
      <c r="AU161" s="182">
        <f t="shared" si="598"/>
        <v>0</v>
      </c>
      <c r="AV161" s="182">
        <f t="shared" si="598"/>
        <v>0</v>
      </c>
      <c r="AW161" s="182">
        <f t="shared" si="598"/>
        <v>0</v>
      </c>
      <c r="AX161" s="182">
        <f>AW161/AT161*100</f>
        <v>0</v>
      </c>
      <c r="AY161" s="182">
        <f t="shared" si="598"/>
        <v>50236.932549999998</v>
      </c>
      <c r="AZ161" s="182">
        <f t="shared" si="598"/>
        <v>0</v>
      </c>
      <c r="BA161" s="182">
        <f>AZ161/AY161*100</f>
        <v>0</v>
      </c>
      <c r="BB161" s="221"/>
    </row>
    <row r="162" spans="1:54" ht="35.25" customHeight="1">
      <c r="A162" s="326"/>
      <c r="B162" s="327"/>
      <c r="C162" s="328"/>
      <c r="D162" s="164" t="s">
        <v>37</v>
      </c>
      <c r="E162" s="188">
        <f t="shared" ref="E162:E165" si="599">H162+K162+N162+Q162+T162+W162+Z162+AE162+AJ162+AO162+AT162+AY162</f>
        <v>0</v>
      </c>
      <c r="F162" s="188">
        <f t="shared" ref="F162:F165" si="600">I162+L162+O162+R162+U162+X162+AA162+AF162+AK162+AP162+AU162+AZ162</f>
        <v>0</v>
      </c>
      <c r="G162" s="188"/>
      <c r="H162" s="189">
        <f>H155+H148+H141+H134+H127+H120+H113+H106+H99+H92+H85+H78+H71+H64+H57+H50+H43+H36</f>
        <v>0</v>
      </c>
      <c r="I162" s="189">
        <f t="shared" ref="I162:BA162" si="601">I155+I148+I141+I134+I127+I120+I113+I106+I99+I92+I85+I78+I71+I64+I57+I50+I43+I36</f>
        <v>0</v>
      </c>
      <c r="J162" s="189">
        <f t="shared" si="601"/>
        <v>0</v>
      </c>
      <c r="K162" s="189">
        <f t="shared" si="601"/>
        <v>0</v>
      </c>
      <c r="L162" s="189">
        <f t="shared" si="601"/>
        <v>0</v>
      </c>
      <c r="M162" s="189">
        <f t="shared" si="601"/>
        <v>0</v>
      </c>
      <c r="N162" s="189">
        <f t="shared" si="601"/>
        <v>0</v>
      </c>
      <c r="O162" s="189">
        <f t="shared" si="601"/>
        <v>0</v>
      </c>
      <c r="P162" s="189">
        <f t="shared" si="601"/>
        <v>0</v>
      </c>
      <c r="Q162" s="189">
        <f t="shared" si="601"/>
        <v>0</v>
      </c>
      <c r="R162" s="189">
        <f t="shared" si="601"/>
        <v>0</v>
      </c>
      <c r="S162" s="189">
        <f t="shared" si="601"/>
        <v>0</v>
      </c>
      <c r="T162" s="189">
        <f t="shared" si="601"/>
        <v>0</v>
      </c>
      <c r="U162" s="189">
        <f t="shared" si="601"/>
        <v>0</v>
      </c>
      <c r="V162" s="189">
        <f t="shared" si="601"/>
        <v>0</v>
      </c>
      <c r="W162" s="189">
        <f t="shared" si="601"/>
        <v>0</v>
      </c>
      <c r="X162" s="189">
        <f t="shared" si="601"/>
        <v>0</v>
      </c>
      <c r="Y162" s="189">
        <f t="shared" si="601"/>
        <v>0</v>
      </c>
      <c r="Z162" s="189">
        <f t="shared" si="601"/>
        <v>0</v>
      </c>
      <c r="AA162" s="189">
        <f t="shared" si="601"/>
        <v>0</v>
      </c>
      <c r="AB162" s="189">
        <f t="shared" si="601"/>
        <v>0</v>
      </c>
      <c r="AC162" s="189">
        <f t="shared" si="601"/>
        <v>0</v>
      </c>
      <c r="AD162" s="189">
        <f t="shared" si="601"/>
        <v>0</v>
      </c>
      <c r="AE162" s="189">
        <f t="shared" si="601"/>
        <v>0</v>
      </c>
      <c r="AF162" s="189">
        <f t="shared" si="601"/>
        <v>0</v>
      </c>
      <c r="AG162" s="189">
        <f t="shared" si="601"/>
        <v>0</v>
      </c>
      <c r="AH162" s="189">
        <f t="shared" si="601"/>
        <v>0</v>
      </c>
      <c r="AI162" s="189">
        <f t="shared" si="601"/>
        <v>0</v>
      </c>
      <c r="AJ162" s="189">
        <f t="shared" si="601"/>
        <v>0</v>
      </c>
      <c r="AK162" s="189">
        <f t="shared" si="601"/>
        <v>0</v>
      </c>
      <c r="AL162" s="189">
        <f t="shared" si="601"/>
        <v>0</v>
      </c>
      <c r="AM162" s="189">
        <f t="shared" si="601"/>
        <v>0</v>
      </c>
      <c r="AN162" s="189">
        <f t="shared" si="601"/>
        <v>0</v>
      </c>
      <c r="AO162" s="189">
        <f t="shared" si="601"/>
        <v>0</v>
      </c>
      <c r="AP162" s="189">
        <f t="shared" si="601"/>
        <v>0</v>
      </c>
      <c r="AQ162" s="189">
        <f t="shared" si="601"/>
        <v>0</v>
      </c>
      <c r="AR162" s="189">
        <f t="shared" si="601"/>
        <v>0</v>
      </c>
      <c r="AS162" s="189">
        <f t="shared" si="601"/>
        <v>0</v>
      </c>
      <c r="AT162" s="189">
        <f t="shared" si="601"/>
        <v>0</v>
      </c>
      <c r="AU162" s="189">
        <f t="shared" si="601"/>
        <v>0</v>
      </c>
      <c r="AV162" s="189">
        <f t="shared" si="601"/>
        <v>0</v>
      </c>
      <c r="AW162" s="189">
        <f t="shared" si="601"/>
        <v>0</v>
      </c>
      <c r="AX162" s="189">
        <f t="shared" si="601"/>
        <v>0</v>
      </c>
      <c r="AY162" s="189">
        <f t="shared" si="601"/>
        <v>0</v>
      </c>
      <c r="AZ162" s="189">
        <f t="shared" si="601"/>
        <v>0</v>
      </c>
      <c r="BA162" s="189">
        <f t="shared" si="601"/>
        <v>0</v>
      </c>
      <c r="BB162" s="221"/>
    </row>
    <row r="163" spans="1:54" ht="48.75" customHeight="1">
      <c r="A163" s="326"/>
      <c r="B163" s="327"/>
      <c r="C163" s="328"/>
      <c r="D163" s="175" t="s">
        <v>2</v>
      </c>
      <c r="E163" s="188">
        <f>H163+K163+N163+Q163+T163+W163+Z163+AE163+AJ163+AO163+AT163+AY163</f>
        <v>4800.7183599999998</v>
      </c>
      <c r="F163" s="188">
        <f t="shared" si="600"/>
        <v>0</v>
      </c>
      <c r="G163" s="188">
        <f t="shared" ref="G163:G164" si="602">F163/E163*100</f>
        <v>0</v>
      </c>
      <c r="H163" s="189">
        <f t="shared" ref="H163:BA163" si="603">H156+H149+H142+H135+H128+H121+H114+H107+H100+H93+H86+H79+H72+H65+H58+H51+H44+H37</f>
        <v>0</v>
      </c>
      <c r="I163" s="189">
        <f t="shared" si="603"/>
        <v>0</v>
      </c>
      <c r="J163" s="189">
        <f t="shared" si="603"/>
        <v>0</v>
      </c>
      <c r="K163" s="189">
        <f t="shared" si="603"/>
        <v>0</v>
      </c>
      <c r="L163" s="189">
        <f t="shared" si="603"/>
        <v>0</v>
      </c>
      <c r="M163" s="189">
        <f t="shared" si="603"/>
        <v>0</v>
      </c>
      <c r="N163" s="189">
        <f t="shared" si="603"/>
        <v>0</v>
      </c>
      <c r="O163" s="189">
        <f t="shared" si="603"/>
        <v>0</v>
      </c>
      <c r="P163" s="189">
        <f t="shared" si="603"/>
        <v>0</v>
      </c>
      <c r="Q163" s="189">
        <f t="shared" si="603"/>
        <v>0</v>
      </c>
      <c r="R163" s="189">
        <f t="shared" si="603"/>
        <v>0</v>
      </c>
      <c r="S163" s="189">
        <f t="shared" si="603"/>
        <v>0</v>
      </c>
      <c r="T163" s="189">
        <f t="shared" si="603"/>
        <v>0</v>
      </c>
      <c r="U163" s="189">
        <f t="shared" si="603"/>
        <v>0</v>
      </c>
      <c r="V163" s="189">
        <f t="shared" si="603"/>
        <v>0</v>
      </c>
      <c r="W163" s="189">
        <f t="shared" si="603"/>
        <v>0</v>
      </c>
      <c r="X163" s="189">
        <f t="shared" si="603"/>
        <v>0</v>
      </c>
      <c r="Y163" s="189">
        <f t="shared" si="603"/>
        <v>0</v>
      </c>
      <c r="Z163" s="189">
        <f t="shared" si="603"/>
        <v>0</v>
      </c>
      <c r="AA163" s="189">
        <f t="shared" si="603"/>
        <v>0</v>
      </c>
      <c r="AB163" s="189">
        <f t="shared" si="603"/>
        <v>0</v>
      </c>
      <c r="AC163" s="189">
        <f t="shared" si="603"/>
        <v>0</v>
      </c>
      <c r="AD163" s="189">
        <f t="shared" si="603"/>
        <v>0</v>
      </c>
      <c r="AE163" s="188">
        <f t="shared" si="603"/>
        <v>4800.7183599999998</v>
      </c>
      <c r="AF163" s="189">
        <f t="shared" si="603"/>
        <v>0</v>
      </c>
      <c r="AG163" s="189">
        <f t="shared" si="603"/>
        <v>0</v>
      </c>
      <c r="AH163" s="189">
        <f t="shared" si="603"/>
        <v>0</v>
      </c>
      <c r="AI163" s="189">
        <f t="shared" si="603"/>
        <v>0</v>
      </c>
      <c r="AJ163" s="189">
        <f t="shared" si="603"/>
        <v>0</v>
      </c>
      <c r="AK163" s="189">
        <f t="shared" si="603"/>
        <v>0</v>
      </c>
      <c r="AL163" s="189">
        <f t="shared" si="603"/>
        <v>0</v>
      </c>
      <c r="AM163" s="189">
        <f t="shared" si="603"/>
        <v>0</v>
      </c>
      <c r="AN163" s="189">
        <f t="shared" si="603"/>
        <v>0</v>
      </c>
      <c r="AO163" s="189">
        <f t="shared" si="603"/>
        <v>0</v>
      </c>
      <c r="AP163" s="189">
        <f t="shared" si="603"/>
        <v>0</v>
      </c>
      <c r="AQ163" s="189">
        <f t="shared" si="603"/>
        <v>0</v>
      </c>
      <c r="AR163" s="189">
        <f t="shared" si="603"/>
        <v>0</v>
      </c>
      <c r="AS163" s="189">
        <f t="shared" si="603"/>
        <v>0</v>
      </c>
      <c r="AT163" s="189">
        <f t="shared" si="603"/>
        <v>0</v>
      </c>
      <c r="AU163" s="189">
        <f t="shared" si="603"/>
        <v>0</v>
      </c>
      <c r="AV163" s="189">
        <f t="shared" si="603"/>
        <v>0</v>
      </c>
      <c r="AW163" s="189">
        <f t="shared" si="603"/>
        <v>0</v>
      </c>
      <c r="AX163" s="189">
        <f t="shared" si="603"/>
        <v>0</v>
      </c>
      <c r="AY163" s="189">
        <f t="shared" si="603"/>
        <v>0</v>
      </c>
      <c r="AZ163" s="189">
        <f t="shared" si="603"/>
        <v>0</v>
      </c>
      <c r="BA163" s="189">
        <f t="shared" si="603"/>
        <v>0</v>
      </c>
      <c r="BB163" s="221"/>
    </row>
    <row r="164" spans="1:54" ht="22.5" customHeight="1">
      <c r="A164" s="326"/>
      <c r="B164" s="327"/>
      <c r="C164" s="328"/>
      <c r="D164" s="180" t="s">
        <v>277</v>
      </c>
      <c r="E164" s="188">
        <f>H164+K164+N164+Q164+T164+W164+Z164+AE164+AJ164+AO164+AT164+AY164</f>
        <v>90588.53542</v>
      </c>
      <c r="F164" s="188">
        <f>I164+L164+O164+R164+U164+X164+AA164+AF164+AK164+AP164+AU164+AZ164</f>
        <v>21883.918389999999</v>
      </c>
      <c r="G164" s="188">
        <f t="shared" si="602"/>
        <v>24.157492213047192</v>
      </c>
      <c r="H164" s="189">
        <f t="shared" ref="H164:BA164" si="604">H157+H150+H143+H136+H129+H122+H115+H108+H101+H94+H87+H80+H73+H66+H59+H52+H45+H38</f>
        <v>0</v>
      </c>
      <c r="I164" s="189">
        <f t="shared" si="604"/>
        <v>0</v>
      </c>
      <c r="J164" s="189">
        <f t="shared" si="604"/>
        <v>0</v>
      </c>
      <c r="K164" s="189">
        <f t="shared" si="604"/>
        <v>3276.0672300000001</v>
      </c>
      <c r="L164" s="189">
        <f t="shared" si="604"/>
        <v>3276.0672300000001</v>
      </c>
      <c r="M164" s="189">
        <f t="shared" si="604"/>
        <v>0</v>
      </c>
      <c r="N164" s="189">
        <f t="shared" si="604"/>
        <v>5142.1168899999993</v>
      </c>
      <c r="O164" s="189">
        <f t="shared" si="604"/>
        <v>5142.1168899999993</v>
      </c>
      <c r="P164" s="189">
        <f t="shared" si="604"/>
        <v>0</v>
      </c>
      <c r="Q164" s="189">
        <f t="shared" si="604"/>
        <v>750</v>
      </c>
      <c r="R164" s="189">
        <f t="shared" si="604"/>
        <v>750</v>
      </c>
      <c r="S164" s="189">
        <f t="shared" si="604"/>
        <v>0</v>
      </c>
      <c r="T164" s="189">
        <f t="shared" si="604"/>
        <v>7831.4342699999997</v>
      </c>
      <c r="U164" s="189">
        <f t="shared" si="604"/>
        <v>7831.4342699999997</v>
      </c>
      <c r="V164" s="189">
        <f t="shared" si="604"/>
        <v>0</v>
      </c>
      <c r="W164" s="189">
        <f t="shared" si="604"/>
        <v>4884.3</v>
      </c>
      <c r="X164" s="189">
        <f t="shared" si="604"/>
        <v>4884.3</v>
      </c>
      <c r="Y164" s="189">
        <f t="shared" si="604"/>
        <v>0</v>
      </c>
      <c r="Z164" s="189">
        <f t="shared" si="604"/>
        <v>0</v>
      </c>
      <c r="AA164" s="189">
        <f t="shared" si="604"/>
        <v>0</v>
      </c>
      <c r="AB164" s="189">
        <f t="shared" si="604"/>
        <v>0</v>
      </c>
      <c r="AC164" s="189">
        <f t="shared" si="604"/>
        <v>0</v>
      </c>
      <c r="AD164" s="189">
        <f t="shared" si="604"/>
        <v>0</v>
      </c>
      <c r="AE164" s="188">
        <f t="shared" si="604"/>
        <v>9017.35304</v>
      </c>
      <c r="AF164" s="189">
        <f t="shared" si="604"/>
        <v>0</v>
      </c>
      <c r="AG164" s="189">
        <f t="shared" si="604"/>
        <v>0</v>
      </c>
      <c r="AH164" s="189">
        <f t="shared" si="604"/>
        <v>0</v>
      </c>
      <c r="AI164" s="189">
        <f t="shared" si="604"/>
        <v>0</v>
      </c>
      <c r="AJ164" s="189">
        <f t="shared" si="604"/>
        <v>1852.3478599999999</v>
      </c>
      <c r="AK164" s="189">
        <f t="shared" si="604"/>
        <v>0</v>
      </c>
      <c r="AL164" s="189">
        <f t="shared" si="604"/>
        <v>0</v>
      </c>
      <c r="AM164" s="189">
        <f t="shared" si="604"/>
        <v>0</v>
      </c>
      <c r="AN164" s="189">
        <f t="shared" si="604"/>
        <v>0</v>
      </c>
      <c r="AO164" s="189">
        <f t="shared" si="604"/>
        <v>5429.9835800000001</v>
      </c>
      <c r="AP164" s="189">
        <f t="shared" si="604"/>
        <v>0</v>
      </c>
      <c r="AQ164" s="189">
        <f t="shared" si="604"/>
        <v>0</v>
      </c>
      <c r="AR164" s="189">
        <f t="shared" si="604"/>
        <v>0</v>
      </c>
      <c r="AS164" s="189">
        <f t="shared" si="604"/>
        <v>0</v>
      </c>
      <c r="AT164" s="189">
        <f t="shared" si="604"/>
        <v>2168</v>
      </c>
      <c r="AU164" s="189">
        <f t="shared" si="604"/>
        <v>0</v>
      </c>
      <c r="AV164" s="189">
        <f t="shared" si="604"/>
        <v>0</v>
      </c>
      <c r="AW164" s="189">
        <f t="shared" si="604"/>
        <v>0</v>
      </c>
      <c r="AX164" s="189">
        <f t="shared" si="604"/>
        <v>0</v>
      </c>
      <c r="AY164" s="189">
        <f t="shared" si="604"/>
        <v>50236.932549999998</v>
      </c>
      <c r="AZ164" s="189">
        <f t="shared" si="604"/>
        <v>0</v>
      </c>
      <c r="BA164" s="189">
        <f t="shared" si="604"/>
        <v>0</v>
      </c>
      <c r="BB164" s="221"/>
    </row>
    <row r="165" spans="1:54" ht="101.25" customHeight="1">
      <c r="A165" s="326"/>
      <c r="B165" s="327"/>
      <c r="C165" s="328"/>
      <c r="D165" s="180" t="s">
        <v>283</v>
      </c>
      <c r="E165" s="188">
        <f t="shared" si="599"/>
        <v>55121.523009999997</v>
      </c>
      <c r="F165" s="188">
        <f t="shared" si="600"/>
        <v>15357.401160000001</v>
      </c>
      <c r="G165" s="182"/>
      <c r="H165" s="189">
        <f t="shared" ref="H165:BA165" si="605">H158+H151+H144+H137+H130+H123+H116+H109+H102+H95+H88+H81+H74+H67+H60+H53+H46+H39</f>
        <v>0</v>
      </c>
      <c r="I165" s="189">
        <f t="shared" si="605"/>
        <v>0</v>
      </c>
      <c r="J165" s="189">
        <f t="shared" si="605"/>
        <v>0</v>
      </c>
      <c r="K165" s="189">
        <f t="shared" si="605"/>
        <v>0</v>
      </c>
      <c r="L165" s="189">
        <f t="shared" si="605"/>
        <v>0</v>
      </c>
      <c r="M165" s="189">
        <f t="shared" si="605"/>
        <v>0</v>
      </c>
      <c r="N165" s="189">
        <f t="shared" si="605"/>
        <v>2642.1168899999998</v>
      </c>
      <c r="O165" s="189">
        <f t="shared" si="605"/>
        <v>2642.1168899999998</v>
      </c>
      <c r="P165" s="189">
        <f t="shared" si="605"/>
        <v>0</v>
      </c>
      <c r="Q165" s="189">
        <f t="shared" si="605"/>
        <v>0</v>
      </c>
      <c r="R165" s="189">
        <f t="shared" si="605"/>
        <v>0</v>
      </c>
      <c r="S165" s="189">
        <f t="shared" si="605"/>
        <v>0</v>
      </c>
      <c r="T165" s="189">
        <f t="shared" si="605"/>
        <v>7830.9842699999999</v>
      </c>
      <c r="U165" s="189">
        <f t="shared" si="605"/>
        <v>7830.9842699999999</v>
      </c>
      <c r="V165" s="189">
        <f t="shared" si="605"/>
        <v>0</v>
      </c>
      <c r="W165" s="189">
        <f t="shared" si="605"/>
        <v>4884.3</v>
      </c>
      <c r="X165" s="189">
        <f t="shared" si="605"/>
        <v>4884.3</v>
      </c>
      <c r="Y165" s="189">
        <f t="shared" si="605"/>
        <v>0</v>
      </c>
      <c r="Z165" s="189">
        <f t="shared" si="605"/>
        <v>0</v>
      </c>
      <c r="AA165" s="189">
        <f t="shared" si="605"/>
        <v>0</v>
      </c>
      <c r="AB165" s="189">
        <f t="shared" si="605"/>
        <v>0</v>
      </c>
      <c r="AC165" s="189">
        <f t="shared" si="605"/>
        <v>0</v>
      </c>
      <c r="AD165" s="189">
        <f t="shared" si="605"/>
        <v>0</v>
      </c>
      <c r="AE165" s="188">
        <f t="shared" si="605"/>
        <v>1997.2057199999999</v>
      </c>
      <c r="AF165" s="189">
        <f t="shared" si="605"/>
        <v>0</v>
      </c>
      <c r="AG165" s="189">
        <f t="shared" si="605"/>
        <v>0</v>
      </c>
      <c r="AH165" s="189">
        <f t="shared" si="605"/>
        <v>0</v>
      </c>
      <c r="AI165" s="189">
        <f t="shared" si="605"/>
        <v>0</v>
      </c>
      <c r="AJ165" s="189">
        <f t="shared" si="605"/>
        <v>0</v>
      </c>
      <c r="AK165" s="189">
        <f t="shared" si="605"/>
        <v>0</v>
      </c>
      <c r="AL165" s="189">
        <f t="shared" si="605"/>
        <v>0</v>
      </c>
      <c r="AM165" s="189">
        <f t="shared" si="605"/>
        <v>0</v>
      </c>
      <c r="AN165" s="189">
        <f t="shared" si="605"/>
        <v>0</v>
      </c>
      <c r="AO165" s="189">
        <f t="shared" si="605"/>
        <v>0</v>
      </c>
      <c r="AP165" s="189">
        <f t="shared" si="605"/>
        <v>0</v>
      </c>
      <c r="AQ165" s="189">
        <f t="shared" si="605"/>
        <v>0</v>
      </c>
      <c r="AR165" s="189">
        <f t="shared" si="605"/>
        <v>0</v>
      </c>
      <c r="AS165" s="189">
        <f t="shared" si="605"/>
        <v>0</v>
      </c>
      <c r="AT165" s="189">
        <f t="shared" si="605"/>
        <v>0</v>
      </c>
      <c r="AU165" s="189">
        <f t="shared" si="605"/>
        <v>0</v>
      </c>
      <c r="AV165" s="189">
        <f t="shared" si="605"/>
        <v>0</v>
      </c>
      <c r="AW165" s="189">
        <f t="shared" si="605"/>
        <v>0</v>
      </c>
      <c r="AX165" s="189">
        <f t="shared" si="605"/>
        <v>0</v>
      </c>
      <c r="AY165" s="189">
        <f t="shared" si="605"/>
        <v>37766.916129999998</v>
      </c>
      <c r="AZ165" s="189">
        <f t="shared" si="605"/>
        <v>0</v>
      </c>
      <c r="BA165" s="189">
        <f t="shared" si="605"/>
        <v>0</v>
      </c>
      <c r="BB165" s="221"/>
    </row>
    <row r="166" spans="1:54" ht="33.75" customHeight="1">
      <c r="A166" s="326"/>
      <c r="B166" s="327"/>
      <c r="C166" s="328"/>
      <c r="D166" s="180" t="s">
        <v>278</v>
      </c>
      <c r="E166" s="182">
        <f t="shared" ref="E166:E167" si="606">H166-K166+N166+Q166+T166+W166+Z166+AE166+AJ166+AO166+AT166+AY166</f>
        <v>0</v>
      </c>
      <c r="F166" s="188">
        <f t="shared" ref="F166:F167" si="607">I166+L166+O166+R166+U166+X166+AC166+AH166+AM166+AR166+AW166+AZ166</f>
        <v>0</v>
      </c>
      <c r="G166" s="182"/>
      <c r="H166" s="189">
        <f t="shared" ref="H166:BA166" si="608">H159+H152+H145+H138+H131+H124+H117+H110+H103+H96+H89+H82+H75+H68+H61+H54+H47+H40</f>
        <v>0</v>
      </c>
      <c r="I166" s="189">
        <f t="shared" si="608"/>
        <v>0</v>
      </c>
      <c r="J166" s="189">
        <f t="shared" si="608"/>
        <v>0</v>
      </c>
      <c r="K166" s="189">
        <f t="shared" si="608"/>
        <v>0</v>
      </c>
      <c r="L166" s="189">
        <f t="shared" si="608"/>
        <v>0</v>
      </c>
      <c r="M166" s="189">
        <f t="shared" si="608"/>
        <v>0</v>
      </c>
      <c r="N166" s="189">
        <f t="shared" si="608"/>
        <v>0</v>
      </c>
      <c r="O166" s="189">
        <f t="shared" si="608"/>
        <v>0</v>
      </c>
      <c r="P166" s="189">
        <f t="shared" si="608"/>
        <v>0</v>
      </c>
      <c r="Q166" s="189">
        <f t="shared" si="608"/>
        <v>0</v>
      </c>
      <c r="R166" s="189">
        <f t="shared" si="608"/>
        <v>0</v>
      </c>
      <c r="S166" s="189">
        <f t="shared" si="608"/>
        <v>0</v>
      </c>
      <c r="T166" s="189">
        <f t="shared" si="608"/>
        <v>0</v>
      </c>
      <c r="U166" s="189">
        <f t="shared" si="608"/>
        <v>0</v>
      </c>
      <c r="V166" s="189">
        <f t="shared" si="608"/>
        <v>0</v>
      </c>
      <c r="W166" s="189">
        <f t="shared" si="608"/>
        <v>0</v>
      </c>
      <c r="X166" s="189">
        <f t="shared" si="608"/>
        <v>0</v>
      </c>
      <c r="Y166" s="189">
        <f t="shared" si="608"/>
        <v>0</v>
      </c>
      <c r="Z166" s="189">
        <f t="shared" si="608"/>
        <v>0</v>
      </c>
      <c r="AA166" s="189">
        <f t="shared" si="608"/>
        <v>0</v>
      </c>
      <c r="AB166" s="189">
        <f t="shared" si="608"/>
        <v>0</v>
      </c>
      <c r="AC166" s="189">
        <f t="shared" si="608"/>
        <v>0</v>
      </c>
      <c r="AD166" s="189">
        <f t="shared" si="608"/>
        <v>0</v>
      </c>
      <c r="AE166" s="189">
        <f t="shared" si="608"/>
        <v>0</v>
      </c>
      <c r="AF166" s="189">
        <f t="shared" si="608"/>
        <v>0</v>
      </c>
      <c r="AG166" s="189">
        <f t="shared" si="608"/>
        <v>0</v>
      </c>
      <c r="AH166" s="189">
        <f t="shared" si="608"/>
        <v>0</v>
      </c>
      <c r="AI166" s="189">
        <f t="shared" si="608"/>
        <v>0</v>
      </c>
      <c r="AJ166" s="189">
        <f t="shared" si="608"/>
        <v>0</v>
      </c>
      <c r="AK166" s="189">
        <f t="shared" si="608"/>
        <v>0</v>
      </c>
      <c r="AL166" s="189">
        <f t="shared" si="608"/>
        <v>0</v>
      </c>
      <c r="AM166" s="189">
        <f t="shared" si="608"/>
        <v>0</v>
      </c>
      <c r="AN166" s="189">
        <f t="shared" si="608"/>
        <v>0</v>
      </c>
      <c r="AO166" s="189">
        <f t="shared" si="608"/>
        <v>0</v>
      </c>
      <c r="AP166" s="189">
        <f t="shared" si="608"/>
        <v>0</v>
      </c>
      <c r="AQ166" s="189">
        <f t="shared" si="608"/>
        <v>0</v>
      </c>
      <c r="AR166" s="189">
        <f t="shared" si="608"/>
        <v>0</v>
      </c>
      <c r="AS166" s="189">
        <f t="shared" si="608"/>
        <v>0</v>
      </c>
      <c r="AT166" s="189">
        <f t="shared" si="608"/>
        <v>0</v>
      </c>
      <c r="AU166" s="189">
        <f t="shared" si="608"/>
        <v>0</v>
      </c>
      <c r="AV166" s="189">
        <f t="shared" si="608"/>
        <v>0</v>
      </c>
      <c r="AW166" s="189">
        <f t="shared" si="608"/>
        <v>0</v>
      </c>
      <c r="AX166" s="189">
        <f t="shared" si="608"/>
        <v>0</v>
      </c>
      <c r="AY166" s="189">
        <f t="shared" si="608"/>
        <v>0</v>
      </c>
      <c r="AZ166" s="189">
        <f t="shared" si="608"/>
        <v>0</v>
      </c>
      <c r="BA166" s="189">
        <f t="shared" si="608"/>
        <v>0</v>
      </c>
      <c r="BB166" s="221"/>
    </row>
    <row r="167" spans="1:54" ht="36" customHeight="1">
      <c r="A167" s="329"/>
      <c r="B167" s="330"/>
      <c r="C167" s="331"/>
      <c r="D167" s="155" t="s">
        <v>43</v>
      </c>
      <c r="E167" s="182">
        <f t="shared" si="606"/>
        <v>0</v>
      </c>
      <c r="F167" s="188">
        <f t="shared" si="607"/>
        <v>0</v>
      </c>
      <c r="G167" s="182"/>
      <c r="H167" s="189">
        <f t="shared" ref="H167:BA167" si="609">H160+H153+H146+H139+H132+H125+H118+H111+H104+H97+H90+H83+H76+H69+H62+H55+H48+H41</f>
        <v>0</v>
      </c>
      <c r="I167" s="189">
        <f t="shared" si="609"/>
        <v>0</v>
      </c>
      <c r="J167" s="189">
        <f t="shared" si="609"/>
        <v>0</v>
      </c>
      <c r="K167" s="189">
        <f t="shared" si="609"/>
        <v>0</v>
      </c>
      <c r="L167" s="189">
        <f t="shared" si="609"/>
        <v>0</v>
      </c>
      <c r="M167" s="189">
        <f t="shared" si="609"/>
        <v>0</v>
      </c>
      <c r="N167" s="189">
        <f t="shared" si="609"/>
        <v>0</v>
      </c>
      <c r="O167" s="189">
        <f t="shared" si="609"/>
        <v>0</v>
      </c>
      <c r="P167" s="189">
        <f t="shared" si="609"/>
        <v>0</v>
      </c>
      <c r="Q167" s="189">
        <f t="shared" si="609"/>
        <v>0</v>
      </c>
      <c r="R167" s="189">
        <f t="shared" si="609"/>
        <v>0</v>
      </c>
      <c r="S167" s="189">
        <f t="shared" si="609"/>
        <v>0</v>
      </c>
      <c r="T167" s="189">
        <f t="shared" si="609"/>
        <v>0</v>
      </c>
      <c r="U167" s="189">
        <f t="shared" si="609"/>
        <v>0</v>
      </c>
      <c r="V167" s="189">
        <f t="shared" si="609"/>
        <v>0</v>
      </c>
      <c r="W167" s="189">
        <f t="shared" si="609"/>
        <v>0</v>
      </c>
      <c r="X167" s="189">
        <f t="shared" si="609"/>
        <v>0</v>
      </c>
      <c r="Y167" s="189">
        <f t="shared" si="609"/>
        <v>0</v>
      </c>
      <c r="Z167" s="189">
        <f t="shared" si="609"/>
        <v>0</v>
      </c>
      <c r="AA167" s="189">
        <f t="shared" si="609"/>
        <v>0</v>
      </c>
      <c r="AB167" s="189">
        <f t="shared" si="609"/>
        <v>0</v>
      </c>
      <c r="AC167" s="189">
        <f t="shared" si="609"/>
        <v>0</v>
      </c>
      <c r="AD167" s="189">
        <f t="shared" si="609"/>
        <v>0</v>
      </c>
      <c r="AE167" s="189">
        <f t="shared" si="609"/>
        <v>0</v>
      </c>
      <c r="AF167" s="189">
        <f t="shared" si="609"/>
        <v>0</v>
      </c>
      <c r="AG167" s="189">
        <f t="shared" si="609"/>
        <v>0</v>
      </c>
      <c r="AH167" s="189">
        <f t="shared" si="609"/>
        <v>0</v>
      </c>
      <c r="AI167" s="189">
        <f t="shared" si="609"/>
        <v>0</v>
      </c>
      <c r="AJ167" s="189">
        <f t="shared" si="609"/>
        <v>0</v>
      </c>
      <c r="AK167" s="189">
        <f t="shared" si="609"/>
        <v>0</v>
      </c>
      <c r="AL167" s="189">
        <f t="shared" si="609"/>
        <v>0</v>
      </c>
      <c r="AM167" s="189">
        <f t="shared" si="609"/>
        <v>0</v>
      </c>
      <c r="AN167" s="189">
        <f t="shared" si="609"/>
        <v>0</v>
      </c>
      <c r="AO167" s="189">
        <f t="shared" si="609"/>
        <v>0</v>
      </c>
      <c r="AP167" s="189">
        <f t="shared" si="609"/>
        <v>0</v>
      </c>
      <c r="AQ167" s="189">
        <f t="shared" si="609"/>
        <v>0</v>
      </c>
      <c r="AR167" s="189">
        <f t="shared" si="609"/>
        <v>0</v>
      </c>
      <c r="AS167" s="189">
        <f t="shared" si="609"/>
        <v>0</v>
      </c>
      <c r="AT167" s="189">
        <f t="shared" si="609"/>
        <v>0</v>
      </c>
      <c r="AU167" s="189">
        <f t="shared" si="609"/>
        <v>0</v>
      </c>
      <c r="AV167" s="189">
        <f t="shared" si="609"/>
        <v>0</v>
      </c>
      <c r="AW167" s="189">
        <f t="shared" si="609"/>
        <v>0</v>
      </c>
      <c r="AX167" s="189">
        <f t="shared" si="609"/>
        <v>0</v>
      </c>
      <c r="AY167" s="189">
        <f t="shared" si="609"/>
        <v>0</v>
      </c>
      <c r="AZ167" s="189">
        <f t="shared" si="609"/>
        <v>0</v>
      </c>
      <c r="BA167" s="189">
        <f t="shared" si="609"/>
        <v>0</v>
      </c>
      <c r="BB167" s="221"/>
    </row>
    <row r="168" spans="1:54" s="102" customFormat="1" ht="22.5" customHeight="1">
      <c r="A168" s="347" t="s">
        <v>301</v>
      </c>
      <c r="B168" s="348"/>
      <c r="C168" s="348"/>
      <c r="D168" s="348"/>
      <c r="E168" s="348"/>
      <c r="F168" s="348"/>
      <c r="G168" s="348"/>
      <c r="H168" s="348"/>
      <c r="I168" s="348"/>
      <c r="J168" s="348"/>
      <c r="K168" s="348"/>
      <c r="L168" s="348"/>
      <c r="M168" s="348"/>
      <c r="N168" s="348"/>
      <c r="O168" s="348"/>
      <c r="P168" s="348"/>
      <c r="Q168" s="348"/>
      <c r="R168" s="348"/>
      <c r="S168" s="348"/>
      <c r="T168" s="348"/>
      <c r="U168" s="348"/>
      <c r="V168" s="348"/>
      <c r="W168" s="348"/>
      <c r="X168" s="348"/>
      <c r="Y168" s="348"/>
      <c r="Z168" s="348"/>
      <c r="AA168" s="348"/>
      <c r="AB168" s="348"/>
      <c r="AC168" s="348"/>
      <c r="AD168" s="348"/>
      <c r="AE168" s="348"/>
      <c r="AF168" s="348"/>
      <c r="AG168" s="348"/>
      <c r="AH168" s="348"/>
      <c r="AI168" s="348"/>
      <c r="AJ168" s="348"/>
      <c r="AK168" s="348"/>
      <c r="AL168" s="348"/>
      <c r="AM168" s="348"/>
      <c r="AN168" s="348"/>
      <c r="AO168" s="348"/>
      <c r="AP168" s="348"/>
      <c r="AQ168" s="348"/>
      <c r="AR168" s="348"/>
      <c r="AS168" s="348"/>
      <c r="AT168" s="348"/>
      <c r="AU168" s="348"/>
      <c r="AV168" s="348"/>
      <c r="AW168" s="348"/>
      <c r="AX168" s="348"/>
      <c r="AY168" s="348"/>
      <c r="AZ168" s="348"/>
      <c r="BA168" s="348"/>
      <c r="BB168" s="174"/>
    </row>
    <row r="169" spans="1:54" ht="22.5" customHeight="1">
      <c r="A169" s="301" t="s">
        <v>302</v>
      </c>
      <c r="B169" s="303" t="s">
        <v>308</v>
      </c>
      <c r="C169" s="303" t="s">
        <v>330</v>
      </c>
      <c r="D169" s="164" t="s">
        <v>41</v>
      </c>
      <c r="E169" s="181">
        <f>H169+K169+N169+Q169+T169+Z169+AE169+AJ169+AO169+AT169+AY169</f>
        <v>4838.9038999999993</v>
      </c>
      <c r="F169" s="181">
        <f>I169+L169+O169+R169+U169+X169+AC169+AH169+AM169+AR169+AW169+AZ169</f>
        <v>4838.9038999999993</v>
      </c>
      <c r="G169" s="161"/>
      <c r="H169" s="153"/>
      <c r="I169" s="153"/>
      <c r="J169" s="161"/>
      <c r="K169" s="153"/>
      <c r="L169" s="153"/>
      <c r="M169" s="161"/>
      <c r="N169" s="153"/>
      <c r="O169" s="153"/>
      <c r="P169" s="161"/>
      <c r="Q169" s="153"/>
      <c r="R169" s="153"/>
      <c r="S169" s="161"/>
      <c r="T169" s="153"/>
      <c r="U169" s="153"/>
      <c r="V169" s="161"/>
      <c r="W169" s="227"/>
      <c r="X169" s="153"/>
      <c r="Y169" s="161"/>
      <c r="Z169" s="153">
        <f>Z170+Z171+Z172+W173+W174+W175</f>
        <v>4838.9038999999993</v>
      </c>
      <c r="AA169" s="153">
        <f t="shared" ref="AA169:AC169" si="610">AA170+AA171+AA172+X173+X174+X175</f>
        <v>0</v>
      </c>
      <c r="AB169" s="153">
        <f t="shared" si="610"/>
        <v>0</v>
      </c>
      <c r="AC169" s="153">
        <f t="shared" si="610"/>
        <v>4838.9038999999993</v>
      </c>
      <c r="AD169" s="161"/>
      <c r="AE169" s="153"/>
      <c r="AF169" s="153"/>
      <c r="AG169" s="161"/>
      <c r="AH169" s="161"/>
      <c r="AI169" s="161"/>
      <c r="AJ169" s="153"/>
      <c r="AK169" s="153"/>
      <c r="AL169" s="161"/>
      <c r="AM169" s="161"/>
      <c r="AN169" s="161"/>
      <c r="AO169" s="153"/>
      <c r="AP169" s="153"/>
      <c r="AQ169" s="161"/>
      <c r="AR169" s="161"/>
      <c r="AS169" s="161"/>
      <c r="AT169" s="153"/>
      <c r="AU169" s="153"/>
      <c r="AV169" s="161"/>
      <c r="AW169" s="161"/>
      <c r="AX169" s="161"/>
      <c r="AY169" s="161"/>
      <c r="AZ169" s="161"/>
      <c r="BA169" s="161"/>
      <c r="BB169" s="221"/>
    </row>
    <row r="170" spans="1:54" ht="36" customHeight="1">
      <c r="A170" s="302"/>
      <c r="B170" s="304"/>
      <c r="C170" s="304"/>
      <c r="D170" s="162" t="s">
        <v>37</v>
      </c>
      <c r="E170" s="181">
        <f t="shared" ref="E170:E172" si="611">H170+K170+N170+Q170+T170+Z170+AE170+AJ170+AO170+AT170+AY170</f>
        <v>0</v>
      </c>
      <c r="F170" s="181">
        <f t="shared" ref="F170:F175" si="612">I170+L170+O170+R170+U170+X170+AC170+AH170+AM170+AR170+AW170+AZ170</f>
        <v>0</v>
      </c>
      <c r="G170" s="161"/>
      <c r="H170" s="153"/>
      <c r="I170" s="153"/>
      <c r="J170" s="161"/>
      <c r="K170" s="153"/>
      <c r="L170" s="153"/>
      <c r="M170" s="161"/>
      <c r="N170" s="153"/>
      <c r="O170" s="153"/>
      <c r="P170" s="161"/>
      <c r="Q170" s="153"/>
      <c r="R170" s="153"/>
      <c r="S170" s="161"/>
      <c r="T170" s="153"/>
      <c r="U170" s="153"/>
      <c r="V170" s="161"/>
      <c r="W170" s="227"/>
      <c r="X170" s="153"/>
      <c r="Y170" s="161"/>
      <c r="Z170" s="153"/>
      <c r="AA170" s="153"/>
      <c r="AB170" s="161"/>
      <c r="AC170" s="161"/>
      <c r="AD170" s="161"/>
      <c r="AE170" s="153"/>
      <c r="AF170" s="153"/>
      <c r="AG170" s="161"/>
      <c r="AH170" s="161"/>
      <c r="AI170" s="161"/>
      <c r="AJ170" s="153"/>
      <c r="AK170" s="153"/>
      <c r="AL170" s="161"/>
      <c r="AM170" s="161"/>
      <c r="AN170" s="161"/>
      <c r="AO170" s="153"/>
      <c r="AP170" s="153"/>
      <c r="AQ170" s="161"/>
      <c r="AR170" s="161"/>
      <c r="AS170" s="161"/>
      <c r="AT170" s="153"/>
      <c r="AU170" s="153"/>
      <c r="AV170" s="161"/>
      <c r="AW170" s="161"/>
      <c r="AX170" s="161"/>
      <c r="AY170" s="161"/>
      <c r="AZ170" s="161"/>
      <c r="BA170" s="161"/>
      <c r="BB170" s="221"/>
    </row>
    <row r="171" spans="1:54" ht="48.75" customHeight="1">
      <c r="A171" s="302"/>
      <c r="B171" s="304"/>
      <c r="C171" s="304"/>
      <c r="D171" s="163" t="s">
        <v>2</v>
      </c>
      <c r="E171" s="181">
        <f t="shared" si="611"/>
        <v>1179.0999999999999</v>
      </c>
      <c r="F171" s="181">
        <f t="shared" si="612"/>
        <v>1179.0999999999999</v>
      </c>
      <c r="G171" s="161"/>
      <c r="H171" s="153"/>
      <c r="I171" s="153"/>
      <c r="J171" s="161"/>
      <c r="K171" s="153"/>
      <c r="L171" s="153"/>
      <c r="M171" s="161"/>
      <c r="N171" s="153"/>
      <c r="O171" s="153"/>
      <c r="P171" s="161"/>
      <c r="Q171" s="153"/>
      <c r="R171" s="153"/>
      <c r="S171" s="161"/>
      <c r="T171" s="153"/>
      <c r="U171" s="153"/>
      <c r="V171" s="161"/>
      <c r="W171" s="227"/>
      <c r="X171" s="153"/>
      <c r="Y171" s="161"/>
      <c r="Z171" s="153">
        <v>1179.0999999999999</v>
      </c>
      <c r="AA171" s="153"/>
      <c r="AB171" s="161"/>
      <c r="AC171" s="153">
        <v>1179.0999999999999</v>
      </c>
      <c r="AD171" s="161"/>
      <c r="AE171" s="153"/>
      <c r="AF171" s="153"/>
      <c r="AG171" s="161"/>
      <c r="AH171" s="161"/>
      <c r="AI171" s="161"/>
      <c r="AJ171" s="153"/>
      <c r="AK171" s="153"/>
      <c r="AL171" s="161"/>
      <c r="AM171" s="161"/>
      <c r="AN171" s="161"/>
      <c r="AO171" s="153"/>
      <c r="AP171" s="153"/>
      <c r="AQ171" s="161"/>
      <c r="AR171" s="161"/>
      <c r="AS171" s="161"/>
      <c r="AT171" s="153"/>
      <c r="AU171" s="153"/>
      <c r="AV171" s="161"/>
      <c r="AW171" s="161"/>
      <c r="AX171" s="161"/>
      <c r="AY171" s="161"/>
      <c r="AZ171" s="161"/>
      <c r="BA171" s="161"/>
      <c r="BB171" s="221"/>
    </row>
    <row r="172" spans="1:54" ht="22.5" customHeight="1">
      <c r="A172" s="302"/>
      <c r="B172" s="304"/>
      <c r="C172" s="304"/>
      <c r="D172" s="218" t="s">
        <v>277</v>
      </c>
      <c r="E172" s="181">
        <f t="shared" si="611"/>
        <v>3659.8038999999999</v>
      </c>
      <c r="F172" s="181">
        <f t="shared" si="612"/>
        <v>3659.8038999999999</v>
      </c>
      <c r="G172" s="161"/>
      <c r="H172" s="153"/>
      <c r="I172" s="153"/>
      <c r="J172" s="161"/>
      <c r="K172" s="153"/>
      <c r="L172" s="153"/>
      <c r="M172" s="161"/>
      <c r="N172" s="153"/>
      <c r="O172" s="153"/>
      <c r="P172" s="161"/>
      <c r="Q172" s="153"/>
      <c r="R172" s="153"/>
      <c r="S172" s="161"/>
      <c r="T172" s="153"/>
      <c r="U172" s="153"/>
      <c r="V172" s="161"/>
      <c r="W172" s="227"/>
      <c r="X172" s="153"/>
      <c r="Y172" s="161"/>
      <c r="Z172" s="153">
        <f>3684.12-24.3161</f>
        <v>3659.8038999999999</v>
      </c>
      <c r="AA172" s="153"/>
      <c r="AB172" s="161"/>
      <c r="AC172" s="153">
        <f>3684.12-24.3161</f>
        <v>3659.8038999999999</v>
      </c>
      <c r="AD172" s="161"/>
      <c r="AE172" s="153"/>
      <c r="AF172" s="153"/>
      <c r="AG172" s="161"/>
      <c r="AH172" s="161"/>
      <c r="AI172" s="161"/>
      <c r="AJ172" s="153"/>
      <c r="AK172" s="153"/>
      <c r="AL172" s="161"/>
      <c r="AM172" s="161"/>
      <c r="AN172" s="161"/>
      <c r="AO172" s="153"/>
      <c r="AP172" s="153"/>
      <c r="AQ172" s="161"/>
      <c r="AR172" s="161"/>
      <c r="AS172" s="161"/>
      <c r="AT172" s="153"/>
      <c r="AU172" s="153"/>
      <c r="AV172" s="161"/>
      <c r="AW172" s="161"/>
      <c r="AX172" s="161"/>
      <c r="AY172" s="161"/>
      <c r="AZ172" s="161"/>
      <c r="BA172" s="161"/>
      <c r="BB172" s="221"/>
    </row>
    <row r="173" spans="1:54" ht="85.5" customHeight="1">
      <c r="A173" s="302"/>
      <c r="B173" s="304"/>
      <c r="C173" s="304"/>
      <c r="D173" s="218" t="s">
        <v>283</v>
      </c>
      <c r="E173" s="153">
        <f t="shared" ref="E173:E175" si="613">H173+K173+N173+Q173+T173+W173+Z173+AE173+AJ173+AO173+AT173+AY173</f>
        <v>0</v>
      </c>
      <c r="F173" s="181">
        <f t="shared" si="612"/>
        <v>0</v>
      </c>
      <c r="G173" s="161"/>
      <c r="H173" s="153"/>
      <c r="I173" s="153"/>
      <c r="J173" s="161"/>
      <c r="K173" s="153"/>
      <c r="L173" s="153"/>
      <c r="M173" s="161"/>
      <c r="N173" s="153"/>
      <c r="O173" s="153"/>
      <c r="P173" s="161"/>
      <c r="Q173" s="153"/>
      <c r="R173" s="153"/>
      <c r="S173" s="161"/>
      <c r="T173" s="153"/>
      <c r="U173" s="153"/>
      <c r="V173" s="161"/>
      <c r="W173" s="153"/>
      <c r="X173" s="153"/>
      <c r="Y173" s="161"/>
      <c r="Z173" s="153"/>
      <c r="AA173" s="153"/>
      <c r="AB173" s="161"/>
      <c r="AC173" s="161"/>
      <c r="AD173" s="161"/>
      <c r="AE173" s="153"/>
      <c r="AF173" s="153"/>
      <c r="AG173" s="161"/>
      <c r="AH173" s="161"/>
      <c r="AI173" s="161"/>
      <c r="AJ173" s="153"/>
      <c r="AK173" s="153"/>
      <c r="AL173" s="161"/>
      <c r="AM173" s="161"/>
      <c r="AN173" s="161"/>
      <c r="AO173" s="153"/>
      <c r="AP173" s="153"/>
      <c r="AQ173" s="161"/>
      <c r="AR173" s="161"/>
      <c r="AS173" s="161"/>
      <c r="AT173" s="153"/>
      <c r="AU173" s="153"/>
      <c r="AV173" s="161"/>
      <c r="AW173" s="161"/>
      <c r="AX173" s="161"/>
      <c r="AY173" s="161"/>
      <c r="AZ173" s="161"/>
      <c r="BA173" s="161"/>
      <c r="BB173" s="221"/>
    </row>
    <row r="174" spans="1:54" ht="22.5" customHeight="1">
      <c r="A174" s="302"/>
      <c r="B174" s="304"/>
      <c r="C174" s="304"/>
      <c r="D174" s="218" t="s">
        <v>278</v>
      </c>
      <c r="E174" s="153">
        <f t="shared" si="613"/>
        <v>0</v>
      </c>
      <c r="F174" s="181">
        <f t="shared" si="612"/>
        <v>0</v>
      </c>
      <c r="G174" s="161"/>
      <c r="H174" s="153"/>
      <c r="I174" s="153"/>
      <c r="J174" s="161"/>
      <c r="K174" s="153"/>
      <c r="L174" s="153"/>
      <c r="M174" s="161"/>
      <c r="N174" s="153"/>
      <c r="O174" s="153"/>
      <c r="P174" s="161"/>
      <c r="Q174" s="153"/>
      <c r="R174" s="153"/>
      <c r="S174" s="161"/>
      <c r="T174" s="153"/>
      <c r="U174" s="153"/>
      <c r="V174" s="161"/>
      <c r="W174" s="153"/>
      <c r="X174" s="153"/>
      <c r="Y174" s="161"/>
      <c r="Z174" s="153"/>
      <c r="AA174" s="153"/>
      <c r="AB174" s="161"/>
      <c r="AC174" s="161"/>
      <c r="AD174" s="161"/>
      <c r="AE174" s="153"/>
      <c r="AF174" s="153"/>
      <c r="AG174" s="161"/>
      <c r="AH174" s="161"/>
      <c r="AI174" s="161"/>
      <c r="AJ174" s="153"/>
      <c r="AK174" s="153"/>
      <c r="AL174" s="161"/>
      <c r="AM174" s="161"/>
      <c r="AN174" s="161"/>
      <c r="AO174" s="153"/>
      <c r="AP174" s="153"/>
      <c r="AQ174" s="161"/>
      <c r="AR174" s="161"/>
      <c r="AS174" s="161"/>
      <c r="AT174" s="153"/>
      <c r="AU174" s="153"/>
      <c r="AV174" s="161"/>
      <c r="AW174" s="161"/>
      <c r="AX174" s="161"/>
      <c r="AY174" s="161"/>
      <c r="AZ174" s="161"/>
      <c r="BA174" s="161"/>
      <c r="BB174" s="221"/>
    </row>
    <row r="175" spans="1:54" ht="34.5" customHeight="1">
      <c r="A175" s="302"/>
      <c r="B175" s="304"/>
      <c r="C175" s="304"/>
      <c r="D175" s="158" t="s">
        <v>43</v>
      </c>
      <c r="E175" s="153">
        <f t="shared" si="613"/>
        <v>0</v>
      </c>
      <c r="F175" s="181">
        <f t="shared" si="612"/>
        <v>0</v>
      </c>
      <c r="G175" s="161"/>
      <c r="H175" s="153"/>
      <c r="I175" s="153"/>
      <c r="J175" s="161"/>
      <c r="K175" s="153"/>
      <c r="L175" s="153"/>
      <c r="M175" s="161"/>
      <c r="N175" s="153"/>
      <c r="O175" s="153"/>
      <c r="P175" s="161"/>
      <c r="Q175" s="153"/>
      <c r="R175" s="153"/>
      <c r="S175" s="161"/>
      <c r="T175" s="153"/>
      <c r="U175" s="153"/>
      <c r="V175" s="161"/>
      <c r="W175" s="153"/>
      <c r="X175" s="153"/>
      <c r="Y175" s="161"/>
      <c r="Z175" s="153"/>
      <c r="AA175" s="153"/>
      <c r="AB175" s="161"/>
      <c r="AC175" s="161"/>
      <c r="AD175" s="161"/>
      <c r="AE175" s="153"/>
      <c r="AF175" s="153"/>
      <c r="AG175" s="161"/>
      <c r="AH175" s="161"/>
      <c r="AI175" s="161"/>
      <c r="AJ175" s="153"/>
      <c r="AK175" s="153"/>
      <c r="AL175" s="161"/>
      <c r="AM175" s="161"/>
      <c r="AN175" s="161"/>
      <c r="AO175" s="153"/>
      <c r="AP175" s="153"/>
      <c r="AQ175" s="161"/>
      <c r="AR175" s="161"/>
      <c r="AS175" s="161"/>
      <c r="AT175" s="153"/>
      <c r="AU175" s="153"/>
      <c r="AV175" s="161"/>
      <c r="AW175" s="161"/>
      <c r="AX175" s="161"/>
      <c r="AY175" s="161"/>
      <c r="AZ175" s="161"/>
      <c r="BA175" s="161"/>
      <c r="BB175" s="221"/>
    </row>
    <row r="176" spans="1:54" ht="22.5" customHeight="1">
      <c r="A176" s="301" t="s">
        <v>303</v>
      </c>
      <c r="B176" s="303" t="s">
        <v>309</v>
      </c>
      <c r="C176" s="303" t="s">
        <v>330</v>
      </c>
      <c r="D176" s="164" t="s">
        <v>41</v>
      </c>
      <c r="E176" s="153">
        <f>H176+K176+N176+Q176+T176+W179+Z176+AE176+AJ176+AO176+AT176+AY176</f>
        <v>977.34699999999998</v>
      </c>
      <c r="F176" s="153">
        <f>R176+X176+AC176</f>
        <v>977.34699999999998</v>
      </c>
      <c r="G176" s="161">
        <f>F176/E176</f>
        <v>1</v>
      </c>
      <c r="H176" s="153"/>
      <c r="I176" s="153"/>
      <c r="J176" s="161"/>
      <c r="K176" s="153"/>
      <c r="L176" s="153"/>
      <c r="M176" s="161"/>
      <c r="N176" s="153"/>
      <c r="O176" s="153"/>
      <c r="P176" s="161"/>
      <c r="Q176" s="153">
        <f>Q179</f>
        <v>260.16050000000001</v>
      </c>
      <c r="R176" s="153">
        <f>R179</f>
        <v>260.16050000000001</v>
      </c>
      <c r="S176" s="213">
        <f>R176/Q176</f>
        <v>1</v>
      </c>
      <c r="T176" s="153"/>
      <c r="U176" s="153"/>
      <c r="V176" s="161"/>
      <c r="W176" s="153">
        <f>W177+W178+W179</f>
        <v>367.7645</v>
      </c>
      <c r="X176" s="153">
        <f>X177+X178+X179</f>
        <v>367.7645</v>
      </c>
      <c r="Y176" s="213">
        <f>X176/W176</f>
        <v>1</v>
      </c>
      <c r="Z176" s="153">
        <f>Z179</f>
        <v>349.42200000000003</v>
      </c>
      <c r="AA176" s="153">
        <f t="shared" ref="AA176:AC176" si="614">AA179</f>
        <v>0</v>
      </c>
      <c r="AB176" s="153">
        <f t="shared" si="614"/>
        <v>0</v>
      </c>
      <c r="AC176" s="153">
        <f t="shared" si="614"/>
        <v>349.42200000000003</v>
      </c>
      <c r="AD176" s="161"/>
      <c r="AE176" s="153">
        <f>AE177+AE178+AE179+AE180+AE181+AE182</f>
        <v>0</v>
      </c>
      <c r="AF176" s="153"/>
      <c r="AG176" s="161"/>
      <c r="AH176" s="161"/>
      <c r="AI176" s="161"/>
      <c r="AJ176" s="153"/>
      <c r="AK176" s="153"/>
      <c r="AL176" s="161"/>
      <c r="AM176" s="161"/>
      <c r="AN176" s="161"/>
      <c r="AO176" s="153"/>
      <c r="AP176" s="153"/>
      <c r="AQ176" s="161"/>
      <c r="AR176" s="161"/>
      <c r="AS176" s="161"/>
      <c r="AT176" s="153"/>
      <c r="AU176" s="153"/>
      <c r="AV176" s="161"/>
      <c r="AW176" s="161"/>
      <c r="AX176" s="161"/>
      <c r="AY176" s="161"/>
      <c r="AZ176" s="161"/>
      <c r="BA176" s="161"/>
      <c r="BB176" s="221"/>
    </row>
    <row r="177" spans="1:54" ht="37.5" customHeight="1">
      <c r="A177" s="302"/>
      <c r="B177" s="304"/>
      <c r="C177" s="304"/>
      <c r="D177" s="162" t="s">
        <v>37</v>
      </c>
      <c r="E177" s="153">
        <f t="shared" ref="E177:E178" si="615">H177+K177+N177+Q177+T177+W180+Z177+AE177+AJ177+AO177+AT177+AY177</f>
        <v>0</v>
      </c>
      <c r="F177" s="153">
        <f t="shared" ref="F177:F178" si="616">I177+L177+O177+R177+U177+X180+AA177+AF177+AK177+AP177+AU177+AZ177</f>
        <v>0</v>
      </c>
      <c r="G177" s="161"/>
      <c r="H177" s="153"/>
      <c r="I177" s="153"/>
      <c r="J177" s="161"/>
      <c r="K177" s="153"/>
      <c r="L177" s="153"/>
      <c r="M177" s="161"/>
      <c r="N177" s="153"/>
      <c r="O177" s="153"/>
      <c r="P177" s="161"/>
      <c r="Q177" s="153"/>
      <c r="R177" s="153"/>
      <c r="S177" s="161"/>
      <c r="T177" s="153"/>
      <c r="U177" s="153"/>
      <c r="V177" s="161"/>
      <c r="W177" s="153"/>
      <c r="X177" s="153"/>
      <c r="Y177" s="161"/>
      <c r="Z177" s="153"/>
      <c r="AA177" s="153"/>
      <c r="AB177" s="161"/>
      <c r="AC177" s="161"/>
      <c r="AD177" s="161"/>
      <c r="AE177" s="153"/>
      <c r="AF177" s="153"/>
      <c r="AG177" s="161"/>
      <c r="AH177" s="161"/>
      <c r="AI177" s="161"/>
      <c r="AJ177" s="153"/>
      <c r="AK177" s="153"/>
      <c r="AL177" s="161"/>
      <c r="AM177" s="161"/>
      <c r="AN177" s="161"/>
      <c r="AO177" s="153"/>
      <c r="AP177" s="153"/>
      <c r="AQ177" s="161"/>
      <c r="AR177" s="161"/>
      <c r="AS177" s="161"/>
      <c r="AT177" s="153"/>
      <c r="AU177" s="153"/>
      <c r="AV177" s="161"/>
      <c r="AW177" s="161"/>
      <c r="AX177" s="161"/>
      <c r="AY177" s="161"/>
      <c r="AZ177" s="161"/>
      <c r="BA177" s="161"/>
      <c r="BB177" s="221"/>
    </row>
    <row r="178" spans="1:54" ht="47.25" customHeight="1">
      <c r="A178" s="302"/>
      <c r="B178" s="304"/>
      <c r="C178" s="304"/>
      <c r="D178" s="163" t="s">
        <v>2</v>
      </c>
      <c r="E178" s="153">
        <f t="shared" si="615"/>
        <v>0</v>
      </c>
      <c r="F178" s="153">
        <f t="shared" si="616"/>
        <v>0</v>
      </c>
      <c r="G178" s="161"/>
      <c r="H178" s="153"/>
      <c r="I178" s="153"/>
      <c r="J178" s="161"/>
      <c r="K178" s="153"/>
      <c r="L178" s="153"/>
      <c r="M178" s="161"/>
      <c r="N178" s="153"/>
      <c r="O178" s="153"/>
      <c r="P178" s="161"/>
      <c r="Q178" s="153"/>
      <c r="R178" s="153"/>
      <c r="S178" s="161"/>
      <c r="T178" s="153"/>
      <c r="U178" s="153"/>
      <c r="V178" s="161"/>
      <c r="W178" s="153"/>
      <c r="X178" s="153"/>
      <c r="Y178" s="161"/>
      <c r="Z178" s="153"/>
      <c r="AA178" s="153"/>
      <c r="AB178" s="161"/>
      <c r="AC178" s="161"/>
      <c r="AD178" s="161"/>
      <c r="AE178" s="153"/>
      <c r="AF178" s="153"/>
      <c r="AG178" s="161"/>
      <c r="AH178" s="161"/>
      <c r="AI178" s="161"/>
      <c r="AJ178" s="153"/>
      <c r="AK178" s="153"/>
      <c r="AL178" s="161"/>
      <c r="AM178" s="161"/>
      <c r="AN178" s="161"/>
      <c r="AO178" s="153"/>
      <c r="AP178" s="153"/>
      <c r="AQ178" s="161"/>
      <c r="AR178" s="161"/>
      <c r="AS178" s="161"/>
      <c r="AT178" s="153"/>
      <c r="AU178" s="153"/>
      <c r="AV178" s="161"/>
      <c r="AW178" s="161"/>
      <c r="AX178" s="161"/>
      <c r="AY178" s="161"/>
      <c r="AZ178" s="161"/>
      <c r="BA178" s="161"/>
      <c r="BB178" s="221"/>
    </row>
    <row r="179" spans="1:54" ht="22.5" customHeight="1">
      <c r="A179" s="302"/>
      <c r="B179" s="304"/>
      <c r="C179" s="304"/>
      <c r="D179" s="218" t="s">
        <v>277</v>
      </c>
      <c r="E179" s="153">
        <f>H179+K179+N179+Q179+T179+W179+Z179+AE179+AJ179+AO179+AT179+AY179</f>
        <v>977.34699999999998</v>
      </c>
      <c r="F179" s="153">
        <f>R179+X179+AC179</f>
        <v>977.34699999999998</v>
      </c>
      <c r="G179" s="161"/>
      <c r="H179" s="153"/>
      <c r="I179" s="153"/>
      <c r="J179" s="161"/>
      <c r="K179" s="153"/>
      <c r="L179" s="153"/>
      <c r="M179" s="161"/>
      <c r="N179" s="153"/>
      <c r="O179" s="153"/>
      <c r="P179" s="161"/>
      <c r="Q179" s="153">
        <v>260.16050000000001</v>
      </c>
      <c r="R179" s="153">
        <v>260.16050000000001</v>
      </c>
      <c r="S179" s="161"/>
      <c r="T179" s="153"/>
      <c r="U179" s="153"/>
      <c r="V179" s="161"/>
      <c r="W179" s="153">
        <v>367.7645</v>
      </c>
      <c r="X179" s="153">
        <v>367.7645</v>
      </c>
      <c r="Y179" s="161"/>
      <c r="Z179" s="153">
        <v>349.42200000000003</v>
      </c>
      <c r="AA179" s="153"/>
      <c r="AB179" s="161"/>
      <c r="AC179" s="153">
        <v>349.42200000000003</v>
      </c>
      <c r="AD179" s="161"/>
      <c r="AE179" s="153"/>
      <c r="AF179" s="153"/>
      <c r="AG179" s="161"/>
      <c r="AH179" s="161"/>
      <c r="AI179" s="161"/>
      <c r="AJ179" s="153"/>
      <c r="AK179" s="153"/>
      <c r="AL179" s="161"/>
      <c r="AM179" s="161"/>
      <c r="AN179" s="161"/>
      <c r="AO179" s="153"/>
      <c r="AP179" s="153"/>
      <c r="AQ179" s="161"/>
      <c r="AR179" s="161"/>
      <c r="AS179" s="161"/>
      <c r="AT179" s="153"/>
      <c r="AU179" s="153"/>
      <c r="AV179" s="161"/>
      <c r="AW179" s="161"/>
      <c r="AX179" s="161"/>
      <c r="AY179" s="161"/>
      <c r="AZ179" s="161"/>
      <c r="BA179" s="161"/>
      <c r="BB179" s="221"/>
    </row>
    <row r="180" spans="1:54" ht="82.5" customHeight="1">
      <c r="A180" s="302"/>
      <c r="B180" s="304"/>
      <c r="C180" s="304"/>
      <c r="D180" s="218" t="s">
        <v>283</v>
      </c>
      <c r="E180" s="153">
        <f t="shared" ref="E180:F181" si="617">H180+K180+N180+Q180+T180+W180+Z180+AE180+AJ180+AO180+AT180+AY180</f>
        <v>0</v>
      </c>
      <c r="F180" s="153">
        <f t="shared" si="617"/>
        <v>0</v>
      </c>
      <c r="G180" s="161"/>
      <c r="H180" s="153"/>
      <c r="I180" s="153"/>
      <c r="J180" s="161"/>
      <c r="K180" s="153"/>
      <c r="L180" s="153"/>
      <c r="M180" s="161"/>
      <c r="N180" s="153"/>
      <c r="O180" s="153"/>
      <c r="P180" s="161"/>
      <c r="Q180" s="153"/>
      <c r="R180" s="153"/>
      <c r="S180" s="161"/>
      <c r="T180" s="153"/>
      <c r="U180" s="153"/>
      <c r="V180" s="161"/>
      <c r="W180" s="153"/>
      <c r="X180" s="153"/>
      <c r="Y180" s="161"/>
      <c r="Z180" s="153"/>
      <c r="AA180" s="153"/>
      <c r="AB180" s="161"/>
      <c r="AC180" s="161"/>
      <c r="AD180" s="161"/>
      <c r="AE180" s="153"/>
      <c r="AF180" s="153"/>
      <c r="AG180" s="161"/>
      <c r="AH180" s="161"/>
      <c r="AI180" s="161"/>
      <c r="AJ180" s="153"/>
      <c r="AK180" s="153"/>
      <c r="AL180" s="161"/>
      <c r="AM180" s="161"/>
      <c r="AN180" s="161"/>
      <c r="AO180" s="153"/>
      <c r="AP180" s="153"/>
      <c r="AQ180" s="161"/>
      <c r="AR180" s="161"/>
      <c r="AS180" s="161"/>
      <c r="AT180" s="153"/>
      <c r="AU180" s="153"/>
      <c r="AV180" s="161"/>
      <c r="AW180" s="161"/>
      <c r="AX180" s="161"/>
      <c r="AY180" s="161"/>
      <c r="AZ180" s="161"/>
      <c r="BA180" s="161"/>
      <c r="BB180" s="221"/>
    </row>
    <row r="181" spans="1:54" ht="22.5" customHeight="1">
      <c r="A181" s="302"/>
      <c r="B181" s="304"/>
      <c r="C181" s="304"/>
      <c r="D181" s="218" t="s">
        <v>278</v>
      </c>
      <c r="E181" s="153">
        <f t="shared" si="617"/>
        <v>0</v>
      </c>
      <c r="F181" s="153">
        <f t="shared" si="617"/>
        <v>0</v>
      </c>
      <c r="G181" s="161"/>
      <c r="H181" s="153"/>
      <c r="I181" s="153"/>
      <c r="J181" s="161"/>
      <c r="K181" s="153"/>
      <c r="L181" s="153"/>
      <c r="M181" s="161"/>
      <c r="N181" s="153"/>
      <c r="O181" s="153"/>
      <c r="P181" s="161"/>
      <c r="Q181" s="153"/>
      <c r="R181" s="153"/>
      <c r="S181" s="161"/>
      <c r="T181" s="153"/>
      <c r="U181" s="153"/>
      <c r="V181" s="161"/>
      <c r="W181" s="153"/>
      <c r="X181" s="153"/>
      <c r="Y181" s="161"/>
      <c r="Z181" s="153"/>
      <c r="AA181" s="153"/>
      <c r="AB181" s="161"/>
      <c r="AC181" s="161"/>
      <c r="AD181" s="161"/>
      <c r="AE181" s="153"/>
      <c r="AF181" s="153"/>
      <c r="AG181" s="161"/>
      <c r="AH181" s="161"/>
      <c r="AI181" s="161"/>
      <c r="AJ181" s="153"/>
      <c r="AK181" s="153"/>
      <c r="AL181" s="161"/>
      <c r="AM181" s="161"/>
      <c r="AN181" s="161"/>
      <c r="AO181" s="153"/>
      <c r="AP181" s="153"/>
      <c r="AQ181" s="161"/>
      <c r="AR181" s="161"/>
      <c r="AS181" s="161"/>
      <c r="AT181" s="153"/>
      <c r="AU181" s="153"/>
      <c r="AV181" s="161"/>
      <c r="AW181" s="161"/>
      <c r="AX181" s="161"/>
      <c r="AY181" s="161"/>
      <c r="AZ181" s="161"/>
      <c r="BA181" s="161"/>
      <c r="BB181" s="221"/>
    </row>
    <row r="182" spans="1:54" ht="37.5" customHeight="1">
      <c r="A182" s="302"/>
      <c r="B182" s="304"/>
      <c r="C182" s="304"/>
      <c r="D182" s="158" t="s">
        <v>43</v>
      </c>
      <c r="E182" s="153"/>
      <c r="F182" s="153"/>
      <c r="G182" s="161"/>
      <c r="H182" s="153"/>
      <c r="I182" s="153"/>
      <c r="J182" s="161"/>
      <c r="K182" s="153"/>
      <c r="L182" s="153"/>
      <c r="M182" s="161"/>
      <c r="N182" s="153"/>
      <c r="O182" s="153"/>
      <c r="P182" s="161"/>
      <c r="Q182" s="153"/>
      <c r="R182" s="153"/>
      <c r="S182" s="161"/>
      <c r="T182" s="153"/>
      <c r="U182" s="153"/>
      <c r="V182" s="161"/>
      <c r="W182" s="153"/>
      <c r="X182" s="153"/>
      <c r="Y182" s="161"/>
      <c r="Z182" s="153"/>
      <c r="AA182" s="153"/>
      <c r="AB182" s="161"/>
      <c r="AC182" s="161"/>
      <c r="AD182" s="161"/>
      <c r="AE182" s="153"/>
      <c r="AF182" s="153"/>
      <c r="AG182" s="161"/>
      <c r="AH182" s="161"/>
      <c r="AI182" s="161"/>
      <c r="AJ182" s="153"/>
      <c r="AK182" s="153"/>
      <c r="AL182" s="161"/>
      <c r="AM182" s="161"/>
      <c r="AN182" s="161"/>
      <c r="AO182" s="153"/>
      <c r="AP182" s="153"/>
      <c r="AQ182" s="161"/>
      <c r="AR182" s="161"/>
      <c r="AS182" s="161"/>
      <c r="AT182" s="153"/>
      <c r="AU182" s="153"/>
      <c r="AV182" s="161"/>
      <c r="AW182" s="161"/>
      <c r="AX182" s="161"/>
      <c r="AY182" s="161"/>
      <c r="AZ182" s="161"/>
      <c r="BA182" s="161"/>
      <c r="BB182" s="221"/>
    </row>
    <row r="183" spans="1:54" ht="22.5" customHeight="1">
      <c r="A183" s="301" t="s">
        <v>304</v>
      </c>
      <c r="B183" s="303" t="s">
        <v>310</v>
      </c>
      <c r="C183" s="303" t="s">
        <v>330</v>
      </c>
      <c r="D183" s="164" t="s">
        <v>41</v>
      </c>
      <c r="E183" s="153">
        <f t="shared" ref="E183:F183" si="618">H183+K183+N183+Q183+T183+W183+Z183+AE183+AJ183+AO183+AT183+AY183</f>
        <v>283.32</v>
      </c>
      <c r="F183" s="153">
        <f t="shared" si="618"/>
        <v>283.32</v>
      </c>
      <c r="G183" s="161"/>
      <c r="H183" s="153"/>
      <c r="I183" s="153"/>
      <c r="J183" s="161"/>
      <c r="K183" s="153"/>
      <c r="L183" s="153"/>
      <c r="M183" s="161"/>
      <c r="N183" s="153"/>
      <c r="O183" s="153"/>
      <c r="P183" s="161"/>
      <c r="Q183" s="153"/>
      <c r="R183" s="153"/>
      <c r="S183" s="161"/>
      <c r="T183" s="153"/>
      <c r="U183" s="153"/>
      <c r="V183" s="161"/>
      <c r="W183" s="227"/>
      <c r="X183" s="153"/>
      <c r="Y183" s="161"/>
      <c r="Z183" s="153">
        <f t="shared" ref="Z183:AC183" si="619">Z184+Z185+Z186+Z187+Z188+Z189</f>
        <v>283.32</v>
      </c>
      <c r="AA183" s="153">
        <f t="shared" si="619"/>
        <v>283.32</v>
      </c>
      <c r="AB183" s="153">
        <f t="shared" si="619"/>
        <v>283.32</v>
      </c>
      <c r="AC183" s="153">
        <f t="shared" si="619"/>
        <v>283.32</v>
      </c>
      <c r="AD183" s="161"/>
      <c r="AE183" s="153">
        <f>AE184+AE185+AE186+AE187+AE188+AE189</f>
        <v>0</v>
      </c>
      <c r="AF183" s="153"/>
      <c r="AG183" s="161"/>
      <c r="AH183" s="161"/>
      <c r="AI183" s="161"/>
      <c r="AJ183" s="153"/>
      <c r="AK183" s="153"/>
      <c r="AL183" s="161"/>
      <c r="AM183" s="161"/>
      <c r="AN183" s="161"/>
      <c r="AO183" s="153"/>
      <c r="AP183" s="153"/>
      <c r="AQ183" s="161"/>
      <c r="AR183" s="161"/>
      <c r="AS183" s="161"/>
      <c r="AT183" s="153"/>
      <c r="AU183" s="153"/>
      <c r="AV183" s="161"/>
      <c r="AW183" s="161"/>
      <c r="AX183" s="161"/>
      <c r="AY183" s="161"/>
      <c r="AZ183" s="161"/>
      <c r="BA183" s="161"/>
      <c r="BB183" s="221"/>
    </row>
    <row r="184" spans="1:54" ht="36" customHeight="1">
      <c r="A184" s="302"/>
      <c r="B184" s="304"/>
      <c r="C184" s="304"/>
      <c r="D184" s="162" t="s">
        <v>37</v>
      </c>
      <c r="E184" s="153">
        <f t="shared" ref="E184:E189" si="620">H184+K184+N184+Q184+T184+W184+Z184+AE184+AJ184+AO184+AT184+AY184</f>
        <v>0</v>
      </c>
      <c r="F184" s="153">
        <f t="shared" ref="F184:F189" si="621">I184+L184+O184+R184+U184+X184+AA184+AF184+AK184+AP184+AU184+AZ184</f>
        <v>0</v>
      </c>
      <c r="G184" s="161"/>
      <c r="H184" s="153"/>
      <c r="I184" s="153"/>
      <c r="J184" s="161"/>
      <c r="K184" s="153"/>
      <c r="L184" s="153"/>
      <c r="M184" s="161"/>
      <c r="N184" s="153"/>
      <c r="O184" s="153"/>
      <c r="P184" s="161"/>
      <c r="Q184" s="153"/>
      <c r="R184" s="153"/>
      <c r="S184" s="161"/>
      <c r="T184" s="153"/>
      <c r="U184" s="153"/>
      <c r="V184" s="161"/>
      <c r="W184" s="227"/>
      <c r="X184" s="153"/>
      <c r="Y184" s="161"/>
      <c r="Z184" s="153"/>
      <c r="AA184" s="153"/>
      <c r="AB184" s="161"/>
      <c r="AC184" s="161"/>
      <c r="AD184" s="161"/>
      <c r="AE184" s="153"/>
      <c r="AF184" s="153"/>
      <c r="AG184" s="161"/>
      <c r="AH184" s="161"/>
      <c r="AI184" s="161"/>
      <c r="AJ184" s="153"/>
      <c r="AK184" s="153"/>
      <c r="AL184" s="161"/>
      <c r="AM184" s="161"/>
      <c r="AN184" s="161"/>
      <c r="AO184" s="153"/>
      <c r="AP184" s="153"/>
      <c r="AQ184" s="161"/>
      <c r="AR184" s="161"/>
      <c r="AS184" s="161"/>
      <c r="AT184" s="153"/>
      <c r="AU184" s="153"/>
      <c r="AV184" s="161"/>
      <c r="AW184" s="161"/>
      <c r="AX184" s="161"/>
      <c r="AY184" s="161"/>
      <c r="AZ184" s="161"/>
      <c r="BA184" s="161"/>
      <c r="BB184" s="221"/>
    </row>
    <row r="185" spans="1:54" ht="51.75" customHeight="1">
      <c r="A185" s="302"/>
      <c r="B185" s="304"/>
      <c r="C185" s="304"/>
      <c r="D185" s="163" t="s">
        <v>2</v>
      </c>
      <c r="E185" s="153">
        <f t="shared" si="620"/>
        <v>0</v>
      </c>
      <c r="F185" s="153">
        <f t="shared" si="621"/>
        <v>0</v>
      </c>
      <c r="G185" s="161"/>
      <c r="H185" s="153"/>
      <c r="I185" s="153"/>
      <c r="J185" s="161"/>
      <c r="K185" s="153"/>
      <c r="L185" s="153"/>
      <c r="M185" s="161"/>
      <c r="N185" s="153"/>
      <c r="O185" s="153"/>
      <c r="P185" s="161"/>
      <c r="Q185" s="153"/>
      <c r="R185" s="153"/>
      <c r="S185" s="161"/>
      <c r="T185" s="153"/>
      <c r="U185" s="153"/>
      <c r="V185" s="161"/>
      <c r="W185" s="227"/>
      <c r="X185" s="153"/>
      <c r="Y185" s="161"/>
      <c r="Z185" s="153"/>
      <c r="AA185" s="153"/>
      <c r="AB185" s="161"/>
      <c r="AC185" s="161"/>
      <c r="AD185" s="161"/>
      <c r="AE185" s="153"/>
      <c r="AF185" s="153"/>
      <c r="AG185" s="161"/>
      <c r="AH185" s="161"/>
      <c r="AI185" s="161"/>
      <c r="AJ185" s="153"/>
      <c r="AK185" s="153"/>
      <c r="AL185" s="161"/>
      <c r="AM185" s="161"/>
      <c r="AN185" s="161"/>
      <c r="AO185" s="153"/>
      <c r="AP185" s="153"/>
      <c r="AQ185" s="161"/>
      <c r="AR185" s="161"/>
      <c r="AS185" s="161"/>
      <c r="AT185" s="153"/>
      <c r="AU185" s="153"/>
      <c r="AV185" s="161"/>
      <c r="AW185" s="161"/>
      <c r="AX185" s="161"/>
      <c r="AY185" s="161"/>
      <c r="AZ185" s="161"/>
      <c r="BA185" s="161"/>
      <c r="BB185" s="221"/>
    </row>
    <row r="186" spans="1:54" ht="22.5" customHeight="1">
      <c r="A186" s="302"/>
      <c r="B186" s="304"/>
      <c r="C186" s="304"/>
      <c r="D186" s="218" t="s">
        <v>277</v>
      </c>
      <c r="E186" s="153">
        <f t="shared" si="620"/>
        <v>283.32</v>
      </c>
      <c r="F186" s="153">
        <f t="shared" si="621"/>
        <v>283.32</v>
      </c>
      <c r="G186" s="161"/>
      <c r="H186" s="153"/>
      <c r="I186" s="153"/>
      <c r="J186" s="161"/>
      <c r="K186" s="153"/>
      <c r="L186" s="153"/>
      <c r="M186" s="161"/>
      <c r="N186" s="153"/>
      <c r="O186" s="153"/>
      <c r="P186" s="161"/>
      <c r="Q186" s="153"/>
      <c r="R186" s="153"/>
      <c r="S186" s="161"/>
      <c r="T186" s="153"/>
      <c r="U186" s="153"/>
      <c r="V186" s="161"/>
      <c r="W186" s="227"/>
      <c r="X186" s="153"/>
      <c r="Y186" s="161"/>
      <c r="Z186" s="153">
        <v>283.32</v>
      </c>
      <c r="AA186" s="153">
        <v>283.32</v>
      </c>
      <c r="AB186" s="153">
        <v>283.32</v>
      </c>
      <c r="AC186" s="153">
        <v>283.32</v>
      </c>
      <c r="AD186" s="161"/>
      <c r="AE186" s="153"/>
      <c r="AF186" s="153"/>
      <c r="AG186" s="161"/>
      <c r="AH186" s="161"/>
      <c r="AI186" s="161"/>
      <c r="AJ186" s="153"/>
      <c r="AK186" s="153"/>
      <c r="AL186" s="161"/>
      <c r="AM186" s="161"/>
      <c r="AN186" s="161"/>
      <c r="AO186" s="153"/>
      <c r="AP186" s="153"/>
      <c r="AQ186" s="161"/>
      <c r="AR186" s="161"/>
      <c r="AS186" s="161"/>
      <c r="AT186" s="153"/>
      <c r="AU186" s="153"/>
      <c r="AV186" s="161"/>
      <c r="AW186" s="161"/>
      <c r="AX186" s="161"/>
      <c r="AY186" s="161"/>
      <c r="AZ186" s="161"/>
      <c r="BA186" s="161"/>
      <c r="BB186" s="221"/>
    </row>
    <row r="187" spans="1:54" ht="84" customHeight="1">
      <c r="A187" s="302"/>
      <c r="B187" s="304"/>
      <c r="C187" s="304"/>
      <c r="D187" s="218" t="s">
        <v>283</v>
      </c>
      <c r="E187" s="153">
        <f t="shared" si="620"/>
        <v>0</v>
      </c>
      <c r="F187" s="153">
        <f t="shared" si="621"/>
        <v>0</v>
      </c>
      <c r="G187" s="161"/>
      <c r="H187" s="153"/>
      <c r="I187" s="153"/>
      <c r="J187" s="161"/>
      <c r="K187" s="153"/>
      <c r="L187" s="153"/>
      <c r="M187" s="161"/>
      <c r="N187" s="153"/>
      <c r="O187" s="153"/>
      <c r="P187" s="161"/>
      <c r="Q187" s="153"/>
      <c r="R187" s="153"/>
      <c r="S187" s="161"/>
      <c r="T187" s="153"/>
      <c r="U187" s="153"/>
      <c r="V187" s="161"/>
      <c r="W187" s="227"/>
      <c r="X187" s="153"/>
      <c r="Y187" s="161"/>
      <c r="Z187" s="153"/>
      <c r="AA187" s="153"/>
      <c r="AB187" s="161"/>
      <c r="AC187" s="161"/>
      <c r="AD187" s="161"/>
      <c r="AE187" s="153"/>
      <c r="AF187" s="153"/>
      <c r="AG187" s="161"/>
      <c r="AH187" s="161"/>
      <c r="AI187" s="161"/>
      <c r="AJ187" s="153"/>
      <c r="AK187" s="153"/>
      <c r="AL187" s="161"/>
      <c r="AM187" s="161"/>
      <c r="AN187" s="161"/>
      <c r="AO187" s="153"/>
      <c r="AP187" s="153"/>
      <c r="AQ187" s="161"/>
      <c r="AR187" s="161"/>
      <c r="AS187" s="161"/>
      <c r="AT187" s="153"/>
      <c r="AU187" s="153"/>
      <c r="AV187" s="161"/>
      <c r="AW187" s="161"/>
      <c r="AX187" s="161"/>
      <c r="AY187" s="161"/>
      <c r="AZ187" s="161"/>
      <c r="BA187" s="161"/>
      <c r="BB187" s="221"/>
    </row>
    <row r="188" spans="1:54" ht="22.5" customHeight="1">
      <c r="A188" s="302"/>
      <c r="B188" s="304"/>
      <c r="C188" s="304"/>
      <c r="D188" s="218" t="s">
        <v>278</v>
      </c>
      <c r="E188" s="153">
        <f t="shared" si="620"/>
        <v>0</v>
      </c>
      <c r="F188" s="153">
        <f t="shared" si="621"/>
        <v>0</v>
      </c>
      <c r="G188" s="161"/>
      <c r="H188" s="153"/>
      <c r="I188" s="153"/>
      <c r="J188" s="161"/>
      <c r="K188" s="153"/>
      <c r="L188" s="153"/>
      <c r="M188" s="161"/>
      <c r="N188" s="153"/>
      <c r="O188" s="153"/>
      <c r="P188" s="161"/>
      <c r="Q188" s="153"/>
      <c r="R188" s="153"/>
      <c r="S188" s="161"/>
      <c r="T188" s="153"/>
      <c r="U188" s="153"/>
      <c r="V188" s="161"/>
      <c r="W188" s="227"/>
      <c r="X188" s="153"/>
      <c r="Y188" s="161"/>
      <c r="Z188" s="153"/>
      <c r="AA188" s="153"/>
      <c r="AB188" s="161"/>
      <c r="AC188" s="161"/>
      <c r="AD188" s="161"/>
      <c r="AE188" s="153"/>
      <c r="AF188" s="153"/>
      <c r="AG188" s="161"/>
      <c r="AH188" s="161"/>
      <c r="AI188" s="161"/>
      <c r="AJ188" s="153"/>
      <c r="AK188" s="153"/>
      <c r="AL188" s="161"/>
      <c r="AM188" s="161"/>
      <c r="AN188" s="161"/>
      <c r="AO188" s="153"/>
      <c r="AP188" s="153"/>
      <c r="AQ188" s="161"/>
      <c r="AR188" s="161"/>
      <c r="AS188" s="161"/>
      <c r="AT188" s="153"/>
      <c r="AU188" s="153"/>
      <c r="AV188" s="161"/>
      <c r="AW188" s="161"/>
      <c r="AX188" s="161"/>
      <c r="AY188" s="161"/>
      <c r="AZ188" s="161"/>
      <c r="BA188" s="161"/>
      <c r="BB188" s="221"/>
    </row>
    <row r="189" spans="1:54" ht="37.5" customHeight="1">
      <c r="A189" s="302"/>
      <c r="B189" s="304"/>
      <c r="C189" s="304"/>
      <c r="D189" s="158" t="s">
        <v>43</v>
      </c>
      <c r="E189" s="153">
        <f t="shared" si="620"/>
        <v>0</v>
      </c>
      <c r="F189" s="153">
        <f t="shared" si="621"/>
        <v>0</v>
      </c>
      <c r="G189" s="161"/>
      <c r="H189" s="153"/>
      <c r="I189" s="153"/>
      <c r="J189" s="161"/>
      <c r="K189" s="153"/>
      <c r="L189" s="153"/>
      <c r="M189" s="161"/>
      <c r="N189" s="153"/>
      <c r="O189" s="153"/>
      <c r="P189" s="161"/>
      <c r="Q189" s="153"/>
      <c r="R189" s="153"/>
      <c r="S189" s="161"/>
      <c r="T189" s="153"/>
      <c r="U189" s="153"/>
      <c r="V189" s="161"/>
      <c r="W189" s="227"/>
      <c r="X189" s="153"/>
      <c r="Y189" s="161"/>
      <c r="Z189" s="153"/>
      <c r="AA189" s="153"/>
      <c r="AB189" s="161"/>
      <c r="AC189" s="161"/>
      <c r="AD189" s="161"/>
      <c r="AE189" s="153"/>
      <c r="AF189" s="153"/>
      <c r="AG189" s="161"/>
      <c r="AH189" s="161"/>
      <c r="AI189" s="161"/>
      <c r="AJ189" s="153"/>
      <c r="AK189" s="153"/>
      <c r="AL189" s="161"/>
      <c r="AM189" s="161"/>
      <c r="AN189" s="161"/>
      <c r="AO189" s="153"/>
      <c r="AP189" s="153"/>
      <c r="AQ189" s="161"/>
      <c r="AR189" s="161"/>
      <c r="AS189" s="161"/>
      <c r="AT189" s="153"/>
      <c r="AU189" s="153"/>
      <c r="AV189" s="161"/>
      <c r="AW189" s="161"/>
      <c r="AX189" s="161"/>
      <c r="AY189" s="161"/>
      <c r="AZ189" s="161"/>
      <c r="BA189" s="161"/>
      <c r="BB189" s="221"/>
    </row>
    <row r="190" spans="1:54" ht="22.5" customHeight="1">
      <c r="A190" s="301" t="s">
        <v>305</v>
      </c>
      <c r="B190" s="303" t="s">
        <v>311</v>
      </c>
      <c r="C190" s="303" t="s">
        <v>330</v>
      </c>
      <c r="D190" s="164" t="s">
        <v>41</v>
      </c>
      <c r="E190" s="153">
        <f t="shared" ref="E190:F196" si="622">H190+K190+N190+Q190+T190+W190+Z190+AE190+AJ190+AO190+AT190+AY190</f>
        <v>628</v>
      </c>
      <c r="F190" s="153">
        <f t="shared" si="622"/>
        <v>628</v>
      </c>
      <c r="G190" s="213">
        <f>F190/E190</f>
        <v>1</v>
      </c>
      <c r="H190" s="153"/>
      <c r="I190" s="153"/>
      <c r="J190" s="161"/>
      <c r="K190" s="153"/>
      <c r="L190" s="153"/>
      <c r="M190" s="161"/>
      <c r="N190" s="153"/>
      <c r="O190" s="153"/>
      <c r="P190" s="161"/>
      <c r="Q190" s="153"/>
      <c r="R190" s="153"/>
      <c r="S190" s="161"/>
      <c r="T190" s="153">
        <f>T191+T192+T193</f>
        <v>628</v>
      </c>
      <c r="U190" s="153">
        <f>U191+U192+U193</f>
        <v>628</v>
      </c>
      <c r="V190" s="161"/>
      <c r="W190" s="153">
        <f>W191+W192+W193+W194+W195+W196</f>
        <v>0</v>
      </c>
      <c r="X190" s="153"/>
      <c r="Y190" s="161"/>
      <c r="Z190" s="153"/>
      <c r="AA190" s="153"/>
      <c r="AB190" s="161"/>
      <c r="AC190" s="161"/>
      <c r="AD190" s="161"/>
      <c r="AE190" s="153"/>
      <c r="AF190" s="153"/>
      <c r="AG190" s="161"/>
      <c r="AH190" s="161"/>
      <c r="AI190" s="161"/>
      <c r="AJ190" s="153"/>
      <c r="AK190" s="153"/>
      <c r="AL190" s="161"/>
      <c r="AM190" s="161"/>
      <c r="AN190" s="161"/>
      <c r="AO190" s="153"/>
      <c r="AP190" s="153"/>
      <c r="AQ190" s="161"/>
      <c r="AR190" s="161"/>
      <c r="AS190" s="161"/>
      <c r="AT190" s="153"/>
      <c r="AU190" s="153"/>
      <c r="AV190" s="161"/>
      <c r="AW190" s="161"/>
      <c r="AX190" s="161"/>
      <c r="AY190" s="161"/>
      <c r="AZ190" s="161"/>
      <c r="BA190" s="161"/>
      <c r="BB190" s="221"/>
    </row>
    <row r="191" spans="1:54" ht="35.25" customHeight="1">
      <c r="A191" s="302"/>
      <c r="B191" s="304"/>
      <c r="C191" s="304"/>
      <c r="D191" s="162" t="s">
        <v>37</v>
      </c>
      <c r="E191" s="153">
        <f t="shared" si="622"/>
        <v>0</v>
      </c>
      <c r="F191" s="153">
        <f t="shared" si="622"/>
        <v>0</v>
      </c>
      <c r="G191" s="161"/>
      <c r="H191" s="153"/>
      <c r="I191" s="153"/>
      <c r="J191" s="161"/>
      <c r="K191" s="153"/>
      <c r="L191" s="153"/>
      <c r="M191" s="161"/>
      <c r="N191" s="153"/>
      <c r="O191" s="153"/>
      <c r="P191" s="161"/>
      <c r="Q191" s="153"/>
      <c r="R191" s="153"/>
      <c r="S191" s="161"/>
      <c r="T191" s="153"/>
      <c r="U191" s="153"/>
      <c r="V191" s="161"/>
      <c r="W191" s="153"/>
      <c r="X191" s="153"/>
      <c r="Y191" s="161"/>
      <c r="Z191" s="153"/>
      <c r="AA191" s="153"/>
      <c r="AB191" s="161"/>
      <c r="AC191" s="161"/>
      <c r="AD191" s="161"/>
      <c r="AE191" s="153"/>
      <c r="AF191" s="153"/>
      <c r="AG191" s="161"/>
      <c r="AH191" s="161"/>
      <c r="AI191" s="161"/>
      <c r="AJ191" s="153"/>
      <c r="AK191" s="153"/>
      <c r="AL191" s="161"/>
      <c r="AM191" s="161"/>
      <c r="AN191" s="161"/>
      <c r="AO191" s="153"/>
      <c r="AP191" s="153"/>
      <c r="AQ191" s="161"/>
      <c r="AR191" s="161"/>
      <c r="AS191" s="161"/>
      <c r="AT191" s="153"/>
      <c r="AU191" s="153"/>
      <c r="AV191" s="161"/>
      <c r="AW191" s="161"/>
      <c r="AX191" s="161"/>
      <c r="AY191" s="161"/>
      <c r="AZ191" s="161"/>
      <c r="BA191" s="161"/>
      <c r="BB191" s="221"/>
    </row>
    <row r="192" spans="1:54" ht="52.5" customHeight="1">
      <c r="A192" s="302"/>
      <c r="B192" s="304"/>
      <c r="C192" s="304"/>
      <c r="D192" s="163" t="s">
        <v>2</v>
      </c>
      <c r="E192" s="153">
        <f t="shared" si="622"/>
        <v>0</v>
      </c>
      <c r="F192" s="153">
        <f t="shared" si="622"/>
        <v>0</v>
      </c>
      <c r="G192" s="161"/>
      <c r="H192" s="153"/>
      <c r="I192" s="153"/>
      <c r="J192" s="161"/>
      <c r="K192" s="153"/>
      <c r="L192" s="153"/>
      <c r="M192" s="161"/>
      <c r="N192" s="153"/>
      <c r="O192" s="153"/>
      <c r="P192" s="161"/>
      <c r="Q192" s="153"/>
      <c r="R192" s="153"/>
      <c r="S192" s="161"/>
      <c r="T192" s="153"/>
      <c r="U192" s="153"/>
      <c r="V192" s="161"/>
      <c r="W192" s="153"/>
      <c r="X192" s="153"/>
      <c r="Y192" s="161"/>
      <c r="Z192" s="153"/>
      <c r="AA192" s="153"/>
      <c r="AB192" s="161"/>
      <c r="AC192" s="161"/>
      <c r="AD192" s="161"/>
      <c r="AE192" s="153"/>
      <c r="AF192" s="153"/>
      <c r="AG192" s="161"/>
      <c r="AH192" s="161"/>
      <c r="AI192" s="161"/>
      <c r="AJ192" s="153"/>
      <c r="AK192" s="153"/>
      <c r="AL192" s="161"/>
      <c r="AM192" s="161"/>
      <c r="AN192" s="161"/>
      <c r="AO192" s="153"/>
      <c r="AP192" s="153"/>
      <c r="AQ192" s="161"/>
      <c r="AR192" s="161"/>
      <c r="AS192" s="161"/>
      <c r="AT192" s="153"/>
      <c r="AU192" s="153"/>
      <c r="AV192" s="161"/>
      <c r="AW192" s="161"/>
      <c r="AX192" s="161"/>
      <c r="AY192" s="161"/>
      <c r="AZ192" s="161"/>
      <c r="BA192" s="161"/>
      <c r="BB192" s="221"/>
    </row>
    <row r="193" spans="1:54" ht="22.5" customHeight="1">
      <c r="A193" s="302"/>
      <c r="B193" s="304"/>
      <c r="C193" s="304"/>
      <c r="D193" s="218" t="s">
        <v>277</v>
      </c>
      <c r="E193" s="153">
        <f t="shared" si="622"/>
        <v>628</v>
      </c>
      <c r="F193" s="153">
        <f t="shared" si="622"/>
        <v>628</v>
      </c>
      <c r="G193" s="161"/>
      <c r="H193" s="153"/>
      <c r="I193" s="153"/>
      <c r="J193" s="161"/>
      <c r="K193" s="153"/>
      <c r="L193" s="153"/>
      <c r="M193" s="161"/>
      <c r="N193" s="153"/>
      <c r="O193" s="153"/>
      <c r="P193" s="161"/>
      <c r="Q193" s="153"/>
      <c r="R193" s="153"/>
      <c r="S193" s="161"/>
      <c r="T193" s="153">
        <v>628</v>
      </c>
      <c r="U193" s="153">
        <v>628</v>
      </c>
      <c r="V193" s="161"/>
      <c r="W193" s="153"/>
      <c r="X193" s="153"/>
      <c r="Y193" s="161"/>
      <c r="Z193" s="153"/>
      <c r="AA193" s="153"/>
      <c r="AB193" s="161"/>
      <c r="AC193" s="161"/>
      <c r="AD193" s="161"/>
      <c r="AE193" s="153"/>
      <c r="AF193" s="153"/>
      <c r="AG193" s="161"/>
      <c r="AH193" s="161"/>
      <c r="AI193" s="161"/>
      <c r="AJ193" s="153"/>
      <c r="AK193" s="153"/>
      <c r="AL193" s="161"/>
      <c r="AM193" s="161"/>
      <c r="AN193" s="161"/>
      <c r="AO193" s="153"/>
      <c r="AP193" s="153"/>
      <c r="AQ193" s="161"/>
      <c r="AR193" s="161"/>
      <c r="AS193" s="161"/>
      <c r="AT193" s="153"/>
      <c r="AU193" s="153"/>
      <c r="AV193" s="161"/>
      <c r="AW193" s="161"/>
      <c r="AX193" s="161"/>
      <c r="AY193" s="161"/>
      <c r="AZ193" s="161"/>
      <c r="BA193" s="161"/>
      <c r="BB193" s="221"/>
    </row>
    <row r="194" spans="1:54" ht="81" customHeight="1">
      <c r="A194" s="302"/>
      <c r="B194" s="304"/>
      <c r="C194" s="304"/>
      <c r="D194" s="218" t="s">
        <v>283</v>
      </c>
      <c r="E194" s="153">
        <f t="shared" si="622"/>
        <v>0</v>
      </c>
      <c r="F194" s="153">
        <f t="shared" si="622"/>
        <v>0</v>
      </c>
      <c r="G194" s="161"/>
      <c r="H194" s="153"/>
      <c r="I194" s="153"/>
      <c r="J194" s="161"/>
      <c r="K194" s="153"/>
      <c r="L194" s="153"/>
      <c r="M194" s="161"/>
      <c r="N194" s="153"/>
      <c r="O194" s="153"/>
      <c r="P194" s="161"/>
      <c r="Q194" s="153"/>
      <c r="R194" s="153"/>
      <c r="S194" s="161"/>
      <c r="T194" s="153"/>
      <c r="U194" s="153"/>
      <c r="V194" s="161"/>
      <c r="W194" s="153"/>
      <c r="X194" s="153"/>
      <c r="Y194" s="161"/>
      <c r="Z194" s="153"/>
      <c r="AA194" s="153"/>
      <c r="AB194" s="161"/>
      <c r="AC194" s="161"/>
      <c r="AD194" s="161"/>
      <c r="AE194" s="153"/>
      <c r="AF194" s="153"/>
      <c r="AG194" s="161"/>
      <c r="AH194" s="161"/>
      <c r="AI194" s="161"/>
      <c r="AJ194" s="153"/>
      <c r="AK194" s="153"/>
      <c r="AL194" s="161"/>
      <c r="AM194" s="161"/>
      <c r="AN194" s="161"/>
      <c r="AO194" s="153"/>
      <c r="AP194" s="153"/>
      <c r="AQ194" s="161"/>
      <c r="AR194" s="161"/>
      <c r="AS194" s="161"/>
      <c r="AT194" s="153"/>
      <c r="AU194" s="153"/>
      <c r="AV194" s="161"/>
      <c r="AW194" s="161"/>
      <c r="AX194" s="161"/>
      <c r="AY194" s="161"/>
      <c r="AZ194" s="161"/>
      <c r="BA194" s="161"/>
      <c r="BB194" s="221"/>
    </row>
    <row r="195" spans="1:54" ht="22.5" customHeight="1">
      <c r="A195" s="302"/>
      <c r="B195" s="304"/>
      <c r="C195" s="304"/>
      <c r="D195" s="218" t="s">
        <v>278</v>
      </c>
      <c r="E195" s="153">
        <f t="shared" si="622"/>
        <v>0</v>
      </c>
      <c r="F195" s="153">
        <f t="shared" si="622"/>
        <v>0</v>
      </c>
      <c r="G195" s="161"/>
      <c r="H195" s="153"/>
      <c r="I195" s="153"/>
      <c r="J195" s="161"/>
      <c r="K195" s="153"/>
      <c r="L195" s="153"/>
      <c r="M195" s="161"/>
      <c r="N195" s="153"/>
      <c r="O195" s="153"/>
      <c r="P195" s="161"/>
      <c r="Q195" s="153"/>
      <c r="R195" s="153"/>
      <c r="S195" s="161"/>
      <c r="T195" s="153"/>
      <c r="U195" s="153"/>
      <c r="V195" s="161"/>
      <c r="W195" s="153"/>
      <c r="X195" s="153"/>
      <c r="Y195" s="161"/>
      <c r="Z195" s="153"/>
      <c r="AA195" s="153"/>
      <c r="AB195" s="161"/>
      <c r="AC195" s="161"/>
      <c r="AD195" s="161"/>
      <c r="AE195" s="153"/>
      <c r="AF195" s="153"/>
      <c r="AG195" s="161"/>
      <c r="AH195" s="161"/>
      <c r="AI195" s="161"/>
      <c r="AJ195" s="153"/>
      <c r="AK195" s="153"/>
      <c r="AL195" s="161"/>
      <c r="AM195" s="161"/>
      <c r="AN195" s="161"/>
      <c r="AO195" s="153"/>
      <c r="AP195" s="153"/>
      <c r="AQ195" s="161"/>
      <c r="AR195" s="161"/>
      <c r="AS195" s="161"/>
      <c r="AT195" s="153"/>
      <c r="AU195" s="153"/>
      <c r="AV195" s="161"/>
      <c r="AW195" s="161"/>
      <c r="AX195" s="161"/>
      <c r="AY195" s="161"/>
      <c r="AZ195" s="161"/>
      <c r="BA195" s="161"/>
      <c r="BB195" s="221"/>
    </row>
    <row r="196" spans="1:54" ht="35.25" customHeight="1">
      <c r="A196" s="302"/>
      <c r="B196" s="304"/>
      <c r="C196" s="304"/>
      <c r="D196" s="158" t="s">
        <v>43</v>
      </c>
      <c r="E196" s="153">
        <f t="shared" si="622"/>
        <v>0</v>
      </c>
      <c r="F196" s="153">
        <f t="shared" si="622"/>
        <v>0</v>
      </c>
      <c r="G196" s="161"/>
      <c r="H196" s="153"/>
      <c r="I196" s="153"/>
      <c r="J196" s="161"/>
      <c r="K196" s="153"/>
      <c r="L196" s="153"/>
      <c r="M196" s="161"/>
      <c r="N196" s="153"/>
      <c r="O196" s="153"/>
      <c r="P196" s="161"/>
      <c r="Q196" s="153"/>
      <c r="R196" s="153"/>
      <c r="S196" s="161"/>
      <c r="T196" s="153"/>
      <c r="U196" s="153"/>
      <c r="V196" s="161"/>
      <c r="W196" s="153"/>
      <c r="X196" s="153"/>
      <c r="Y196" s="161"/>
      <c r="Z196" s="153"/>
      <c r="AA196" s="153"/>
      <c r="AB196" s="161"/>
      <c r="AC196" s="161"/>
      <c r="AD196" s="161"/>
      <c r="AE196" s="153"/>
      <c r="AF196" s="153"/>
      <c r="AG196" s="161"/>
      <c r="AH196" s="161"/>
      <c r="AI196" s="161"/>
      <c r="AJ196" s="153"/>
      <c r="AK196" s="153"/>
      <c r="AL196" s="161"/>
      <c r="AM196" s="161"/>
      <c r="AN196" s="161"/>
      <c r="AO196" s="153"/>
      <c r="AP196" s="153"/>
      <c r="AQ196" s="161"/>
      <c r="AR196" s="161"/>
      <c r="AS196" s="161"/>
      <c r="AT196" s="153"/>
      <c r="AU196" s="153"/>
      <c r="AV196" s="161"/>
      <c r="AW196" s="161"/>
      <c r="AX196" s="161"/>
      <c r="AY196" s="161"/>
      <c r="AZ196" s="161"/>
      <c r="BA196" s="161"/>
      <c r="BB196" s="221"/>
    </row>
    <row r="197" spans="1:54" ht="22.5" customHeight="1">
      <c r="A197" s="302" t="s">
        <v>306</v>
      </c>
      <c r="B197" s="303" t="s">
        <v>312</v>
      </c>
      <c r="C197" s="303" t="s">
        <v>330</v>
      </c>
      <c r="D197" s="164" t="s">
        <v>41</v>
      </c>
      <c r="E197" s="153">
        <f t="shared" ref="E197:F203" si="623">H197+K197+N197+Q197+T197+W197+Z197+AE197+AJ197+AO197+AT197+AY197</f>
        <v>3148</v>
      </c>
      <c r="F197" s="153">
        <f t="shared" si="623"/>
        <v>3148</v>
      </c>
      <c r="G197" s="196">
        <f>F197/E197</f>
        <v>1</v>
      </c>
      <c r="H197" s="153"/>
      <c r="I197" s="153"/>
      <c r="J197" s="161"/>
      <c r="K197" s="153"/>
      <c r="L197" s="153"/>
      <c r="M197" s="161"/>
      <c r="N197" s="153"/>
      <c r="O197" s="153"/>
      <c r="P197" s="161"/>
      <c r="Q197" s="153">
        <f>Q200</f>
        <v>3148</v>
      </c>
      <c r="R197" s="153">
        <f>R200</f>
        <v>3148</v>
      </c>
      <c r="S197" s="196">
        <f>R197/Q197</f>
        <v>1</v>
      </c>
      <c r="T197" s="153"/>
      <c r="U197" s="153"/>
      <c r="V197" s="161"/>
      <c r="W197" s="153">
        <f>W198+W199+W200+W201+W202+W203</f>
        <v>0</v>
      </c>
      <c r="X197" s="153"/>
      <c r="Y197" s="161"/>
      <c r="Z197" s="153"/>
      <c r="AA197" s="153"/>
      <c r="AB197" s="161"/>
      <c r="AC197" s="161"/>
      <c r="AD197" s="161"/>
      <c r="AE197" s="153"/>
      <c r="AF197" s="153"/>
      <c r="AG197" s="161"/>
      <c r="AH197" s="161"/>
      <c r="AI197" s="161"/>
      <c r="AJ197" s="153"/>
      <c r="AK197" s="153"/>
      <c r="AL197" s="161"/>
      <c r="AM197" s="161"/>
      <c r="AN197" s="161"/>
      <c r="AO197" s="153"/>
      <c r="AP197" s="153"/>
      <c r="AQ197" s="161"/>
      <c r="AR197" s="161"/>
      <c r="AS197" s="161"/>
      <c r="AT197" s="153"/>
      <c r="AU197" s="153"/>
      <c r="AV197" s="161"/>
      <c r="AW197" s="161"/>
      <c r="AX197" s="161"/>
      <c r="AY197" s="161"/>
      <c r="AZ197" s="161"/>
      <c r="BA197" s="161"/>
      <c r="BB197" s="221"/>
    </row>
    <row r="198" spans="1:54" ht="35.25" customHeight="1">
      <c r="A198" s="302"/>
      <c r="B198" s="304"/>
      <c r="C198" s="304"/>
      <c r="D198" s="162" t="s">
        <v>37</v>
      </c>
      <c r="E198" s="153">
        <f t="shared" si="623"/>
        <v>0</v>
      </c>
      <c r="F198" s="153">
        <f t="shared" si="623"/>
        <v>0</v>
      </c>
      <c r="G198" s="161"/>
      <c r="H198" s="153"/>
      <c r="I198" s="153"/>
      <c r="J198" s="161"/>
      <c r="K198" s="153"/>
      <c r="L198" s="153"/>
      <c r="M198" s="161"/>
      <c r="N198" s="153"/>
      <c r="O198" s="153"/>
      <c r="P198" s="161"/>
      <c r="Q198" s="153"/>
      <c r="R198" s="153"/>
      <c r="S198" s="161"/>
      <c r="T198" s="153"/>
      <c r="U198" s="153"/>
      <c r="V198" s="161"/>
      <c r="W198" s="153"/>
      <c r="X198" s="153"/>
      <c r="Y198" s="161"/>
      <c r="Z198" s="153"/>
      <c r="AA198" s="153"/>
      <c r="AB198" s="161"/>
      <c r="AC198" s="161"/>
      <c r="AD198" s="161"/>
      <c r="AE198" s="153"/>
      <c r="AF198" s="153"/>
      <c r="AG198" s="161"/>
      <c r="AH198" s="161"/>
      <c r="AI198" s="161"/>
      <c r="AJ198" s="153"/>
      <c r="AK198" s="153"/>
      <c r="AL198" s="161"/>
      <c r="AM198" s="161"/>
      <c r="AN198" s="161"/>
      <c r="AO198" s="153"/>
      <c r="AP198" s="153"/>
      <c r="AQ198" s="161"/>
      <c r="AR198" s="161"/>
      <c r="AS198" s="161"/>
      <c r="AT198" s="153"/>
      <c r="AU198" s="153"/>
      <c r="AV198" s="161"/>
      <c r="AW198" s="161"/>
      <c r="AX198" s="161"/>
      <c r="AY198" s="161"/>
      <c r="AZ198" s="161"/>
      <c r="BA198" s="161"/>
      <c r="BB198" s="221"/>
    </row>
    <row r="199" spans="1:54" ht="53.25" customHeight="1">
      <c r="A199" s="302"/>
      <c r="B199" s="304"/>
      <c r="C199" s="304"/>
      <c r="D199" s="163" t="s">
        <v>2</v>
      </c>
      <c r="E199" s="153">
        <f t="shared" si="623"/>
        <v>0</v>
      </c>
      <c r="F199" s="153">
        <f t="shared" si="623"/>
        <v>0</v>
      </c>
      <c r="G199" s="161"/>
      <c r="H199" s="153"/>
      <c r="I199" s="153"/>
      <c r="J199" s="161"/>
      <c r="K199" s="153"/>
      <c r="L199" s="153"/>
      <c r="M199" s="161"/>
      <c r="N199" s="153"/>
      <c r="O199" s="153"/>
      <c r="P199" s="161"/>
      <c r="Q199" s="153"/>
      <c r="R199" s="153"/>
      <c r="S199" s="161"/>
      <c r="T199" s="153"/>
      <c r="U199" s="153"/>
      <c r="V199" s="161"/>
      <c r="W199" s="153"/>
      <c r="X199" s="153"/>
      <c r="Y199" s="161"/>
      <c r="Z199" s="153"/>
      <c r="AA199" s="153"/>
      <c r="AB199" s="161"/>
      <c r="AC199" s="161"/>
      <c r="AD199" s="161"/>
      <c r="AE199" s="153"/>
      <c r="AF199" s="153"/>
      <c r="AG199" s="161"/>
      <c r="AH199" s="161"/>
      <c r="AI199" s="161"/>
      <c r="AJ199" s="153"/>
      <c r="AK199" s="153"/>
      <c r="AL199" s="161"/>
      <c r="AM199" s="161"/>
      <c r="AN199" s="161"/>
      <c r="AO199" s="153"/>
      <c r="AP199" s="153"/>
      <c r="AQ199" s="161"/>
      <c r="AR199" s="161"/>
      <c r="AS199" s="161"/>
      <c r="AT199" s="153"/>
      <c r="AU199" s="153"/>
      <c r="AV199" s="161"/>
      <c r="AW199" s="161"/>
      <c r="AX199" s="161"/>
      <c r="AY199" s="161"/>
      <c r="AZ199" s="161"/>
      <c r="BA199" s="161"/>
      <c r="BB199" s="221"/>
    </row>
    <row r="200" spans="1:54" ht="22.5" customHeight="1">
      <c r="A200" s="302"/>
      <c r="B200" s="304"/>
      <c r="C200" s="304"/>
      <c r="D200" s="218" t="s">
        <v>277</v>
      </c>
      <c r="E200" s="153">
        <f t="shared" si="623"/>
        <v>3148</v>
      </c>
      <c r="F200" s="153">
        <f t="shared" si="623"/>
        <v>3148</v>
      </c>
      <c r="G200" s="161"/>
      <c r="H200" s="153"/>
      <c r="I200" s="153"/>
      <c r="J200" s="161"/>
      <c r="K200" s="153"/>
      <c r="L200" s="153"/>
      <c r="M200" s="161"/>
      <c r="N200" s="153"/>
      <c r="O200" s="153"/>
      <c r="P200" s="161"/>
      <c r="Q200" s="153">
        <v>3148</v>
      </c>
      <c r="R200" s="153">
        <v>3148</v>
      </c>
      <c r="S200" s="161"/>
      <c r="T200" s="153"/>
      <c r="U200" s="153"/>
      <c r="V200" s="161"/>
      <c r="W200" s="153"/>
      <c r="X200" s="153"/>
      <c r="Y200" s="161"/>
      <c r="Z200" s="153"/>
      <c r="AA200" s="153"/>
      <c r="AB200" s="161"/>
      <c r="AC200" s="161"/>
      <c r="AD200" s="161"/>
      <c r="AE200" s="153"/>
      <c r="AF200" s="153"/>
      <c r="AG200" s="161"/>
      <c r="AH200" s="161"/>
      <c r="AI200" s="161"/>
      <c r="AJ200" s="153"/>
      <c r="AK200" s="153"/>
      <c r="AL200" s="161"/>
      <c r="AM200" s="161"/>
      <c r="AN200" s="161"/>
      <c r="AO200" s="153"/>
      <c r="AP200" s="153"/>
      <c r="AQ200" s="161"/>
      <c r="AR200" s="161"/>
      <c r="AS200" s="161"/>
      <c r="AT200" s="153"/>
      <c r="AU200" s="153"/>
      <c r="AV200" s="161"/>
      <c r="AW200" s="161"/>
      <c r="AX200" s="161"/>
      <c r="AY200" s="161"/>
      <c r="AZ200" s="161"/>
      <c r="BA200" s="161"/>
      <c r="BB200" s="221"/>
    </row>
    <row r="201" spans="1:54" ht="80.25" customHeight="1">
      <c r="A201" s="302"/>
      <c r="B201" s="304"/>
      <c r="C201" s="304"/>
      <c r="D201" s="218" t="s">
        <v>283</v>
      </c>
      <c r="E201" s="153">
        <f t="shared" si="623"/>
        <v>0</v>
      </c>
      <c r="F201" s="153">
        <f t="shared" si="623"/>
        <v>0</v>
      </c>
      <c r="G201" s="161"/>
      <c r="H201" s="153"/>
      <c r="I201" s="153"/>
      <c r="J201" s="161"/>
      <c r="K201" s="153"/>
      <c r="L201" s="153"/>
      <c r="M201" s="161"/>
      <c r="N201" s="153"/>
      <c r="O201" s="153"/>
      <c r="P201" s="161"/>
      <c r="Q201" s="153"/>
      <c r="R201" s="153"/>
      <c r="S201" s="161"/>
      <c r="T201" s="153"/>
      <c r="U201" s="153"/>
      <c r="V201" s="161"/>
      <c r="W201" s="153"/>
      <c r="X201" s="153"/>
      <c r="Y201" s="161"/>
      <c r="Z201" s="153"/>
      <c r="AA201" s="153"/>
      <c r="AB201" s="161"/>
      <c r="AC201" s="161"/>
      <c r="AD201" s="161"/>
      <c r="AE201" s="153"/>
      <c r="AF201" s="153"/>
      <c r="AG201" s="161"/>
      <c r="AH201" s="161"/>
      <c r="AI201" s="161"/>
      <c r="AJ201" s="153"/>
      <c r="AK201" s="153"/>
      <c r="AL201" s="161"/>
      <c r="AM201" s="161"/>
      <c r="AN201" s="161"/>
      <c r="AO201" s="153"/>
      <c r="AP201" s="153"/>
      <c r="AQ201" s="161"/>
      <c r="AR201" s="161"/>
      <c r="AS201" s="161"/>
      <c r="AT201" s="153"/>
      <c r="AU201" s="153"/>
      <c r="AV201" s="161"/>
      <c r="AW201" s="161"/>
      <c r="AX201" s="161"/>
      <c r="AY201" s="161"/>
      <c r="AZ201" s="161"/>
      <c r="BA201" s="161"/>
      <c r="BB201" s="221"/>
    </row>
    <row r="202" spans="1:54" ht="22.5" customHeight="1">
      <c r="A202" s="302"/>
      <c r="B202" s="304"/>
      <c r="C202" s="304"/>
      <c r="D202" s="218" t="s">
        <v>278</v>
      </c>
      <c r="E202" s="153">
        <f t="shared" si="623"/>
        <v>0</v>
      </c>
      <c r="F202" s="153">
        <f t="shared" si="623"/>
        <v>0</v>
      </c>
      <c r="G202" s="161"/>
      <c r="H202" s="153"/>
      <c r="I202" s="153"/>
      <c r="J202" s="161"/>
      <c r="K202" s="153"/>
      <c r="L202" s="153"/>
      <c r="M202" s="161"/>
      <c r="N202" s="153"/>
      <c r="O202" s="153"/>
      <c r="P202" s="161"/>
      <c r="Q202" s="153"/>
      <c r="R202" s="153"/>
      <c r="S202" s="161"/>
      <c r="T202" s="153"/>
      <c r="U202" s="153"/>
      <c r="V202" s="161"/>
      <c r="W202" s="153"/>
      <c r="X202" s="153"/>
      <c r="Y202" s="161"/>
      <c r="Z202" s="153"/>
      <c r="AA202" s="153"/>
      <c r="AB202" s="161"/>
      <c r="AC202" s="161"/>
      <c r="AD202" s="161"/>
      <c r="AE202" s="153"/>
      <c r="AF202" s="153"/>
      <c r="AG202" s="161"/>
      <c r="AH202" s="161"/>
      <c r="AI202" s="161"/>
      <c r="AJ202" s="153"/>
      <c r="AK202" s="153"/>
      <c r="AL202" s="161"/>
      <c r="AM202" s="161"/>
      <c r="AN202" s="161"/>
      <c r="AO202" s="153"/>
      <c r="AP202" s="153"/>
      <c r="AQ202" s="161"/>
      <c r="AR202" s="161"/>
      <c r="AS202" s="161"/>
      <c r="AT202" s="153"/>
      <c r="AU202" s="153"/>
      <c r="AV202" s="161"/>
      <c r="AW202" s="161"/>
      <c r="AX202" s="161"/>
      <c r="AY202" s="161"/>
      <c r="AZ202" s="161"/>
      <c r="BA202" s="161"/>
      <c r="BB202" s="221"/>
    </row>
    <row r="203" spans="1:54" ht="33.75" customHeight="1">
      <c r="A203" s="302"/>
      <c r="B203" s="304"/>
      <c r="C203" s="304"/>
      <c r="D203" s="158" t="s">
        <v>43</v>
      </c>
      <c r="E203" s="153">
        <f t="shared" si="623"/>
        <v>0</v>
      </c>
      <c r="F203" s="153">
        <f t="shared" si="623"/>
        <v>0</v>
      </c>
      <c r="G203" s="161"/>
      <c r="H203" s="153"/>
      <c r="I203" s="153"/>
      <c r="J203" s="161"/>
      <c r="K203" s="153"/>
      <c r="L203" s="153"/>
      <c r="M203" s="161"/>
      <c r="N203" s="153"/>
      <c r="O203" s="153"/>
      <c r="P203" s="161"/>
      <c r="Q203" s="153"/>
      <c r="R203" s="153"/>
      <c r="S203" s="161"/>
      <c r="T203" s="153"/>
      <c r="U203" s="153"/>
      <c r="V203" s="161"/>
      <c r="W203" s="153"/>
      <c r="X203" s="153"/>
      <c r="Y203" s="161"/>
      <c r="Z203" s="153"/>
      <c r="AA203" s="153"/>
      <c r="AB203" s="161"/>
      <c r="AC203" s="161"/>
      <c r="AD203" s="161"/>
      <c r="AE203" s="153"/>
      <c r="AF203" s="153"/>
      <c r="AG203" s="161"/>
      <c r="AH203" s="161"/>
      <c r="AI203" s="161"/>
      <c r="AJ203" s="153"/>
      <c r="AK203" s="153"/>
      <c r="AL203" s="161"/>
      <c r="AM203" s="161"/>
      <c r="AN203" s="161"/>
      <c r="AO203" s="153"/>
      <c r="AP203" s="153"/>
      <c r="AQ203" s="161"/>
      <c r="AR203" s="161"/>
      <c r="AS203" s="161"/>
      <c r="AT203" s="153"/>
      <c r="AU203" s="153"/>
      <c r="AV203" s="161"/>
      <c r="AW203" s="161"/>
      <c r="AX203" s="161"/>
      <c r="AY203" s="161"/>
      <c r="AZ203" s="161"/>
      <c r="BA203" s="161"/>
      <c r="BB203" s="221"/>
    </row>
    <row r="204" spans="1:54" ht="22.5" customHeight="1">
      <c r="A204" s="301" t="s">
        <v>315</v>
      </c>
      <c r="B204" s="303" t="s">
        <v>313</v>
      </c>
      <c r="C204" s="303" t="s">
        <v>330</v>
      </c>
      <c r="D204" s="164" t="s">
        <v>41</v>
      </c>
      <c r="E204" s="153">
        <f t="shared" ref="E204:F210" si="624">H204+K204+N204+Q204+T204+W204+Z204+AE204+AJ204+AO204+AT204+AY204</f>
        <v>3100.78</v>
      </c>
      <c r="F204" s="153">
        <f t="shared" si="624"/>
        <v>3100.78</v>
      </c>
      <c r="G204" s="161"/>
      <c r="H204" s="153"/>
      <c r="I204" s="153"/>
      <c r="J204" s="161"/>
      <c r="K204" s="153"/>
      <c r="L204" s="153"/>
      <c r="M204" s="161"/>
      <c r="N204" s="153"/>
      <c r="O204" s="153"/>
      <c r="P204" s="161"/>
      <c r="Q204" s="153">
        <f>Q207</f>
        <v>3100.78</v>
      </c>
      <c r="R204" s="153">
        <f>R207</f>
        <v>3100.78</v>
      </c>
      <c r="S204" s="161"/>
      <c r="T204" s="153"/>
      <c r="U204" s="153"/>
      <c r="V204" s="161"/>
      <c r="W204" s="153">
        <f>W205+W206+W207+W208+W209+W210</f>
        <v>0</v>
      </c>
      <c r="X204" s="153"/>
      <c r="Y204" s="161"/>
      <c r="Z204" s="153"/>
      <c r="AA204" s="153"/>
      <c r="AB204" s="161"/>
      <c r="AC204" s="161"/>
      <c r="AD204" s="161"/>
      <c r="AE204" s="153"/>
      <c r="AF204" s="153"/>
      <c r="AG204" s="161"/>
      <c r="AH204" s="161"/>
      <c r="AI204" s="161"/>
      <c r="AJ204" s="153"/>
      <c r="AK204" s="153"/>
      <c r="AL204" s="161"/>
      <c r="AM204" s="161"/>
      <c r="AN204" s="161"/>
      <c r="AO204" s="153"/>
      <c r="AP204" s="153"/>
      <c r="AQ204" s="161"/>
      <c r="AR204" s="161"/>
      <c r="AS204" s="161"/>
      <c r="AT204" s="153"/>
      <c r="AU204" s="153"/>
      <c r="AV204" s="161"/>
      <c r="AW204" s="161"/>
      <c r="AX204" s="161"/>
      <c r="AY204" s="161"/>
      <c r="AZ204" s="161"/>
      <c r="BA204" s="161"/>
      <c r="BB204" s="221"/>
    </row>
    <row r="205" spans="1:54" ht="35.25" customHeight="1">
      <c r="A205" s="302"/>
      <c r="B205" s="304"/>
      <c r="C205" s="304"/>
      <c r="D205" s="162" t="s">
        <v>37</v>
      </c>
      <c r="E205" s="153">
        <f t="shared" si="624"/>
        <v>0</v>
      </c>
      <c r="F205" s="153">
        <f t="shared" si="624"/>
        <v>0</v>
      </c>
      <c r="G205" s="161"/>
      <c r="H205" s="153"/>
      <c r="I205" s="153"/>
      <c r="J205" s="161"/>
      <c r="K205" s="153"/>
      <c r="L205" s="153"/>
      <c r="M205" s="161"/>
      <c r="N205" s="153"/>
      <c r="O205" s="153"/>
      <c r="P205" s="161"/>
      <c r="Q205" s="153"/>
      <c r="R205" s="153"/>
      <c r="S205" s="161"/>
      <c r="T205" s="153"/>
      <c r="U205" s="153"/>
      <c r="V205" s="161"/>
      <c r="W205" s="153"/>
      <c r="X205" s="153"/>
      <c r="Y205" s="161"/>
      <c r="Z205" s="153"/>
      <c r="AA205" s="153"/>
      <c r="AB205" s="161"/>
      <c r="AC205" s="161"/>
      <c r="AD205" s="161"/>
      <c r="AE205" s="153"/>
      <c r="AF205" s="153"/>
      <c r="AG205" s="161"/>
      <c r="AH205" s="161"/>
      <c r="AI205" s="161"/>
      <c r="AJ205" s="153"/>
      <c r="AK205" s="153"/>
      <c r="AL205" s="161"/>
      <c r="AM205" s="161"/>
      <c r="AN205" s="161"/>
      <c r="AO205" s="153"/>
      <c r="AP205" s="153"/>
      <c r="AQ205" s="161"/>
      <c r="AR205" s="161"/>
      <c r="AS205" s="161"/>
      <c r="AT205" s="153"/>
      <c r="AU205" s="153"/>
      <c r="AV205" s="161"/>
      <c r="AW205" s="161"/>
      <c r="AX205" s="161"/>
      <c r="AY205" s="161"/>
      <c r="AZ205" s="161"/>
      <c r="BA205" s="161"/>
      <c r="BB205" s="221"/>
    </row>
    <row r="206" spans="1:54" ht="48.75" customHeight="1">
      <c r="A206" s="302"/>
      <c r="B206" s="304"/>
      <c r="C206" s="304"/>
      <c r="D206" s="163" t="s">
        <v>2</v>
      </c>
      <c r="E206" s="153">
        <f t="shared" si="624"/>
        <v>0</v>
      </c>
      <c r="F206" s="153">
        <f t="shared" si="624"/>
        <v>0</v>
      </c>
      <c r="G206" s="161"/>
      <c r="H206" s="153"/>
      <c r="I206" s="153"/>
      <c r="J206" s="161"/>
      <c r="K206" s="153"/>
      <c r="L206" s="153"/>
      <c r="M206" s="161"/>
      <c r="N206" s="153"/>
      <c r="O206" s="153"/>
      <c r="P206" s="161"/>
      <c r="Q206" s="153"/>
      <c r="R206" s="153"/>
      <c r="S206" s="161"/>
      <c r="T206" s="153"/>
      <c r="U206" s="153"/>
      <c r="V206" s="161"/>
      <c r="W206" s="153"/>
      <c r="X206" s="153"/>
      <c r="Y206" s="161"/>
      <c r="Z206" s="153"/>
      <c r="AA206" s="153"/>
      <c r="AB206" s="161"/>
      <c r="AC206" s="161"/>
      <c r="AD206" s="161"/>
      <c r="AE206" s="153"/>
      <c r="AF206" s="153"/>
      <c r="AG206" s="161"/>
      <c r="AH206" s="161"/>
      <c r="AI206" s="161"/>
      <c r="AJ206" s="153"/>
      <c r="AK206" s="153"/>
      <c r="AL206" s="161"/>
      <c r="AM206" s="161"/>
      <c r="AN206" s="161"/>
      <c r="AO206" s="153"/>
      <c r="AP206" s="153"/>
      <c r="AQ206" s="161"/>
      <c r="AR206" s="161"/>
      <c r="AS206" s="161"/>
      <c r="AT206" s="153"/>
      <c r="AU206" s="153"/>
      <c r="AV206" s="161"/>
      <c r="AW206" s="161"/>
      <c r="AX206" s="161"/>
      <c r="AY206" s="161"/>
      <c r="AZ206" s="161"/>
      <c r="BA206" s="161"/>
      <c r="BB206" s="221"/>
    </row>
    <row r="207" spans="1:54" ht="22.5" customHeight="1">
      <c r="A207" s="302"/>
      <c r="B207" s="304"/>
      <c r="C207" s="304"/>
      <c r="D207" s="218" t="s">
        <v>277</v>
      </c>
      <c r="E207" s="153">
        <f t="shared" si="624"/>
        <v>3100.78</v>
      </c>
      <c r="F207" s="153">
        <f t="shared" si="624"/>
        <v>3100.78</v>
      </c>
      <c r="G207" s="161"/>
      <c r="H207" s="153"/>
      <c r="I207" s="153"/>
      <c r="J207" s="161"/>
      <c r="K207" s="153"/>
      <c r="L207" s="153"/>
      <c r="M207" s="161"/>
      <c r="N207" s="153"/>
      <c r="O207" s="153"/>
      <c r="P207" s="161"/>
      <c r="Q207" s="153">
        <v>3100.78</v>
      </c>
      <c r="R207" s="153">
        <v>3100.78</v>
      </c>
      <c r="S207" s="161"/>
      <c r="T207" s="153"/>
      <c r="U207" s="153"/>
      <c r="V207" s="161"/>
      <c r="W207" s="228"/>
      <c r="X207" s="153"/>
      <c r="Y207" s="161"/>
      <c r="Z207" s="153"/>
      <c r="AA207" s="153"/>
      <c r="AB207" s="161"/>
      <c r="AC207" s="161"/>
      <c r="AD207" s="161"/>
      <c r="AE207" s="153"/>
      <c r="AF207" s="153"/>
      <c r="AG207" s="161"/>
      <c r="AH207" s="161"/>
      <c r="AI207" s="161"/>
      <c r="AJ207" s="153"/>
      <c r="AK207" s="153"/>
      <c r="AL207" s="161"/>
      <c r="AM207" s="161"/>
      <c r="AN207" s="161"/>
      <c r="AO207" s="153"/>
      <c r="AP207" s="153"/>
      <c r="AQ207" s="161"/>
      <c r="AR207" s="161"/>
      <c r="AS207" s="161"/>
      <c r="AT207" s="153"/>
      <c r="AU207" s="153"/>
      <c r="AV207" s="161"/>
      <c r="AW207" s="161"/>
      <c r="AX207" s="161"/>
      <c r="AY207" s="161"/>
      <c r="AZ207" s="161"/>
      <c r="BA207" s="161"/>
      <c r="BB207" s="221"/>
    </row>
    <row r="208" spans="1:54" ht="82.5" customHeight="1">
      <c r="A208" s="302"/>
      <c r="B208" s="304"/>
      <c r="C208" s="304"/>
      <c r="D208" s="218" t="s">
        <v>283</v>
      </c>
      <c r="E208" s="153">
        <f t="shared" si="624"/>
        <v>0</v>
      </c>
      <c r="F208" s="153">
        <f t="shared" si="624"/>
        <v>0</v>
      </c>
      <c r="G208" s="161"/>
      <c r="H208" s="153"/>
      <c r="I208" s="153"/>
      <c r="J208" s="161"/>
      <c r="K208" s="153"/>
      <c r="L208" s="153"/>
      <c r="M208" s="161"/>
      <c r="N208" s="153"/>
      <c r="O208" s="153"/>
      <c r="P208" s="161"/>
      <c r="Q208" s="153"/>
      <c r="R208" s="153"/>
      <c r="S208" s="161"/>
      <c r="T208" s="153"/>
      <c r="U208" s="153"/>
      <c r="V208" s="161"/>
      <c r="W208" s="153"/>
      <c r="X208" s="153"/>
      <c r="Y208" s="161"/>
      <c r="Z208" s="153"/>
      <c r="AA208" s="153"/>
      <c r="AB208" s="161"/>
      <c r="AC208" s="161"/>
      <c r="AD208" s="161"/>
      <c r="AE208" s="153"/>
      <c r="AF208" s="153"/>
      <c r="AG208" s="161"/>
      <c r="AH208" s="161"/>
      <c r="AI208" s="161"/>
      <c r="AJ208" s="153"/>
      <c r="AK208" s="153"/>
      <c r="AL208" s="161"/>
      <c r="AM208" s="161"/>
      <c r="AN208" s="161"/>
      <c r="AO208" s="153"/>
      <c r="AP208" s="153"/>
      <c r="AQ208" s="161"/>
      <c r="AR208" s="161"/>
      <c r="AS208" s="161"/>
      <c r="AT208" s="153"/>
      <c r="AU208" s="153"/>
      <c r="AV208" s="161"/>
      <c r="AW208" s="161"/>
      <c r="AX208" s="161"/>
      <c r="AY208" s="161"/>
      <c r="AZ208" s="161"/>
      <c r="BA208" s="161"/>
      <c r="BB208" s="221"/>
    </row>
    <row r="209" spans="1:54" ht="22.5" customHeight="1">
      <c r="A209" s="302"/>
      <c r="B209" s="304"/>
      <c r="C209" s="304"/>
      <c r="D209" s="218" t="s">
        <v>278</v>
      </c>
      <c r="E209" s="153">
        <f t="shared" si="624"/>
        <v>0</v>
      </c>
      <c r="F209" s="153">
        <f t="shared" si="624"/>
        <v>0</v>
      </c>
      <c r="G209" s="161"/>
      <c r="H209" s="153"/>
      <c r="I209" s="153"/>
      <c r="J209" s="161"/>
      <c r="K209" s="153"/>
      <c r="L209" s="153"/>
      <c r="M209" s="161"/>
      <c r="N209" s="153"/>
      <c r="O209" s="153"/>
      <c r="P209" s="161"/>
      <c r="Q209" s="153"/>
      <c r="R209" s="153"/>
      <c r="S209" s="161"/>
      <c r="T209" s="153"/>
      <c r="U209" s="153"/>
      <c r="V209" s="161"/>
      <c r="W209" s="153"/>
      <c r="X209" s="153"/>
      <c r="Y209" s="161"/>
      <c r="Z209" s="153"/>
      <c r="AA209" s="153"/>
      <c r="AB209" s="161"/>
      <c r="AC209" s="161"/>
      <c r="AD209" s="161"/>
      <c r="AE209" s="153"/>
      <c r="AF209" s="153"/>
      <c r="AG209" s="161"/>
      <c r="AH209" s="161"/>
      <c r="AI209" s="161"/>
      <c r="AJ209" s="153"/>
      <c r="AK209" s="153"/>
      <c r="AL209" s="161"/>
      <c r="AM209" s="161"/>
      <c r="AN209" s="161"/>
      <c r="AO209" s="153"/>
      <c r="AP209" s="153"/>
      <c r="AQ209" s="161"/>
      <c r="AR209" s="161"/>
      <c r="AS209" s="161"/>
      <c r="AT209" s="153"/>
      <c r="AU209" s="153"/>
      <c r="AV209" s="161"/>
      <c r="AW209" s="161"/>
      <c r="AX209" s="161"/>
      <c r="AY209" s="161"/>
      <c r="AZ209" s="161"/>
      <c r="BA209" s="161"/>
      <c r="BB209" s="221"/>
    </row>
    <row r="210" spans="1:54" ht="35.25" customHeight="1">
      <c r="A210" s="302"/>
      <c r="B210" s="304"/>
      <c r="C210" s="304"/>
      <c r="D210" s="158" t="s">
        <v>43</v>
      </c>
      <c r="E210" s="153">
        <f t="shared" si="624"/>
        <v>0</v>
      </c>
      <c r="F210" s="153">
        <f t="shared" si="624"/>
        <v>0</v>
      </c>
      <c r="G210" s="161"/>
      <c r="H210" s="153"/>
      <c r="I210" s="153"/>
      <c r="J210" s="161"/>
      <c r="K210" s="153"/>
      <c r="L210" s="153"/>
      <c r="M210" s="161"/>
      <c r="N210" s="153"/>
      <c r="O210" s="153"/>
      <c r="P210" s="161"/>
      <c r="Q210" s="153"/>
      <c r="R210" s="153"/>
      <c r="S210" s="161"/>
      <c r="T210" s="153"/>
      <c r="U210" s="153"/>
      <c r="V210" s="161"/>
      <c r="W210" s="153"/>
      <c r="X210" s="153"/>
      <c r="Y210" s="161"/>
      <c r="Z210" s="153"/>
      <c r="AA210" s="153"/>
      <c r="AB210" s="161"/>
      <c r="AC210" s="161"/>
      <c r="AD210" s="161"/>
      <c r="AE210" s="153"/>
      <c r="AF210" s="153"/>
      <c r="AG210" s="161"/>
      <c r="AH210" s="161"/>
      <c r="AI210" s="161"/>
      <c r="AJ210" s="153"/>
      <c r="AK210" s="153"/>
      <c r="AL210" s="161"/>
      <c r="AM210" s="161"/>
      <c r="AN210" s="161"/>
      <c r="AO210" s="153"/>
      <c r="AP210" s="153"/>
      <c r="AQ210" s="161"/>
      <c r="AR210" s="161"/>
      <c r="AS210" s="161"/>
      <c r="AT210" s="153"/>
      <c r="AU210" s="153"/>
      <c r="AV210" s="161"/>
      <c r="AW210" s="161"/>
      <c r="AX210" s="161"/>
      <c r="AY210" s="161"/>
      <c r="AZ210" s="161"/>
      <c r="BA210" s="161"/>
      <c r="BB210" s="221"/>
    </row>
    <row r="211" spans="1:54" ht="22.5" customHeight="1">
      <c r="A211" s="301" t="s">
        <v>316</v>
      </c>
      <c r="B211" s="303" t="s">
        <v>314</v>
      </c>
      <c r="C211" s="303" t="s">
        <v>330</v>
      </c>
      <c r="D211" s="164" t="s">
        <v>41</v>
      </c>
      <c r="E211" s="153">
        <f>H211+K211+N211+Q211+T211+W211+Z211+AE211+AJ211+AO211+AT211+AY211</f>
        <v>6787.5</v>
      </c>
      <c r="F211" s="153">
        <f>I211+L211+O211+R211+U211+X211+AC211+AH211+AM211+AR211+AW211+AZ211</f>
        <v>6787.5</v>
      </c>
      <c r="G211" s="161"/>
      <c r="H211" s="153"/>
      <c r="I211" s="153"/>
      <c r="J211" s="161"/>
      <c r="K211" s="153"/>
      <c r="L211" s="153"/>
      <c r="M211" s="161"/>
      <c r="N211" s="153"/>
      <c r="O211" s="153"/>
      <c r="P211" s="161"/>
      <c r="Q211" s="153"/>
      <c r="R211" s="153"/>
      <c r="S211" s="161"/>
      <c r="T211" s="153"/>
      <c r="U211" s="153"/>
      <c r="V211" s="161"/>
      <c r="W211" s="243">
        <f>SUM(W212:W214)</f>
        <v>6787.5</v>
      </c>
      <c r="X211" s="243">
        <f t="shared" ref="X211:Z211" si="625">SUM(X212:X214)</f>
        <v>6787.5</v>
      </c>
      <c r="Y211" s="227">
        <f t="shared" si="625"/>
        <v>0</v>
      </c>
      <c r="Z211" s="224">
        <f t="shared" si="625"/>
        <v>0</v>
      </c>
      <c r="AA211" s="153">
        <v>6787.5</v>
      </c>
      <c r="AB211" s="161"/>
      <c r="AC211" s="189"/>
      <c r="AD211" s="161"/>
      <c r="AE211" s="153"/>
      <c r="AF211" s="153"/>
      <c r="AG211" s="161"/>
      <c r="AH211" s="161"/>
      <c r="AI211" s="161"/>
      <c r="AJ211" s="153"/>
      <c r="AK211" s="153"/>
      <c r="AL211" s="161"/>
      <c r="AM211" s="161"/>
      <c r="AN211" s="161"/>
      <c r="AO211" s="153"/>
      <c r="AP211" s="153"/>
      <c r="AQ211" s="161"/>
      <c r="AR211" s="161"/>
      <c r="AS211" s="161"/>
      <c r="AT211" s="153"/>
      <c r="AU211" s="153"/>
      <c r="AV211" s="161"/>
      <c r="AW211" s="161"/>
      <c r="AX211" s="161"/>
      <c r="AY211" s="161"/>
      <c r="AZ211" s="161"/>
      <c r="BA211" s="161"/>
      <c r="BB211" s="221"/>
    </row>
    <row r="212" spans="1:54" ht="32.25" customHeight="1">
      <c r="A212" s="302"/>
      <c r="B212" s="304"/>
      <c r="C212" s="304"/>
      <c r="D212" s="162" t="s">
        <v>37</v>
      </c>
      <c r="E212" s="153">
        <f t="shared" ref="E212:E214" si="626">H212+K212+N212+Q212+T212+W212+Z212+AE212+AJ212+AO212+AT212+AY212</f>
        <v>0</v>
      </c>
      <c r="F212" s="153">
        <f t="shared" ref="F212:F214" si="627">I212+L212+O212+R212+U212+X212+AC212+AH212+AM212+AR212+AW212+AZ212</f>
        <v>0</v>
      </c>
      <c r="G212" s="161"/>
      <c r="H212" s="153"/>
      <c r="I212" s="153"/>
      <c r="J212" s="161"/>
      <c r="K212" s="153"/>
      <c r="L212" s="153"/>
      <c r="M212" s="161"/>
      <c r="N212" s="153"/>
      <c r="O212" s="153"/>
      <c r="P212" s="161"/>
      <c r="Q212" s="153"/>
      <c r="R212" s="153"/>
      <c r="S212" s="161"/>
      <c r="T212" s="153"/>
      <c r="U212" s="153"/>
      <c r="V212" s="161"/>
      <c r="W212" s="227"/>
      <c r="X212" s="227"/>
      <c r="Y212" s="161"/>
      <c r="Z212" s="153"/>
      <c r="AA212" s="153"/>
      <c r="AB212" s="161"/>
      <c r="AC212" s="189"/>
      <c r="AD212" s="161"/>
      <c r="AE212" s="153"/>
      <c r="AF212" s="153"/>
      <c r="AG212" s="161"/>
      <c r="AH212" s="161"/>
      <c r="AI212" s="161"/>
      <c r="AJ212" s="153"/>
      <c r="AK212" s="153"/>
      <c r="AL212" s="161"/>
      <c r="AM212" s="161"/>
      <c r="AN212" s="161"/>
      <c r="AO212" s="153"/>
      <c r="AP212" s="153"/>
      <c r="AQ212" s="161"/>
      <c r="AR212" s="161"/>
      <c r="AS212" s="161"/>
      <c r="AT212" s="153"/>
      <c r="AU212" s="153"/>
      <c r="AV212" s="161"/>
      <c r="AW212" s="161"/>
      <c r="AX212" s="161"/>
      <c r="AY212" s="161"/>
      <c r="AZ212" s="161"/>
      <c r="BA212" s="161"/>
      <c r="BB212" s="221"/>
    </row>
    <row r="213" spans="1:54" ht="50.25" customHeight="1">
      <c r="A213" s="302"/>
      <c r="B213" s="304"/>
      <c r="C213" s="304"/>
      <c r="D213" s="163" t="s">
        <v>2</v>
      </c>
      <c r="E213" s="153">
        <f t="shared" si="626"/>
        <v>0</v>
      </c>
      <c r="F213" s="153">
        <f t="shared" si="627"/>
        <v>0</v>
      </c>
      <c r="G213" s="161"/>
      <c r="H213" s="153"/>
      <c r="I213" s="153"/>
      <c r="J213" s="161"/>
      <c r="K213" s="153"/>
      <c r="L213" s="153"/>
      <c r="M213" s="161"/>
      <c r="N213" s="153"/>
      <c r="O213" s="153"/>
      <c r="P213" s="161"/>
      <c r="Q213" s="153"/>
      <c r="R213" s="153"/>
      <c r="S213" s="161"/>
      <c r="T213" s="153"/>
      <c r="U213" s="153"/>
      <c r="V213" s="161"/>
      <c r="W213" s="227"/>
      <c r="X213" s="227"/>
      <c r="Y213" s="161"/>
      <c r="Z213" s="153"/>
      <c r="AA213" s="153"/>
      <c r="AB213" s="161"/>
      <c r="AC213" s="189"/>
      <c r="AD213" s="161"/>
      <c r="AE213" s="153"/>
      <c r="AF213" s="153"/>
      <c r="AG213" s="161"/>
      <c r="AH213" s="161"/>
      <c r="AI213" s="161"/>
      <c r="AJ213" s="153"/>
      <c r="AK213" s="153"/>
      <c r="AL213" s="161"/>
      <c r="AM213" s="161"/>
      <c r="AN213" s="161"/>
      <c r="AO213" s="153"/>
      <c r="AP213" s="153"/>
      <c r="AQ213" s="161"/>
      <c r="AR213" s="161"/>
      <c r="AS213" s="161"/>
      <c r="AT213" s="153"/>
      <c r="AU213" s="153"/>
      <c r="AV213" s="161"/>
      <c r="AW213" s="161"/>
      <c r="AX213" s="161"/>
      <c r="AY213" s="161"/>
      <c r="AZ213" s="161"/>
      <c r="BA213" s="161"/>
      <c r="BB213" s="221"/>
    </row>
    <row r="214" spans="1:54" ht="22.5" customHeight="1">
      <c r="A214" s="302"/>
      <c r="B214" s="304"/>
      <c r="C214" s="304"/>
      <c r="D214" s="218" t="s">
        <v>277</v>
      </c>
      <c r="E214" s="153">
        <f t="shared" si="626"/>
        <v>6787.5</v>
      </c>
      <c r="F214" s="153">
        <f t="shared" si="627"/>
        <v>6787.5</v>
      </c>
      <c r="G214" s="161"/>
      <c r="H214" s="153"/>
      <c r="I214" s="153"/>
      <c r="J214" s="161"/>
      <c r="K214" s="153"/>
      <c r="L214" s="153"/>
      <c r="M214" s="161"/>
      <c r="N214" s="153"/>
      <c r="O214" s="153"/>
      <c r="P214" s="161"/>
      <c r="Q214" s="153"/>
      <c r="R214" s="153"/>
      <c r="S214" s="161"/>
      <c r="T214" s="153"/>
      <c r="U214" s="153"/>
      <c r="V214" s="161"/>
      <c r="W214" s="153">
        <v>6787.5</v>
      </c>
      <c r="X214" s="153">
        <v>6787.5</v>
      </c>
      <c r="Y214" s="161"/>
      <c r="Z214" s="153"/>
      <c r="AA214" s="153">
        <v>6787.5</v>
      </c>
      <c r="AB214" s="161"/>
      <c r="AC214" s="189"/>
      <c r="AD214" s="161"/>
      <c r="AE214" s="153"/>
      <c r="AF214" s="153"/>
      <c r="AG214" s="161"/>
      <c r="AH214" s="161"/>
      <c r="AI214" s="161"/>
      <c r="AJ214" s="153"/>
      <c r="AK214" s="153"/>
      <c r="AL214" s="161"/>
      <c r="AM214" s="161"/>
      <c r="AN214" s="161"/>
      <c r="AO214" s="153"/>
      <c r="AP214" s="153"/>
      <c r="AQ214" s="161"/>
      <c r="AR214" s="161"/>
      <c r="AS214" s="161"/>
      <c r="AT214" s="153"/>
      <c r="AU214" s="153"/>
      <c r="AV214" s="161"/>
      <c r="AW214" s="161"/>
      <c r="AX214" s="161"/>
      <c r="AY214" s="161"/>
      <c r="AZ214" s="161"/>
      <c r="BA214" s="161"/>
      <c r="BB214" s="221"/>
    </row>
    <row r="215" spans="1:54" ht="82.5" customHeight="1">
      <c r="A215" s="302"/>
      <c r="B215" s="304"/>
      <c r="C215" s="304"/>
      <c r="D215" s="218" t="s">
        <v>283</v>
      </c>
      <c r="E215" s="153">
        <f t="shared" ref="E215:F217" si="628">H215+K215+N215+Q215+T215+W215+Z215+AE215+AJ215+AO215+AT215+AY215</f>
        <v>0</v>
      </c>
      <c r="F215" s="153">
        <f t="shared" si="628"/>
        <v>0</v>
      </c>
      <c r="G215" s="161"/>
      <c r="H215" s="153"/>
      <c r="I215" s="153"/>
      <c r="J215" s="161"/>
      <c r="K215" s="153"/>
      <c r="L215" s="153"/>
      <c r="M215" s="161"/>
      <c r="N215" s="153"/>
      <c r="O215" s="153"/>
      <c r="P215" s="161"/>
      <c r="Q215" s="153"/>
      <c r="R215" s="153"/>
      <c r="S215" s="161"/>
      <c r="T215" s="153"/>
      <c r="U215" s="153"/>
      <c r="V215" s="161"/>
      <c r="W215" s="153"/>
      <c r="X215" s="153"/>
      <c r="Y215" s="161"/>
      <c r="Z215" s="153"/>
      <c r="AA215" s="153"/>
      <c r="AB215" s="161"/>
      <c r="AC215" s="161"/>
      <c r="AD215" s="161"/>
      <c r="AE215" s="153"/>
      <c r="AF215" s="153"/>
      <c r="AG215" s="161"/>
      <c r="AH215" s="161"/>
      <c r="AI215" s="161"/>
      <c r="AJ215" s="153"/>
      <c r="AK215" s="153"/>
      <c r="AL215" s="161"/>
      <c r="AM215" s="161"/>
      <c r="AN215" s="161"/>
      <c r="AO215" s="153"/>
      <c r="AP215" s="153"/>
      <c r="AQ215" s="161"/>
      <c r="AR215" s="161"/>
      <c r="AS215" s="161"/>
      <c r="AT215" s="153"/>
      <c r="AU215" s="153"/>
      <c r="AV215" s="161"/>
      <c r="AW215" s="161"/>
      <c r="AX215" s="161"/>
      <c r="AY215" s="161"/>
      <c r="AZ215" s="161"/>
      <c r="BA215" s="161"/>
      <c r="BB215" s="221"/>
    </row>
    <row r="216" spans="1:54" ht="22.5" customHeight="1">
      <c r="A216" s="302"/>
      <c r="B216" s="304"/>
      <c r="C216" s="304"/>
      <c r="D216" s="218" t="s">
        <v>278</v>
      </c>
      <c r="E216" s="153">
        <f t="shared" si="628"/>
        <v>0</v>
      </c>
      <c r="F216" s="153">
        <f t="shared" si="628"/>
        <v>0</v>
      </c>
      <c r="G216" s="161"/>
      <c r="H216" s="153"/>
      <c r="I216" s="153"/>
      <c r="J216" s="161"/>
      <c r="K216" s="153"/>
      <c r="L216" s="153"/>
      <c r="M216" s="161"/>
      <c r="N216" s="153"/>
      <c r="O216" s="153"/>
      <c r="P216" s="161"/>
      <c r="Q216" s="153"/>
      <c r="R216" s="153"/>
      <c r="S216" s="161"/>
      <c r="T216" s="153"/>
      <c r="U216" s="153"/>
      <c r="V216" s="161"/>
      <c r="W216" s="153"/>
      <c r="X216" s="153"/>
      <c r="Y216" s="161"/>
      <c r="Z216" s="153"/>
      <c r="AA216" s="153"/>
      <c r="AB216" s="161"/>
      <c r="AC216" s="161"/>
      <c r="AD216" s="161"/>
      <c r="AE216" s="153"/>
      <c r="AF216" s="153"/>
      <c r="AG216" s="161"/>
      <c r="AH216" s="161"/>
      <c r="AI216" s="161"/>
      <c r="AJ216" s="153"/>
      <c r="AK216" s="153"/>
      <c r="AL216" s="161"/>
      <c r="AM216" s="161"/>
      <c r="AN216" s="161"/>
      <c r="AO216" s="153"/>
      <c r="AP216" s="153"/>
      <c r="AQ216" s="161"/>
      <c r="AR216" s="161"/>
      <c r="AS216" s="161"/>
      <c r="AT216" s="153"/>
      <c r="AU216" s="153"/>
      <c r="AV216" s="161"/>
      <c r="AW216" s="161"/>
      <c r="AX216" s="161"/>
      <c r="AY216" s="161"/>
      <c r="AZ216" s="161"/>
      <c r="BA216" s="161"/>
      <c r="BB216" s="221"/>
    </row>
    <row r="217" spans="1:54" ht="31.2">
      <c r="A217" s="302"/>
      <c r="B217" s="304"/>
      <c r="C217" s="304"/>
      <c r="D217" s="158" t="s">
        <v>43</v>
      </c>
      <c r="E217" s="153">
        <f t="shared" si="628"/>
        <v>0</v>
      </c>
      <c r="F217" s="153">
        <f t="shared" si="628"/>
        <v>0</v>
      </c>
      <c r="G217" s="161"/>
      <c r="H217" s="153"/>
      <c r="I217" s="153"/>
      <c r="J217" s="161"/>
      <c r="K217" s="153"/>
      <c r="L217" s="153"/>
      <c r="M217" s="161"/>
      <c r="N217" s="153"/>
      <c r="O217" s="153"/>
      <c r="P217" s="161"/>
      <c r="Q217" s="153"/>
      <c r="R217" s="153"/>
      <c r="S217" s="161"/>
      <c r="T217" s="153"/>
      <c r="U217" s="153"/>
      <c r="V217" s="161"/>
      <c r="W217" s="153"/>
      <c r="X217" s="153"/>
      <c r="Y217" s="161"/>
      <c r="Z217" s="153"/>
      <c r="AA217" s="153"/>
      <c r="AB217" s="161"/>
      <c r="AC217" s="161"/>
      <c r="AD217" s="161"/>
      <c r="AE217" s="153"/>
      <c r="AF217" s="153"/>
      <c r="AG217" s="161"/>
      <c r="AH217" s="161"/>
      <c r="AI217" s="161"/>
      <c r="AJ217" s="153"/>
      <c r="AK217" s="153"/>
      <c r="AL217" s="161"/>
      <c r="AM217" s="161"/>
      <c r="AN217" s="161"/>
      <c r="AO217" s="153"/>
      <c r="AP217" s="153"/>
      <c r="AQ217" s="161"/>
      <c r="AR217" s="161"/>
      <c r="AS217" s="161"/>
      <c r="AT217" s="153"/>
      <c r="AU217" s="153"/>
      <c r="AV217" s="161"/>
      <c r="AW217" s="161"/>
      <c r="AX217" s="161"/>
      <c r="AY217" s="161"/>
      <c r="AZ217" s="161"/>
      <c r="BA217" s="161"/>
      <c r="BB217" s="222"/>
    </row>
    <row r="218" spans="1:54" ht="22.5" customHeight="1">
      <c r="A218" s="302" t="s">
        <v>489</v>
      </c>
      <c r="B218" s="303" t="s">
        <v>468</v>
      </c>
      <c r="C218" s="303" t="s">
        <v>330</v>
      </c>
      <c r="D218" s="164" t="s">
        <v>41</v>
      </c>
      <c r="E218" s="153">
        <f t="shared" ref="E218:E220" si="629">H218+K218+N218+Q218+T218+W218+Z218+AE218+AJ218+AO218+AT218+AY218</f>
        <v>2700</v>
      </c>
      <c r="F218" s="153">
        <f t="shared" ref="F218:F224" si="630">I218+L218+O218+R218+U218+X218+AA218+AF218+AK218+AP218+AU218+AZ218</f>
        <v>0</v>
      </c>
      <c r="G218" s="161"/>
      <c r="H218" s="153"/>
      <c r="I218" s="153"/>
      <c r="J218" s="161"/>
      <c r="K218" s="153"/>
      <c r="L218" s="153"/>
      <c r="M218" s="161"/>
      <c r="N218" s="153"/>
      <c r="O218" s="153"/>
      <c r="P218" s="161"/>
      <c r="Q218" s="153"/>
      <c r="R218" s="153"/>
      <c r="S218" s="161"/>
      <c r="T218" s="153"/>
      <c r="U218" s="153"/>
      <c r="V218" s="161"/>
      <c r="W218" s="153"/>
      <c r="X218" s="153"/>
      <c r="Y218" s="161"/>
      <c r="Z218" s="153">
        <f>Z219+Z220+Z221+Z222+Z223+Z224</f>
        <v>0</v>
      </c>
      <c r="AA218" s="153"/>
      <c r="AB218" s="161"/>
      <c r="AC218" s="161"/>
      <c r="AD218" s="161"/>
      <c r="AE218" s="153"/>
      <c r="AF218" s="153"/>
      <c r="AG218" s="161"/>
      <c r="AH218" s="161"/>
      <c r="AI218" s="161"/>
      <c r="AJ218" s="153">
        <f>AJ221</f>
        <v>2700</v>
      </c>
      <c r="AK218" s="153"/>
      <c r="AL218" s="161"/>
      <c r="AM218" s="161"/>
      <c r="AN218" s="161"/>
      <c r="AO218" s="153"/>
      <c r="AP218" s="153"/>
      <c r="AQ218" s="161"/>
      <c r="AR218" s="161"/>
      <c r="AS218" s="161"/>
      <c r="AT218" s="153"/>
      <c r="AU218" s="153"/>
      <c r="AV218" s="161"/>
      <c r="AW218" s="161"/>
      <c r="AX218" s="161"/>
      <c r="AY218" s="161"/>
      <c r="AZ218" s="161"/>
      <c r="BA218" s="161"/>
      <c r="BB218" s="221"/>
    </row>
    <row r="219" spans="1:54" ht="32.25" customHeight="1">
      <c r="A219" s="302"/>
      <c r="B219" s="304"/>
      <c r="C219" s="304"/>
      <c r="D219" s="162" t="s">
        <v>37</v>
      </c>
      <c r="E219" s="153">
        <f t="shared" si="629"/>
        <v>0</v>
      </c>
      <c r="F219" s="153">
        <f t="shared" si="630"/>
        <v>0</v>
      </c>
      <c r="G219" s="161"/>
      <c r="H219" s="153"/>
      <c r="I219" s="153"/>
      <c r="J219" s="161"/>
      <c r="K219" s="153"/>
      <c r="L219" s="153"/>
      <c r="M219" s="161"/>
      <c r="N219" s="153"/>
      <c r="O219" s="153"/>
      <c r="P219" s="161"/>
      <c r="Q219" s="153"/>
      <c r="R219" s="153"/>
      <c r="S219" s="161"/>
      <c r="T219" s="153"/>
      <c r="U219" s="153"/>
      <c r="V219" s="161"/>
      <c r="W219" s="153"/>
      <c r="X219" s="153"/>
      <c r="Y219" s="161"/>
      <c r="Z219" s="153"/>
      <c r="AA219" s="153"/>
      <c r="AB219" s="161"/>
      <c r="AC219" s="161"/>
      <c r="AD219" s="161"/>
      <c r="AE219" s="153"/>
      <c r="AF219" s="153"/>
      <c r="AG219" s="161"/>
      <c r="AH219" s="161"/>
      <c r="AI219" s="161"/>
      <c r="AJ219" s="153"/>
      <c r="AK219" s="153"/>
      <c r="AL219" s="161"/>
      <c r="AM219" s="161"/>
      <c r="AN219" s="161"/>
      <c r="AO219" s="153"/>
      <c r="AP219" s="153"/>
      <c r="AQ219" s="161"/>
      <c r="AR219" s="161"/>
      <c r="AS219" s="161"/>
      <c r="AT219" s="153"/>
      <c r="AU219" s="153"/>
      <c r="AV219" s="161"/>
      <c r="AW219" s="161"/>
      <c r="AX219" s="161"/>
      <c r="AY219" s="161"/>
      <c r="AZ219" s="161"/>
      <c r="BA219" s="161"/>
      <c r="BB219" s="221"/>
    </row>
    <row r="220" spans="1:54" ht="50.25" customHeight="1">
      <c r="A220" s="302"/>
      <c r="B220" s="304"/>
      <c r="C220" s="304"/>
      <c r="D220" s="163" t="s">
        <v>2</v>
      </c>
      <c r="E220" s="153">
        <f t="shared" si="629"/>
        <v>0</v>
      </c>
      <c r="F220" s="153">
        <f t="shared" si="630"/>
        <v>0</v>
      </c>
      <c r="G220" s="161"/>
      <c r="H220" s="153"/>
      <c r="I220" s="153"/>
      <c r="J220" s="161"/>
      <c r="K220" s="153"/>
      <c r="L220" s="153"/>
      <c r="M220" s="161"/>
      <c r="N220" s="153"/>
      <c r="O220" s="153"/>
      <c r="P220" s="161"/>
      <c r="Q220" s="153"/>
      <c r="R220" s="153"/>
      <c r="S220" s="161"/>
      <c r="T220" s="153"/>
      <c r="U220" s="153"/>
      <c r="V220" s="161"/>
      <c r="W220" s="153"/>
      <c r="X220" s="153"/>
      <c r="Y220" s="161"/>
      <c r="Z220" s="153"/>
      <c r="AA220" s="153"/>
      <c r="AB220" s="161"/>
      <c r="AC220" s="161"/>
      <c r="AD220" s="161"/>
      <c r="AE220" s="153"/>
      <c r="AF220" s="153"/>
      <c r="AG220" s="161"/>
      <c r="AH220" s="161"/>
      <c r="AI220" s="161"/>
      <c r="AJ220" s="153"/>
      <c r="AK220" s="153"/>
      <c r="AL220" s="161"/>
      <c r="AM220" s="161"/>
      <c r="AN220" s="161"/>
      <c r="AO220" s="153"/>
      <c r="AP220" s="153"/>
      <c r="AQ220" s="161"/>
      <c r="AR220" s="161"/>
      <c r="AS220" s="161"/>
      <c r="AT220" s="153"/>
      <c r="AU220" s="153"/>
      <c r="AV220" s="161"/>
      <c r="AW220" s="161"/>
      <c r="AX220" s="161"/>
      <c r="AY220" s="161"/>
      <c r="AZ220" s="161"/>
      <c r="BA220" s="161"/>
      <c r="BB220" s="221"/>
    </row>
    <row r="221" spans="1:54" ht="22.5" customHeight="1">
      <c r="A221" s="302"/>
      <c r="B221" s="304"/>
      <c r="C221" s="304"/>
      <c r="D221" s="218" t="s">
        <v>277</v>
      </c>
      <c r="E221" s="153">
        <f>H221+K221+N221+Q221+T221+W221+Z221+AE221+AJ221+AO221+AT221+AY221</f>
        <v>2700</v>
      </c>
      <c r="F221" s="153">
        <f t="shared" si="630"/>
        <v>0</v>
      </c>
      <c r="G221" s="161"/>
      <c r="H221" s="153"/>
      <c r="I221" s="153"/>
      <c r="J221" s="161"/>
      <c r="K221" s="153"/>
      <c r="L221" s="153"/>
      <c r="M221" s="161"/>
      <c r="N221" s="153"/>
      <c r="O221" s="153"/>
      <c r="P221" s="161"/>
      <c r="Q221" s="153"/>
      <c r="R221" s="153"/>
      <c r="S221" s="161"/>
      <c r="T221" s="153"/>
      <c r="U221" s="153"/>
      <c r="V221" s="161"/>
      <c r="W221" s="153"/>
      <c r="X221" s="153"/>
      <c r="Y221" s="161"/>
      <c r="Z221" s="153"/>
      <c r="AA221" s="153"/>
      <c r="AB221" s="161"/>
      <c r="AC221" s="161"/>
      <c r="AD221" s="161"/>
      <c r="AE221" s="153"/>
      <c r="AF221" s="153"/>
      <c r="AG221" s="161"/>
      <c r="AH221" s="161"/>
      <c r="AI221" s="161"/>
      <c r="AJ221" s="153">
        <v>2700</v>
      </c>
      <c r="AK221" s="153"/>
      <c r="AL221" s="161"/>
      <c r="AM221" s="161"/>
      <c r="AN221" s="161"/>
      <c r="AO221" s="153"/>
      <c r="AP221" s="153"/>
      <c r="AQ221" s="161"/>
      <c r="AR221" s="161"/>
      <c r="AS221" s="161"/>
      <c r="AT221" s="153"/>
      <c r="AU221" s="153"/>
      <c r="AV221" s="161"/>
      <c r="AW221" s="161"/>
      <c r="AX221" s="161"/>
      <c r="AY221" s="161"/>
      <c r="AZ221" s="161"/>
      <c r="BA221" s="161"/>
      <c r="BB221" s="221"/>
    </row>
    <row r="222" spans="1:54" ht="82.5" customHeight="1">
      <c r="A222" s="302"/>
      <c r="B222" s="304"/>
      <c r="C222" s="304"/>
      <c r="D222" s="218" t="s">
        <v>283</v>
      </c>
      <c r="E222" s="153">
        <f t="shared" ref="E222:E227" si="631">H222+K222+N222+Q222+T222+W222+Z222+AE222+AJ222+AO222+AT222+AY222</f>
        <v>0</v>
      </c>
      <c r="F222" s="153">
        <f t="shared" si="630"/>
        <v>0</v>
      </c>
      <c r="G222" s="161"/>
      <c r="H222" s="153"/>
      <c r="I222" s="153"/>
      <c r="J222" s="161"/>
      <c r="K222" s="153"/>
      <c r="L222" s="153"/>
      <c r="M222" s="161"/>
      <c r="N222" s="153"/>
      <c r="O222" s="153"/>
      <c r="P222" s="161"/>
      <c r="Q222" s="153"/>
      <c r="R222" s="153"/>
      <c r="S222" s="161"/>
      <c r="T222" s="153"/>
      <c r="U222" s="153"/>
      <c r="V222" s="161"/>
      <c r="W222" s="153"/>
      <c r="X222" s="153"/>
      <c r="Y222" s="161"/>
      <c r="Z222" s="153"/>
      <c r="AA222" s="153"/>
      <c r="AB222" s="161"/>
      <c r="AC222" s="161"/>
      <c r="AD222" s="161"/>
      <c r="AE222" s="153"/>
      <c r="AF222" s="153"/>
      <c r="AG222" s="161"/>
      <c r="AH222" s="161"/>
      <c r="AI222" s="161"/>
      <c r="AJ222" s="153"/>
      <c r="AK222" s="153"/>
      <c r="AL222" s="161"/>
      <c r="AM222" s="161"/>
      <c r="AN222" s="161"/>
      <c r="AO222" s="153"/>
      <c r="AP222" s="153"/>
      <c r="AQ222" s="161"/>
      <c r="AR222" s="161"/>
      <c r="AS222" s="161"/>
      <c r="AT222" s="153"/>
      <c r="AU222" s="153"/>
      <c r="AV222" s="161"/>
      <c r="AW222" s="161"/>
      <c r="AX222" s="161"/>
      <c r="AY222" s="161"/>
      <c r="AZ222" s="161"/>
      <c r="BA222" s="161"/>
      <c r="BB222" s="221"/>
    </row>
    <row r="223" spans="1:54" ht="22.5" customHeight="1">
      <c r="A223" s="302"/>
      <c r="B223" s="304"/>
      <c r="C223" s="304"/>
      <c r="D223" s="218" t="s">
        <v>278</v>
      </c>
      <c r="E223" s="153">
        <f t="shared" si="631"/>
        <v>0</v>
      </c>
      <c r="F223" s="153">
        <f t="shared" si="630"/>
        <v>0</v>
      </c>
      <c r="G223" s="161"/>
      <c r="H223" s="153"/>
      <c r="I223" s="153"/>
      <c r="J223" s="161"/>
      <c r="K223" s="153"/>
      <c r="L223" s="153"/>
      <c r="M223" s="161"/>
      <c r="N223" s="153"/>
      <c r="O223" s="153"/>
      <c r="P223" s="161"/>
      <c r="Q223" s="153"/>
      <c r="R223" s="153"/>
      <c r="S223" s="161"/>
      <c r="T223" s="153"/>
      <c r="U223" s="153"/>
      <c r="V223" s="161"/>
      <c r="W223" s="153"/>
      <c r="X223" s="153"/>
      <c r="Y223" s="161"/>
      <c r="Z223" s="153"/>
      <c r="AA223" s="153"/>
      <c r="AB223" s="161"/>
      <c r="AC223" s="161"/>
      <c r="AD223" s="161"/>
      <c r="AE223" s="153"/>
      <c r="AF223" s="153"/>
      <c r="AG223" s="161"/>
      <c r="AH223" s="161"/>
      <c r="AI223" s="161"/>
      <c r="AJ223" s="153"/>
      <c r="AK223" s="153"/>
      <c r="AL223" s="161"/>
      <c r="AM223" s="161"/>
      <c r="AN223" s="161"/>
      <c r="AO223" s="153"/>
      <c r="AP223" s="153"/>
      <c r="AQ223" s="161"/>
      <c r="AR223" s="161"/>
      <c r="AS223" s="161"/>
      <c r="AT223" s="153"/>
      <c r="AU223" s="153"/>
      <c r="AV223" s="161"/>
      <c r="AW223" s="161"/>
      <c r="AX223" s="161"/>
      <c r="AY223" s="161"/>
      <c r="AZ223" s="161"/>
      <c r="BA223" s="161"/>
      <c r="BB223" s="221"/>
    </row>
    <row r="224" spans="1:54" ht="31.2">
      <c r="A224" s="302"/>
      <c r="B224" s="304"/>
      <c r="C224" s="304"/>
      <c r="D224" s="158" t="s">
        <v>43</v>
      </c>
      <c r="E224" s="153">
        <f t="shared" si="631"/>
        <v>0</v>
      </c>
      <c r="F224" s="153">
        <f t="shared" si="630"/>
        <v>0</v>
      </c>
      <c r="G224" s="161"/>
      <c r="H224" s="153"/>
      <c r="I224" s="153"/>
      <c r="J224" s="161"/>
      <c r="K224" s="153"/>
      <c r="L224" s="153"/>
      <c r="M224" s="161"/>
      <c r="N224" s="153"/>
      <c r="O224" s="153"/>
      <c r="P224" s="161"/>
      <c r="Q224" s="153"/>
      <c r="R224" s="153"/>
      <c r="S224" s="161"/>
      <c r="T224" s="153"/>
      <c r="U224" s="153"/>
      <c r="V224" s="161"/>
      <c r="W224" s="153"/>
      <c r="X224" s="153"/>
      <c r="Y224" s="161"/>
      <c r="Z224" s="153"/>
      <c r="AA224" s="153"/>
      <c r="AB224" s="161"/>
      <c r="AC224" s="161"/>
      <c r="AD224" s="161"/>
      <c r="AE224" s="153"/>
      <c r="AF224" s="153"/>
      <c r="AG224" s="161"/>
      <c r="AH224" s="161"/>
      <c r="AI224" s="161"/>
      <c r="AJ224" s="153"/>
      <c r="AK224" s="153"/>
      <c r="AL224" s="161"/>
      <c r="AM224" s="161"/>
      <c r="AN224" s="161"/>
      <c r="AO224" s="153"/>
      <c r="AP224" s="153"/>
      <c r="AQ224" s="161"/>
      <c r="AR224" s="161"/>
      <c r="AS224" s="161"/>
      <c r="AT224" s="153"/>
      <c r="AU224" s="153"/>
      <c r="AV224" s="161"/>
      <c r="AW224" s="161"/>
      <c r="AX224" s="161"/>
      <c r="AY224" s="161"/>
      <c r="AZ224" s="161"/>
      <c r="BA224" s="161"/>
      <c r="BB224" s="222"/>
    </row>
    <row r="225" spans="1:54" ht="22.5" customHeight="1">
      <c r="A225" s="301" t="s">
        <v>490</v>
      </c>
      <c r="B225" s="303" t="s">
        <v>469</v>
      </c>
      <c r="C225" s="303" t="s">
        <v>330</v>
      </c>
      <c r="D225" s="164" t="s">
        <v>41</v>
      </c>
      <c r="E225" s="153">
        <f t="shared" si="631"/>
        <v>5000</v>
      </c>
      <c r="F225" s="153">
        <f t="shared" ref="F225:F231" si="632">I225+L225+O225+R225+U225+X225+AA225+AF225+AK225+AP225+AU225+AZ225</f>
        <v>0</v>
      </c>
      <c r="G225" s="161"/>
      <c r="H225" s="153"/>
      <c r="I225" s="153"/>
      <c r="J225" s="161"/>
      <c r="K225" s="153"/>
      <c r="L225" s="153"/>
      <c r="M225" s="161"/>
      <c r="N225" s="153"/>
      <c r="O225" s="153"/>
      <c r="P225" s="161"/>
      <c r="Q225" s="153"/>
      <c r="R225" s="153"/>
      <c r="S225" s="161"/>
      <c r="T225" s="153"/>
      <c r="U225" s="153"/>
      <c r="V225" s="161"/>
      <c r="W225" s="153"/>
      <c r="X225" s="153"/>
      <c r="Y225" s="161"/>
      <c r="Z225" s="153">
        <f>Z226+Z227+Z228+Z229+Z230+Z231</f>
        <v>0</v>
      </c>
      <c r="AA225" s="153"/>
      <c r="AB225" s="161"/>
      <c r="AC225" s="161"/>
      <c r="AD225" s="161"/>
      <c r="AE225" s="153"/>
      <c r="AF225" s="153"/>
      <c r="AG225" s="161"/>
      <c r="AH225" s="161"/>
      <c r="AI225" s="161"/>
      <c r="AJ225" s="153">
        <f>AJ228</f>
        <v>5000</v>
      </c>
      <c r="AK225" s="153"/>
      <c r="AL225" s="161"/>
      <c r="AM225" s="161"/>
      <c r="AN225" s="161"/>
      <c r="AO225" s="153"/>
      <c r="AP225" s="153"/>
      <c r="AQ225" s="161"/>
      <c r="AR225" s="161"/>
      <c r="AS225" s="161"/>
      <c r="AT225" s="153"/>
      <c r="AU225" s="153"/>
      <c r="AV225" s="161"/>
      <c r="AW225" s="161"/>
      <c r="AX225" s="161"/>
      <c r="AY225" s="161"/>
      <c r="AZ225" s="161"/>
      <c r="BA225" s="161"/>
      <c r="BB225" s="221"/>
    </row>
    <row r="226" spans="1:54" ht="32.25" customHeight="1">
      <c r="A226" s="302"/>
      <c r="B226" s="304"/>
      <c r="C226" s="304"/>
      <c r="D226" s="162" t="s">
        <v>37</v>
      </c>
      <c r="E226" s="153">
        <f t="shared" si="631"/>
        <v>0</v>
      </c>
      <c r="F226" s="153">
        <f t="shared" si="632"/>
        <v>0</v>
      </c>
      <c r="G226" s="161"/>
      <c r="H226" s="153"/>
      <c r="I226" s="153"/>
      <c r="J226" s="161"/>
      <c r="K226" s="153"/>
      <c r="L226" s="153"/>
      <c r="M226" s="161"/>
      <c r="N226" s="153"/>
      <c r="O226" s="153"/>
      <c r="P226" s="161"/>
      <c r="Q226" s="153"/>
      <c r="R226" s="153"/>
      <c r="S226" s="161"/>
      <c r="T226" s="153"/>
      <c r="U226" s="153"/>
      <c r="V226" s="161"/>
      <c r="W226" s="153"/>
      <c r="X226" s="153"/>
      <c r="Y226" s="161"/>
      <c r="Z226" s="153"/>
      <c r="AA226" s="153"/>
      <c r="AB226" s="161"/>
      <c r="AC226" s="161"/>
      <c r="AD226" s="161"/>
      <c r="AE226" s="153"/>
      <c r="AF226" s="153"/>
      <c r="AG226" s="161"/>
      <c r="AH226" s="161"/>
      <c r="AI226" s="161"/>
      <c r="AJ226" s="153"/>
      <c r="AK226" s="153"/>
      <c r="AL226" s="161"/>
      <c r="AM226" s="161"/>
      <c r="AN226" s="161"/>
      <c r="AO226" s="153"/>
      <c r="AP226" s="153"/>
      <c r="AQ226" s="161"/>
      <c r="AR226" s="161"/>
      <c r="AS226" s="161"/>
      <c r="AT226" s="153"/>
      <c r="AU226" s="153"/>
      <c r="AV226" s="161"/>
      <c r="AW226" s="161"/>
      <c r="AX226" s="161"/>
      <c r="AY226" s="161"/>
      <c r="AZ226" s="161"/>
      <c r="BA226" s="161"/>
      <c r="BB226" s="221"/>
    </row>
    <row r="227" spans="1:54" ht="50.25" customHeight="1">
      <c r="A227" s="302"/>
      <c r="B227" s="304"/>
      <c r="C227" s="304"/>
      <c r="D227" s="163" t="s">
        <v>2</v>
      </c>
      <c r="E227" s="153">
        <f t="shared" si="631"/>
        <v>0</v>
      </c>
      <c r="F227" s="153">
        <f t="shared" si="632"/>
        <v>0</v>
      </c>
      <c r="G227" s="161"/>
      <c r="H227" s="153"/>
      <c r="I227" s="153"/>
      <c r="J227" s="161"/>
      <c r="K227" s="153"/>
      <c r="L227" s="153"/>
      <c r="M227" s="161"/>
      <c r="N227" s="153"/>
      <c r="O227" s="153"/>
      <c r="P227" s="161"/>
      <c r="Q227" s="153"/>
      <c r="R227" s="153"/>
      <c r="S227" s="161"/>
      <c r="T227" s="153"/>
      <c r="U227" s="153"/>
      <c r="V227" s="161"/>
      <c r="W227" s="153"/>
      <c r="X227" s="153"/>
      <c r="Y227" s="161"/>
      <c r="Z227" s="153"/>
      <c r="AA227" s="153"/>
      <c r="AB227" s="161"/>
      <c r="AC227" s="161"/>
      <c r="AD227" s="161"/>
      <c r="AE227" s="153"/>
      <c r="AF227" s="153"/>
      <c r="AG227" s="161"/>
      <c r="AH227" s="161"/>
      <c r="AI227" s="161"/>
      <c r="AJ227" s="153"/>
      <c r="AK227" s="153"/>
      <c r="AL227" s="161"/>
      <c r="AM227" s="161"/>
      <c r="AN227" s="161"/>
      <c r="AO227" s="153"/>
      <c r="AP227" s="153"/>
      <c r="AQ227" s="161"/>
      <c r="AR227" s="161"/>
      <c r="AS227" s="161"/>
      <c r="AT227" s="153"/>
      <c r="AU227" s="153"/>
      <c r="AV227" s="161"/>
      <c r="AW227" s="161"/>
      <c r="AX227" s="161"/>
      <c r="AY227" s="161"/>
      <c r="AZ227" s="161"/>
      <c r="BA227" s="161"/>
      <c r="BB227" s="221"/>
    </row>
    <row r="228" spans="1:54" ht="22.5" customHeight="1">
      <c r="A228" s="302"/>
      <c r="B228" s="304"/>
      <c r="C228" s="304"/>
      <c r="D228" s="218" t="s">
        <v>277</v>
      </c>
      <c r="E228" s="153">
        <f>H228+K228+N228+Q228+T228+W228+Z228+AE228+AJ228+AO228+AT228+AY228</f>
        <v>5000</v>
      </c>
      <c r="F228" s="153">
        <f t="shared" si="632"/>
        <v>0</v>
      </c>
      <c r="G228" s="161"/>
      <c r="H228" s="153"/>
      <c r="I228" s="153"/>
      <c r="J228" s="161"/>
      <c r="K228" s="153"/>
      <c r="L228" s="153"/>
      <c r="M228" s="161"/>
      <c r="N228" s="153"/>
      <c r="O228" s="153"/>
      <c r="P228" s="161"/>
      <c r="Q228" s="153"/>
      <c r="R228" s="153"/>
      <c r="S228" s="161"/>
      <c r="T228" s="153"/>
      <c r="U228" s="153"/>
      <c r="V228" s="161"/>
      <c r="W228" s="153"/>
      <c r="X228" s="153"/>
      <c r="Y228" s="161"/>
      <c r="Z228" s="153"/>
      <c r="AA228" s="153"/>
      <c r="AB228" s="161"/>
      <c r="AC228" s="161"/>
      <c r="AD228" s="161"/>
      <c r="AE228" s="153"/>
      <c r="AF228" s="153"/>
      <c r="AG228" s="161"/>
      <c r="AH228" s="161"/>
      <c r="AI228" s="161"/>
      <c r="AJ228" s="153">
        <v>5000</v>
      </c>
      <c r="AK228" s="153"/>
      <c r="AL228" s="161"/>
      <c r="AM228" s="161"/>
      <c r="AN228" s="161"/>
      <c r="AO228" s="153"/>
      <c r="AP228" s="153"/>
      <c r="AQ228" s="161"/>
      <c r="AR228" s="161"/>
      <c r="AS228" s="161"/>
      <c r="AT228" s="153"/>
      <c r="AU228" s="153"/>
      <c r="AV228" s="161"/>
      <c r="AW228" s="161"/>
      <c r="AX228" s="161"/>
      <c r="AY228" s="161"/>
      <c r="AZ228" s="161"/>
      <c r="BA228" s="161"/>
      <c r="BB228" s="221"/>
    </row>
    <row r="229" spans="1:54" ht="82.5" customHeight="1">
      <c r="A229" s="302"/>
      <c r="B229" s="304"/>
      <c r="C229" s="304"/>
      <c r="D229" s="218" t="s">
        <v>283</v>
      </c>
      <c r="E229" s="153">
        <f t="shared" ref="E229:E234" si="633">H229+K229+N229+Q229+T229+W229+Z229+AE229+AJ229+AO229+AT229+AY229</f>
        <v>0</v>
      </c>
      <c r="F229" s="153">
        <f t="shared" si="632"/>
        <v>0</v>
      </c>
      <c r="G229" s="161"/>
      <c r="H229" s="153"/>
      <c r="I229" s="153"/>
      <c r="J229" s="161"/>
      <c r="K229" s="153"/>
      <c r="L229" s="153"/>
      <c r="M229" s="161"/>
      <c r="N229" s="153"/>
      <c r="O229" s="153"/>
      <c r="P229" s="161"/>
      <c r="Q229" s="153"/>
      <c r="R229" s="153"/>
      <c r="S229" s="161"/>
      <c r="T229" s="153"/>
      <c r="U229" s="153"/>
      <c r="V229" s="161"/>
      <c r="W229" s="153"/>
      <c r="X229" s="153"/>
      <c r="Y229" s="161"/>
      <c r="Z229" s="153"/>
      <c r="AA229" s="153"/>
      <c r="AB229" s="161"/>
      <c r="AC229" s="161"/>
      <c r="AD229" s="161"/>
      <c r="AE229" s="153"/>
      <c r="AF229" s="153"/>
      <c r="AG229" s="161"/>
      <c r="AH229" s="161"/>
      <c r="AI229" s="161"/>
      <c r="AJ229" s="153"/>
      <c r="AK229" s="153"/>
      <c r="AL229" s="161"/>
      <c r="AM229" s="161"/>
      <c r="AN229" s="161"/>
      <c r="AO229" s="153"/>
      <c r="AP229" s="153"/>
      <c r="AQ229" s="161"/>
      <c r="AR229" s="161"/>
      <c r="AS229" s="161"/>
      <c r="AT229" s="153"/>
      <c r="AU229" s="153"/>
      <c r="AV229" s="161"/>
      <c r="AW229" s="161"/>
      <c r="AX229" s="161"/>
      <c r="AY229" s="161"/>
      <c r="AZ229" s="161"/>
      <c r="BA229" s="161"/>
      <c r="BB229" s="221"/>
    </row>
    <row r="230" spans="1:54" ht="22.5" customHeight="1">
      <c r="A230" s="302"/>
      <c r="B230" s="304"/>
      <c r="C230" s="304"/>
      <c r="D230" s="218" t="s">
        <v>278</v>
      </c>
      <c r="E230" s="153">
        <f t="shared" si="633"/>
        <v>0</v>
      </c>
      <c r="F230" s="153">
        <f t="shared" si="632"/>
        <v>0</v>
      </c>
      <c r="G230" s="161"/>
      <c r="H230" s="153"/>
      <c r="I230" s="153"/>
      <c r="J230" s="161"/>
      <c r="K230" s="153"/>
      <c r="L230" s="153"/>
      <c r="M230" s="161"/>
      <c r="N230" s="153"/>
      <c r="O230" s="153"/>
      <c r="P230" s="161"/>
      <c r="Q230" s="153"/>
      <c r="R230" s="153"/>
      <c r="S230" s="161"/>
      <c r="T230" s="153"/>
      <c r="U230" s="153"/>
      <c r="V230" s="161"/>
      <c r="W230" s="153"/>
      <c r="X230" s="153"/>
      <c r="Y230" s="161"/>
      <c r="Z230" s="153"/>
      <c r="AA230" s="153"/>
      <c r="AB230" s="161"/>
      <c r="AC230" s="161"/>
      <c r="AD230" s="161"/>
      <c r="AE230" s="153"/>
      <c r="AF230" s="153"/>
      <c r="AG230" s="161"/>
      <c r="AH230" s="161"/>
      <c r="AI230" s="161"/>
      <c r="AJ230" s="153"/>
      <c r="AK230" s="153"/>
      <c r="AL230" s="161"/>
      <c r="AM230" s="161"/>
      <c r="AN230" s="161"/>
      <c r="AO230" s="153"/>
      <c r="AP230" s="153"/>
      <c r="AQ230" s="161"/>
      <c r="AR230" s="161"/>
      <c r="AS230" s="161"/>
      <c r="AT230" s="153"/>
      <c r="AU230" s="153"/>
      <c r="AV230" s="161"/>
      <c r="AW230" s="161"/>
      <c r="AX230" s="161"/>
      <c r="AY230" s="161"/>
      <c r="AZ230" s="161"/>
      <c r="BA230" s="161"/>
      <c r="BB230" s="221"/>
    </row>
    <row r="231" spans="1:54" ht="31.2">
      <c r="A231" s="302"/>
      <c r="B231" s="304"/>
      <c r="C231" s="304"/>
      <c r="D231" s="158" t="s">
        <v>43</v>
      </c>
      <c r="E231" s="153">
        <f t="shared" si="633"/>
        <v>0</v>
      </c>
      <c r="F231" s="153">
        <f t="shared" si="632"/>
        <v>0</v>
      </c>
      <c r="G231" s="161"/>
      <c r="H231" s="153"/>
      <c r="I231" s="153"/>
      <c r="J231" s="161"/>
      <c r="K231" s="153"/>
      <c r="L231" s="153"/>
      <c r="M231" s="161"/>
      <c r="N231" s="153"/>
      <c r="O231" s="153"/>
      <c r="P231" s="161"/>
      <c r="Q231" s="153"/>
      <c r="R231" s="153"/>
      <c r="S231" s="161"/>
      <c r="T231" s="153"/>
      <c r="U231" s="153"/>
      <c r="V231" s="161"/>
      <c r="W231" s="153"/>
      <c r="X231" s="153"/>
      <c r="Y231" s="161"/>
      <c r="Z231" s="153"/>
      <c r="AA231" s="153"/>
      <c r="AB231" s="161"/>
      <c r="AC231" s="161"/>
      <c r="AD231" s="161"/>
      <c r="AE231" s="153"/>
      <c r="AF231" s="153"/>
      <c r="AG231" s="161"/>
      <c r="AH231" s="161"/>
      <c r="AI231" s="161"/>
      <c r="AJ231" s="153"/>
      <c r="AK231" s="153"/>
      <c r="AL231" s="161"/>
      <c r="AM231" s="161"/>
      <c r="AN231" s="161"/>
      <c r="AO231" s="153"/>
      <c r="AP231" s="153"/>
      <c r="AQ231" s="161"/>
      <c r="AR231" s="161"/>
      <c r="AS231" s="161"/>
      <c r="AT231" s="153"/>
      <c r="AU231" s="153"/>
      <c r="AV231" s="161"/>
      <c r="AW231" s="161"/>
      <c r="AX231" s="161"/>
      <c r="AY231" s="161"/>
      <c r="AZ231" s="161"/>
      <c r="BA231" s="161"/>
      <c r="BB231" s="222"/>
    </row>
    <row r="232" spans="1:54" ht="22.5" customHeight="1">
      <c r="A232" s="301" t="s">
        <v>491</v>
      </c>
      <c r="B232" s="303" t="s">
        <v>470</v>
      </c>
      <c r="C232" s="303" t="s">
        <v>330</v>
      </c>
      <c r="D232" s="164" t="s">
        <v>41</v>
      </c>
      <c r="E232" s="153">
        <f t="shared" si="633"/>
        <v>1295.51</v>
      </c>
      <c r="F232" s="153">
        <f t="shared" ref="F232:F238" si="634">I232+L232+O232+R232+U232+X232+AA232+AF232+AK232+AP232+AU232+AZ232</f>
        <v>22.538650000000001</v>
      </c>
      <c r="G232" s="161"/>
      <c r="H232" s="153"/>
      <c r="I232" s="153"/>
      <c r="J232" s="161"/>
      <c r="K232" s="153"/>
      <c r="L232" s="153"/>
      <c r="M232" s="161"/>
      <c r="N232" s="153"/>
      <c r="O232" s="153"/>
      <c r="P232" s="161"/>
      <c r="Q232" s="153"/>
      <c r="R232" s="153"/>
      <c r="S232" s="161"/>
      <c r="T232" s="153"/>
      <c r="U232" s="153"/>
      <c r="V232" s="161"/>
      <c r="W232" s="153">
        <f>W235</f>
        <v>0</v>
      </c>
      <c r="X232" s="153">
        <f>X235</f>
        <v>0</v>
      </c>
      <c r="Y232" s="161"/>
      <c r="Z232" s="153">
        <f>Z235</f>
        <v>22.538650000000001</v>
      </c>
      <c r="AA232" s="153">
        <f t="shared" ref="AA232:AC232" si="635">AA235</f>
        <v>22.538650000000001</v>
      </c>
      <c r="AB232" s="153">
        <f t="shared" si="635"/>
        <v>0</v>
      </c>
      <c r="AC232" s="153">
        <f t="shared" si="635"/>
        <v>22.538650000000001</v>
      </c>
      <c r="AD232" s="161"/>
      <c r="AE232" s="153"/>
      <c r="AF232" s="153"/>
      <c r="AG232" s="161"/>
      <c r="AH232" s="161"/>
      <c r="AI232" s="161"/>
      <c r="AJ232" s="153">
        <f>SUM(AJ234:AJ235)</f>
        <v>1272.97135</v>
      </c>
      <c r="AK232" s="153"/>
      <c r="AL232" s="161"/>
      <c r="AM232" s="161"/>
      <c r="AN232" s="161"/>
      <c r="AO232" s="153"/>
      <c r="AP232" s="153"/>
      <c r="AQ232" s="161"/>
      <c r="AR232" s="161"/>
      <c r="AS232" s="161"/>
      <c r="AT232" s="153"/>
      <c r="AU232" s="153"/>
      <c r="AV232" s="161"/>
      <c r="AW232" s="161"/>
      <c r="AX232" s="161"/>
      <c r="AY232" s="161"/>
      <c r="AZ232" s="161"/>
      <c r="BA232" s="161"/>
      <c r="BB232" s="221"/>
    </row>
    <row r="233" spans="1:54" ht="32.25" customHeight="1">
      <c r="A233" s="302"/>
      <c r="B233" s="304"/>
      <c r="C233" s="304"/>
      <c r="D233" s="162" t="s">
        <v>37</v>
      </c>
      <c r="E233" s="153">
        <f t="shared" si="633"/>
        <v>0</v>
      </c>
      <c r="F233" s="153">
        <f t="shared" si="634"/>
        <v>0</v>
      </c>
      <c r="G233" s="161"/>
      <c r="H233" s="153"/>
      <c r="I233" s="153"/>
      <c r="J233" s="161"/>
      <c r="K233" s="153"/>
      <c r="L233" s="153"/>
      <c r="M233" s="161"/>
      <c r="N233" s="153"/>
      <c r="O233" s="153"/>
      <c r="P233" s="161"/>
      <c r="Q233" s="153"/>
      <c r="R233" s="153"/>
      <c r="S233" s="161"/>
      <c r="T233" s="153"/>
      <c r="U233" s="153"/>
      <c r="V233" s="161"/>
      <c r="W233" s="153"/>
      <c r="X233" s="153"/>
      <c r="Y233" s="161"/>
      <c r="Z233" s="153"/>
      <c r="AA233" s="153"/>
      <c r="AB233" s="161"/>
      <c r="AC233" s="161"/>
      <c r="AD233" s="161"/>
      <c r="AE233" s="153"/>
      <c r="AF233" s="153"/>
      <c r="AG233" s="161"/>
      <c r="AH233" s="161"/>
      <c r="AI233" s="161"/>
      <c r="AJ233" s="153"/>
      <c r="AK233" s="153"/>
      <c r="AL233" s="161"/>
      <c r="AM233" s="161"/>
      <c r="AN233" s="161"/>
      <c r="AO233" s="153"/>
      <c r="AP233" s="153"/>
      <c r="AQ233" s="161"/>
      <c r="AR233" s="161"/>
      <c r="AS233" s="161"/>
      <c r="AT233" s="153"/>
      <c r="AU233" s="153"/>
      <c r="AV233" s="161"/>
      <c r="AW233" s="161"/>
      <c r="AX233" s="161"/>
      <c r="AY233" s="161"/>
      <c r="AZ233" s="161"/>
      <c r="BA233" s="161"/>
      <c r="BB233" s="221"/>
    </row>
    <row r="234" spans="1:54" ht="50.25" customHeight="1">
      <c r="A234" s="302"/>
      <c r="B234" s="304"/>
      <c r="C234" s="304"/>
      <c r="D234" s="163" t="s">
        <v>2</v>
      </c>
      <c r="E234" s="153">
        <f t="shared" si="633"/>
        <v>849.32583</v>
      </c>
      <c r="F234" s="153">
        <f t="shared" si="634"/>
        <v>0</v>
      </c>
      <c r="G234" s="161"/>
      <c r="H234" s="153"/>
      <c r="I234" s="153"/>
      <c r="J234" s="161"/>
      <c r="K234" s="153"/>
      <c r="L234" s="153"/>
      <c r="M234" s="161"/>
      <c r="N234" s="153"/>
      <c r="O234" s="153"/>
      <c r="P234" s="161"/>
      <c r="Q234" s="153"/>
      <c r="R234" s="153"/>
      <c r="S234" s="161"/>
      <c r="T234" s="153"/>
      <c r="U234" s="153"/>
      <c r="V234" s="161"/>
      <c r="W234" s="153"/>
      <c r="X234" s="153"/>
      <c r="Y234" s="161"/>
      <c r="Z234" s="153"/>
      <c r="AA234" s="153"/>
      <c r="AB234" s="161"/>
      <c r="AC234" s="161"/>
      <c r="AD234" s="161"/>
      <c r="AE234" s="153"/>
      <c r="AF234" s="153"/>
      <c r="AG234" s="161"/>
      <c r="AH234" s="161"/>
      <c r="AI234" s="161"/>
      <c r="AJ234" s="153">
        <v>849.32583</v>
      </c>
      <c r="AK234" s="153"/>
      <c r="AL234" s="161"/>
      <c r="AM234" s="161"/>
      <c r="AN234" s="161"/>
      <c r="AO234" s="153"/>
      <c r="AP234" s="153"/>
      <c r="AQ234" s="161"/>
      <c r="AR234" s="161"/>
      <c r="AS234" s="161"/>
      <c r="AT234" s="153"/>
      <c r="AU234" s="153"/>
      <c r="AV234" s="161"/>
      <c r="AW234" s="161"/>
      <c r="AX234" s="161"/>
      <c r="AY234" s="161"/>
      <c r="AZ234" s="161"/>
      <c r="BA234" s="161"/>
      <c r="BB234" s="221"/>
    </row>
    <row r="235" spans="1:54" ht="22.5" customHeight="1">
      <c r="A235" s="302"/>
      <c r="B235" s="304"/>
      <c r="C235" s="304"/>
      <c r="D235" s="218" t="s">
        <v>277</v>
      </c>
      <c r="E235" s="153">
        <f>H235+K235+N235+Q235+T235+W235+Z235+AE235+AJ235+AO235+AT235+AY235</f>
        <v>446.18416999999999</v>
      </c>
      <c r="F235" s="153">
        <f t="shared" si="634"/>
        <v>22.538650000000001</v>
      </c>
      <c r="G235" s="161"/>
      <c r="H235" s="153"/>
      <c r="I235" s="153"/>
      <c r="J235" s="161"/>
      <c r="K235" s="153"/>
      <c r="L235" s="153"/>
      <c r="M235" s="161"/>
      <c r="N235" s="153"/>
      <c r="O235" s="153"/>
      <c r="P235" s="161"/>
      <c r="Q235" s="153"/>
      <c r="R235" s="153"/>
      <c r="S235" s="161"/>
      <c r="T235" s="153"/>
      <c r="U235" s="153"/>
      <c r="V235" s="161"/>
      <c r="W235" s="153"/>
      <c r="X235" s="153"/>
      <c r="Y235" s="161"/>
      <c r="Z235" s="153">
        <v>22.538650000000001</v>
      </c>
      <c r="AA235" s="153">
        <v>22.538650000000001</v>
      </c>
      <c r="AB235" s="161"/>
      <c r="AC235" s="153">
        <v>22.538650000000001</v>
      </c>
      <c r="AD235" s="161"/>
      <c r="AE235" s="153"/>
      <c r="AF235" s="153"/>
      <c r="AG235" s="161"/>
      <c r="AH235" s="161"/>
      <c r="AI235" s="161"/>
      <c r="AJ235" s="153">
        <f>401.48217+44.702-22.53865</f>
        <v>423.64551999999998</v>
      </c>
      <c r="AK235" s="153"/>
      <c r="AL235" s="161"/>
      <c r="AM235" s="161"/>
      <c r="AN235" s="161"/>
      <c r="AO235" s="153"/>
      <c r="AP235" s="153"/>
      <c r="AQ235" s="161"/>
      <c r="AR235" s="161"/>
      <c r="AS235" s="161"/>
      <c r="AT235" s="153"/>
      <c r="AU235" s="153"/>
      <c r="AV235" s="161"/>
      <c r="AW235" s="161"/>
      <c r="AX235" s="161"/>
      <c r="AY235" s="161"/>
      <c r="AZ235" s="161"/>
      <c r="BA235" s="161"/>
      <c r="BB235" s="221"/>
    </row>
    <row r="236" spans="1:54" ht="82.5" customHeight="1">
      <c r="A236" s="302"/>
      <c r="B236" s="304"/>
      <c r="C236" s="304"/>
      <c r="D236" s="218" t="s">
        <v>283</v>
      </c>
      <c r="E236" s="153">
        <f t="shared" ref="E236:E238" si="636">H236+K236+N236+Q236+T236+W236+Z236+AE236+AJ236+AO236+AT236+AY236</f>
        <v>0</v>
      </c>
      <c r="F236" s="153">
        <f t="shared" si="634"/>
        <v>0</v>
      </c>
      <c r="G236" s="161"/>
      <c r="H236" s="153"/>
      <c r="I236" s="153"/>
      <c r="J236" s="161"/>
      <c r="K236" s="153"/>
      <c r="L236" s="153"/>
      <c r="M236" s="161"/>
      <c r="N236" s="153"/>
      <c r="O236" s="153"/>
      <c r="P236" s="161"/>
      <c r="Q236" s="153"/>
      <c r="R236" s="153"/>
      <c r="S236" s="161"/>
      <c r="T236" s="153"/>
      <c r="U236" s="153"/>
      <c r="V236" s="161"/>
      <c r="W236" s="153"/>
      <c r="X236" s="153"/>
      <c r="Y236" s="161"/>
      <c r="Z236" s="153"/>
      <c r="AA236" s="153"/>
      <c r="AB236" s="161"/>
      <c r="AC236" s="161"/>
      <c r="AD236" s="161"/>
      <c r="AE236" s="153"/>
      <c r="AF236" s="153"/>
      <c r="AG236" s="161"/>
      <c r="AH236" s="161"/>
      <c r="AI236" s="161"/>
      <c r="AJ236" s="153"/>
      <c r="AK236" s="153"/>
      <c r="AL236" s="161"/>
      <c r="AM236" s="161"/>
      <c r="AN236" s="161"/>
      <c r="AO236" s="153"/>
      <c r="AP236" s="153"/>
      <c r="AQ236" s="161"/>
      <c r="AR236" s="161"/>
      <c r="AS236" s="161"/>
      <c r="AT236" s="153"/>
      <c r="AU236" s="153"/>
      <c r="AV236" s="161"/>
      <c r="AW236" s="161"/>
      <c r="AX236" s="161"/>
      <c r="AY236" s="161"/>
      <c r="AZ236" s="161"/>
      <c r="BA236" s="161"/>
      <c r="BB236" s="221"/>
    </row>
    <row r="237" spans="1:54" ht="22.5" customHeight="1">
      <c r="A237" s="302"/>
      <c r="B237" s="304"/>
      <c r="C237" s="304"/>
      <c r="D237" s="218" t="s">
        <v>278</v>
      </c>
      <c r="E237" s="153">
        <f t="shared" si="636"/>
        <v>0</v>
      </c>
      <c r="F237" s="153">
        <f t="shared" si="634"/>
        <v>0</v>
      </c>
      <c r="G237" s="161"/>
      <c r="H237" s="153"/>
      <c r="I237" s="153"/>
      <c r="J237" s="161"/>
      <c r="K237" s="153"/>
      <c r="L237" s="153"/>
      <c r="M237" s="161"/>
      <c r="N237" s="153"/>
      <c r="O237" s="153"/>
      <c r="P237" s="161"/>
      <c r="Q237" s="153"/>
      <c r="R237" s="153"/>
      <c r="S237" s="161"/>
      <c r="T237" s="153"/>
      <c r="U237" s="153"/>
      <c r="V237" s="161"/>
      <c r="W237" s="153"/>
      <c r="X237" s="153"/>
      <c r="Y237" s="161"/>
      <c r="Z237" s="153"/>
      <c r="AA237" s="153"/>
      <c r="AB237" s="161"/>
      <c r="AC237" s="161"/>
      <c r="AD237" s="161"/>
      <c r="AE237" s="153"/>
      <c r="AF237" s="153"/>
      <c r="AG237" s="161"/>
      <c r="AH237" s="161"/>
      <c r="AI237" s="161"/>
      <c r="AJ237" s="153"/>
      <c r="AK237" s="153"/>
      <c r="AL237" s="161"/>
      <c r="AM237" s="161"/>
      <c r="AN237" s="161"/>
      <c r="AO237" s="153"/>
      <c r="AP237" s="153"/>
      <c r="AQ237" s="161"/>
      <c r="AR237" s="161"/>
      <c r="AS237" s="161"/>
      <c r="AT237" s="153"/>
      <c r="AU237" s="153"/>
      <c r="AV237" s="161"/>
      <c r="AW237" s="161"/>
      <c r="AX237" s="161"/>
      <c r="AY237" s="161"/>
      <c r="AZ237" s="161"/>
      <c r="BA237" s="161"/>
      <c r="BB237" s="221"/>
    </row>
    <row r="238" spans="1:54" ht="31.2">
      <c r="A238" s="302"/>
      <c r="B238" s="304"/>
      <c r="C238" s="304"/>
      <c r="D238" s="158" t="s">
        <v>43</v>
      </c>
      <c r="E238" s="153">
        <f t="shared" si="636"/>
        <v>0</v>
      </c>
      <c r="F238" s="153">
        <f t="shared" si="634"/>
        <v>0</v>
      </c>
      <c r="G238" s="161"/>
      <c r="H238" s="153"/>
      <c r="I238" s="153"/>
      <c r="J238" s="161"/>
      <c r="K238" s="153"/>
      <c r="L238" s="153"/>
      <c r="M238" s="161"/>
      <c r="N238" s="153"/>
      <c r="O238" s="153"/>
      <c r="P238" s="161"/>
      <c r="Q238" s="153"/>
      <c r="R238" s="153"/>
      <c r="S238" s="161"/>
      <c r="T238" s="153"/>
      <c r="U238" s="153"/>
      <c r="V238" s="161"/>
      <c r="W238" s="153"/>
      <c r="X238" s="153"/>
      <c r="Y238" s="161"/>
      <c r="Z238" s="153"/>
      <c r="AA238" s="153"/>
      <c r="AB238" s="161"/>
      <c r="AC238" s="161"/>
      <c r="AD238" s="161"/>
      <c r="AE238" s="153"/>
      <c r="AF238" s="153"/>
      <c r="AG238" s="161"/>
      <c r="AH238" s="161"/>
      <c r="AI238" s="161"/>
      <c r="AJ238" s="153"/>
      <c r="AK238" s="153"/>
      <c r="AL238" s="161"/>
      <c r="AM238" s="161"/>
      <c r="AN238" s="161"/>
      <c r="AO238" s="153"/>
      <c r="AP238" s="153"/>
      <c r="AQ238" s="161"/>
      <c r="AR238" s="161"/>
      <c r="AS238" s="161"/>
      <c r="AT238" s="153"/>
      <c r="AU238" s="153"/>
      <c r="AV238" s="161"/>
      <c r="AW238" s="161"/>
      <c r="AX238" s="161"/>
      <c r="AY238" s="161"/>
      <c r="AZ238" s="161"/>
      <c r="BA238" s="161"/>
      <c r="BB238" s="222"/>
    </row>
    <row r="239" spans="1:54" ht="22.5" customHeight="1">
      <c r="A239" s="302" t="s">
        <v>492</v>
      </c>
      <c r="B239" s="303" t="s">
        <v>471</v>
      </c>
      <c r="C239" s="303" t="s">
        <v>330</v>
      </c>
      <c r="D239" s="164" t="s">
        <v>41</v>
      </c>
      <c r="E239" s="153">
        <f t="shared" ref="E239:E241" si="637">H239+K239+N239+Q239+T239+W239+Z239+AE239+AJ239+AO239+AT239+AY239</f>
        <v>4621.7209999999995</v>
      </c>
      <c r="F239" s="153">
        <f t="shared" ref="F239:F245" si="638">I239+L239+O239+R239+U239+X239+AA239+AF239+AK239+AP239+AU239+AZ239</f>
        <v>0</v>
      </c>
      <c r="G239" s="161"/>
      <c r="H239" s="153"/>
      <c r="I239" s="153"/>
      <c r="J239" s="161"/>
      <c r="K239" s="153"/>
      <c r="L239" s="153"/>
      <c r="M239" s="161"/>
      <c r="N239" s="153"/>
      <c r="O239" s="153"/>
      <c r="P239" s="161"/>
      <c r="Q239" s="153"/>
      <c r="R239" s="153"/>
      <c r="S239" s="161"/>
      <c r="T239" s="153"/>
      <c r="U239" s="153"/>
      <c r="V239" s="161"/>
      <c r="W239" s="153"/>
      <c r="X239" s="153"/>
      <c r="Y239" s="161"/>
      <c r="Z239" s="153">
        <f>Z240+Z241+Z242+Z243+Z244+Z245</f>
        <v>0</v>
      </c>
      <c r="AA239" s="153"/>
      <c r="AB239" s="161"/>
      <c r="AC239" s="161"/>
      <c r="AD239" s="161"/>
      <c r="AE239" s="153"/>
      <c r="AF239" s="153"/>
      <c r="AG239" s="161"/>
      <c r="AH239" s="161"/>
      <c r="AI239" s="161"/>
      <c r="AJ239" s="153">
        <f>SUM(AJ241:AJ242)</f>
        <v>4621.7209999999995</v>
      </c>
      <c r="AK239" s="153"/>
      <c r="AL239" s="161"/>
      <c r="AM239" s="161"/>
      <c r="AN239" s="161"/>
      <c r="AO239" s="153"/>
      <c r="AP239" s="153"/>
      <c r="AQ239" s="161"/>
      <c r="AR239" s="161"/>
      <c r="AS239" s="161"/>
      <c r="AT239" s="153"/>
      <c r="AU239" s="153"/>
      <c r="AV239" s="161"/>
      <c r="AW239" s="161"/>
      <c r="AX239" s="161"/>
      <c r="AY239" s="161"/>
      <c r="AZ239" s="161"/>
      <c r="BA239" s="161"/>
      <c r="BB239" s="221"/>
    </row>
    <row r="240" spans="1:54" ht="32.25" customHeight="1">
      <c r="A240" s="302"/>
      <c r="B240" s="304"/>
      <c r="C240" s="304"/>
      <c r="D240" s="162" t="s">
        <v>37</v>
      </c>
      <c r="E240" s="153">
        <f t="shared" si="637"/>
        <v>0</v>
      </c>
      <c r="F240" s="153">
        <f t="shared" si="638"/>
        <v>0</v>
      </c>
      <c r="G240" s="161"/>
      <c r="H240" s="153"/>
      <c r="I240" s="153"/>
      <c r="J240" s="161"/>
      <c r="K240" s="153"/>
      <c r="L240" s="153"/>
      <c r="M240" s="161"/>
      <c r="N240" s="153"/>
      <c r="O240" s="153"/>
      <c r="P240" s="161"/>
      <c r="Q240" s="153"/>
      <c r="R240" s="153"/>
      <c r="S240" s="161"/>
      <c r="T240" s="153"/>
      <c r="U240" s="153"/>
      <c r="V240" s="161"/>
      <c r="W240" s="153"/>
      <c r="X240" s="153"/>
      <c r="Y240" s="161"/>
      <c r="Z240" s="153"/>
      <c r="AA240" s="153"/>
      <c r="AB240" s="161"/>
      <c r="AC240" s="161"/>
      <c r="AD240" s="161"/>
      <c r="AE240" s="153"/>
      <c r="AF240" s="153"/>
      <c r="AG240" s="161"/>
      <c r="AH240" s="161"/>
      <c r="AI240" s="161"/>
      <c r="AJ240" s="198"/>
      <c r="AK240" s="153"/>
      <c r="AL240" s="161"/>
      <c r="AM240" s="161"/>
      <c r="AN240" s="161"/>
      <c r="AO240" s="153"/>
      <c r="AP240" s="153"/>
      <c r="AQ240" s="161"/>
      <c r="AR240" s="161"/>
      <c r="AS240" s="161"/>
      <c r="AT240" s="153"/>
      <c r="AU240" s="153"/>
      <c r="AV240" s="161"/>
      <c r="AW240" s="161"/>
      <c r="AX240" s="161"/>
      <c r="AY240" s="161"/>
      <c r="AZ240" s="161"/>
      <c r="BA240" s="161"/>
      <c r="BB240" s="221"/>
    </row>
    <row r="241" spans="1:54" ht="50.25" customHeight="1">
      <c r="A241" s="302"/>
      <c r="B241" s="304"/>
      <c r="C241" s="304"/>
      <c r="D241" s="163" t="s">
        <v>2</v>
      </c>
      <c r="E241" s="153">
        <f t="shared" si="637"/>
        <v>4390.6349499999997</v>
      </c>
      <c r="F241" s="153">
        <f t="shared" si="638"/>
        <v>0</v>
      </c>
      <c r="G241" s="161"/>
      <c r="H241" s="153"/>
      <c r="I241" s="153"/>
      <c r="J241" s="161"/>
      <c r="K241" s="153"/>
      <c r="L241" s="153"/>
      <c r="M241" s="161"/>
      <c r="N241" s="153"/>
      <c r="O241" s="153"/>
      <c r="P241" s="161"/>
      <c r="Q241" s="153"/>
      <c r="R241" s="153"/>
      <c r="S241" s="161"/>
      <c r="T241" s="153"/>
      <c r="U241" s="153"/>
      <c r="V241" s="161"/>
      <c r="W241" s="153"/>
      <c r="X241" s="153"/>
      <c r="Y241" s="161"/>
      <c r="Z241" s="153"/>
      <c r="AA241" s="153"/>
      <c r="AB241" s="161"/>
      <c r="AC241" s="161"/>
      <c r="AD241" s="161"/>
      <c r="AE241" s="153"/>
      <c r="AF241" s="153"/>
      <c r="AG241" s="161"/>
      <c r="AH241" s="161"/>
      <c r="AI241" s="161"/>
      <c r="AJ241" s="153">
        <v>4390.6349499999997</v>
      </c>
      <c r="AK241" s="153"/>
      <c r="AL241" s="161"/>
      <c r="AM241" s="161"/>
      <c r="AN241" s="161"/>
      <c r="AO241" s="153"/>
      <c r="AP241" s="153"/>
      <c r="AQ241" s="161"/>
      <c r="AR241" s="161"/>
      <c r="AS241" s="161"/>
      <c r="AT241" s="153"/>
      <c r="AU241" s="153"/>
      <c r="AV241" s="161"/>
      <c r="AW241" s="161"/>
      <c r="AX241" s="161"/>
      <c r="AY241" s="161"/>
      <c r="AZ241" s="161"/>
      <c r="BA241" s="161"/>
      <c r="BB241" s="221"/>
    </row>
    <row r="242" spans="1:54" ht="22.5" customHeight="1">
      <c r="A242" s="302"/>
      <c r="B242" s="304"/>
      <c r="C242" s="304"/>
      <c r="D242" s="218" t="s">
        <v>277</v>
      </c>
      <c r="E242" s="153">
        <f>H242+K242+N242+Q242+T242+W242+Z242+AE242+AJ242+AO242+AT242+AY242</f>
        <v>231.08605</v>
      </c>
      <c r="F242" s="153">
        <f t="shared" si="638"/>
        <v>0</v>
      </c>
      <c r="G242" s="161"/>
      <c r="H242" s="153"/>
      <c r="I242" s="153"/>
      <c r="J242" s="161"/>
      <c r="K242" s="153"/>
      <c r="L242" s="153"/>
      <c r="M242" s="161"/>
      <c r="N242" s="153"/>
      <c r="O242" s="153"/>
      <c r="P242" s="161"/>
      <c r="Q242" s="153"/>
      <c r="R242" s="153"/>
      <c r="S242" s="161"/>
      <c r="T242" s="153"/>
      <c r="U242" s="153"/>
      <c r="V242" s="161"/>
      <c r="W242" s="153"/>
      <c r="X242" s="153"/>
      <c r="Y242" s="161"/>
      <c r="Z242" s="153"/>
      <c r="AA242" s="153"/>
      <c r="AB242" s="161"/>
      <c r="AC242" s="161"/>
      <c r="AD242" s="161"/>
      <c r="AE242" s="153"/>
      <c r="AF242" s="153"/>
      <c r="AG242" s="161"/>
      <c r="AH242" s="161"/>
      <c r="AI242" s="161"/>
      <c r="AJ242" s="153">
        <v>231.08605</v>
      </c>
      <c r="AK242" s="153"/>
      <c r="AL242" s="161"/>
      <c r="AM242" s="161"/>
      <c r="AN242" s="161"/>
      <c r="AO242" s="153"/>
      <c r="AP242" s="153"/>
      <c r="AQ242" s="161"/>
      <c r="AR242" s="161"/>
      <c r="AS242" s="161"/>
      <c r="AT242" s="153"/>
      <c r="AU242" s="153"/>
      <c r="AV242" s="161"/>
      <c r="AW242" s="161"/>
      <c r="AX242" s="161"/>
      <c r="AY242" s="161"/>
      <c r="AZ242" s="161"/>
      <c r="BA242" s="161"/>
      <c r="BB242" s="221"/>
    </row>
    <row r="243" spans="1:54" ht="82.5" customHeight="1">
      <c r="A243" s="302"/>
      <c r="B243" s="304"/>
      <c r="C243" s="304"/>
      <c r="D243" s="218" t="s">
        <v>283</v>
      </c>
      <c r="E243" s="153">
        <f t="shared" ref="E243:E245" si="639">H243+K243+N243+Q243+T243+W243+Z243+AE243+AJ243+AO243+AT243+AY243</f>
        <v>0</v>
      </c>
      <c r="F243" s="153">
        <f t="shared" si="638"/>
        <v>0</v>
      </c>
      <c r="G243" s="161"/>
      <c r="H243" s="153"/>
      <c r="I243" s="153"/>
      <c r="J243" s="161"/>
      <c r="K243" s="153"/>
      <c r="L243" s="153"/>
      <c r="M243" s="161"/>
      <c r="N243" s="153"/>
      <c r="O243" s="153"/>
      <c r="P243" s="161"/>
      <c r="Q243" s="153"/>
      <c r="R243" s="153"/>
      <c r="S243" s="161"/>
      <c r="T243" s="153"/>
      <c r="U243" s="153"/>
      <c r="V243" s="161"/>
      <c r="W243" s="153"/>
      <c r="X243" s="153"/>
      <c r="Y243" s="161"/>
      <c r="Z243" s="153"/>
      <c r="AA243" s="153"/>
      <c r="AB243" s="161"/>
      <c r="AC243" s="161"/>
      <c r="AD243" s="161"/>
      <c r="AE243" s="153"/>
      <c r="AF243" s="153"/>
      <c r="AG243" s="161"/>
      <c r="AH243" s="161"/>
      <c r="AI243" s="161"/>
      <c r="AJ243" s="153"/>
      <c r="AK243" s="153"/>
      <c r="AL243" s="161"/>
      <c r="AM243" s="161"/>
      <c r="AN243" s="161"/>
      <c r="AO243" s="153"/>
      <c r="AP243" s="153"/>
      <c r="AQ243" s="161"/>
      <c r="AR243" s="161"/>
      <c r="AS243" s="161"/>
      <c r="AT243" s="153"/>
      <c r="AU243" s="153"/>
      <c r="AV243" s="161"/>
      <c r="AW243" s="161"/>
      <c r="AX243" s="161"/>
      <c r="AY243" s="161"/>
      <c r="AZ243" s="161"/>
      <c r="BA243" s="161"/>
      <c r="BB243" s="221"/>
    </row>
    <row r="244" spans="1:54" ht="22.5" customHeight="1">
      <c r="A244" s="302"/>
      <c r="B244" s="304"/>
      <c r="C244" s="304"/>
      <c r="D244" s="218" t="s">
        <v>278</v>
      </c>
      <c r="E244" s="153">
        <f t="shared" si="639"/>
        <v>0</v>
      </c>
      <c r="F244" s="153">
        <f t="shared" si="638"/>
        <v>0</v>
      </c>
      <c r="G244" s="161"/>
      <c r="H244" s="153"/>
      <c r="I244" s="153"/>
      <c r="J244" s="161"/>
      <c r="K244" s="153"/>
      <c r="L244" s="153"/>
      <c r="M244" s="161"/>
      <c r="N244" s="153"/>
      <c r="O244" s="153"/>
      <c r="P244" s="161"/>
      <c r="Q244" s="153"/>
      <c r="R244" s="153"/>
      <c r="S244" s="161"/>
      <c r="T244" s="153"/>
      <c r="U244" s="153"/>
      <c r="V244" s="161"/>
      <c r="W244" s="153"/>
      <c r="X244" s="153"/>
      <c r="Y244" s="161"/>
      <c r="Z244" s="153"/>
      <c r="AA244" s="153"/>
      <c r="AB244" s="161"/>
      <c r="AC244" s="161"/>
      <c r="AD244" s="161"/>
      <c r="AE244" s="153"/>
      <c r="AF244" s="153"/>
      <c r="AG244" s="161"/>
      <c r="AH244" s="161"/>
      <c r="AI244" s="161"/>
      <c r="AJ244" s="153"/>
      <c r="AK244" s="153"/>
      <c r="AL244" s="161"/>
      <c r="AM244" s="161"/>
      <c r="AN244" s="161"/>
      <c r="AO244" s="153"/>
      <c r="AP244" s="153"/>
      <c r="AQ244" s="161"/>
      <c r="AR244" s="161"/>
      <c r="AS244" s="161"/>
      <c r="AT244" s="153"/>
      <c r="AU244" s="153"/>
      <c r="AV244" s="161"/>
      <c r="AW244" s="161"/>
      <c r="AX244" s="161"/>
      <c r="AY244" s="161"/>
      <c r="AZ244" s="161"/>
      <c r="BA244" s="161"/>
      <c r="BB244" s="221"/>
    </row>
    <row r="245" spans="1:54" ht="31.2">
      <c r="A245" s="302"/>
      <c r="B245" s="304"/>
      <c r="C245" s="304"/>
      <c r="D245" s="158" t="s">
        <v>43</v>
      </c>
      <c r="E245" s="153">
        <f t="shared" si="639"/>
        <v>0</v>
      </c>
      <c r="F245" s="153">
        <f t="shared" si="638"/>
        <v>0</v>
      </c>
      <c r="G245" s="161"/>
      <c r="H245" s="153"/>
      <c r="I245" s="153"/>
      <c r="J245" s="161"/>
      <c r="K245" s="153"/>
      <c r="L245" s="153"/>
      <c r="M245" s="161"/>
      <c r="N245" s="153"/>
      <c r="O245" s="153"/>
      <c r="P245" s="161"/>
      <c r="Q245" s="153"/>
      <c r="R245" s="153"/>
      <c r="S245" s="161"/>
      <c r="T245" s="153"/>
      <c r="U245" s="153"/>
      <c r="V245" s="161"/>
      <c r="W245" s="153"/>
      <c r="X245" s="153"/>
      <c r="Y245" s="161"/>
      <c r="Z245" s="153"/>
      <c r="AA245" s="153"/>
      <c r="AB245" s="161"/>
      <c r="AC245" s="161"/>
      <c r="AD245" s="161"/>
      <c r="AE245" s="153"/>
      <c r="AF245" s="153"/>
      <c r="AG245" s="161"/>
      <c r="AH245" s="161"/>
      <c r="AI245" s="161"/>
      <c r="AJ245" s="153"/>
      <c r="AK245" s="153"/>
      <c r="AL245" s="161"/>
      <c r="AM245" s="161"/>
      <c r="AN245" s="161"/>
      <c r="AO245" s="153"/>
      <c r="AP245" s="153"/>
      <c r="AQ245" s="161"/>
      <c r="AR245" s="161"/>
      <c r="AS245" s="161"/>
      <c r="AT245" s="153"/>
      <c r="AU245" s="153"/>
      <c r="AV245" s="161"/>
      <c r="AW245" s="161"/>
      <c r="AX245" s="161"/>
      <c r="AY245" s="161"/>
      <c r="AZ245" s="161"/>
      <c r="BA245" s="161"/>
      <c r="BB245" s="222"/>
    </row>
    <row r="246" spans="1:54" ht="22.5" customHeight="1">
      <c r="A246" s="301" t="s">
        <v>493</v>
      </c>
      <c r="B246" s="303" t="s">
        <v>472</v>
      </c>
      <c r="C246" s="303" t="s">
        <v>330</v>
      </c>
      <c r="D246" s="164" t="s">
        <v>41</v>
      </c>
      <c r="E246" s="153">
        <f t="shared" ref="E246:E248" si="640">H246+K246+N246+Q246+T246+W246+Z246+AE246+AJ246+AO246+AT246+AY246</f>
        <v>596.08000000000004</v>
      </c>
      <c r="F246" s="153">
        <f>AH246+AM246+AR246+AW246+AZ246</f>
        <v>0</v>
      </c>
      <c r="G246" s="161"/>
      <c r="H246" s="153"/>
      <c r="I246" s="153"/>
      <c r="J246" s="161"/>
      <c r="K246" s="153"/>
      <c r="L246" s="153"/>
      <c r="M246" s="161"/>
      <c r="N246" s="153"/>
      <c r="O246" s="153"/>
      <c r="P246" s="161"/>
      <c r="Q246" s="153"/>
      <c r="R246" s="153"/>
      <c r="S246" s="161"/>
      <c r="T246" s="153"/>
      <c r="U246" s="153"/>
      <c r="V246" s="161"/>
      <c r="W246" s="153"/>
      <c r="X246" s="153"/>
      <c r="Y246" s="161"/>
      <c r="Z246" s="153">
        <f>Z247+Z248+Z249+Z250+Z251+Z252</f>
        <v>431.03942999999998</v>
      </c>
      <c r="AA246" s="153">
        <f t="shared" ref="AA246:AC246" si="641">AA247+AA248+AA249+AA250+AA251+AA252</f>
        <v>0</v>
      </c>
      <c r="AB246" s="153">
        <f t="shared" si="641"/>
        <v>0</v>
      </c>
      <c r="AC246" s="153">
        <f t="shared" si="641"/>
        <v>431.03942999999998</v>
      </c>
      <c r="AD246" s="161"/>
      <c r="AE246" s="153">
        <f t="shared" ref="AE246:AH246" si="642">AE249</f>
        <v>0</v>
      </c>
      <c r="AF246" s="153">
        <f t="shared" si="642"/>
        <v>0</v>
      </c>
      <c r="AG246" s="153">
        <f t="shared" si="642"/>
        <v>0</v>
      </c>
      <c r="AH246" s="153">
        <f t="shared" si="642"/>
        <v>0</v>
      </c>
      <c r="AI246" s="161"/>
      <c r="AJ246" s="153">
        <f>AJ249</f>
        <v>165.04057000000006</v>
      </c>
      <c r="AK246" s="153"/>
      <c r="AL246" s="161"/>
      <c r="AM246" s="161"/>
      <c r="AN246" s="161"/>
      <c r="AO246" s="153"/>
      <c r="AP246" s="153"/>
      <c r="AQ246" s="161"/>
      <c r="AR246" s="161"/>
      <c r="AS246" s="161"/>
      <c r="AT246" s="153"/>
      <c r="AU246" s="153"/>
      <c r="AV246" s="161"/>
      <c r="AW246" s="161"/>
      <c r="AX246" s="161"/>
      <c r="AY246" s="161"/>
      <c r="AZ246" s="161"/>
      <c r="BA246" s="161"/>
      <c r="BB246" s="221"/>
    </row>
    <row r="247" spans="1:54" ht="32.25" customHeight="1">
      <c r="A247" s="302"/>
      <c r="B247" s="304"/>
      <c r="C247" s="304"/>
      <c r="D247" s="162" t="s">
        <v>37</v>
      </c>
      <c r="E247" s="153">
        <f t="shared" si="640"/>
        <v>0</v>
      </c>
      <c r="F247" s="153">
        <f t="shared" ref="F247:F252" si="643">I247+L247+O247+R247+U247+X247+AA247+AF247+AK247+AP247+AU247+AZ247</f>
        <v>0</v>
      </c>
      <c r="G247" s="161"/>
      <c r="H247" s="153"/>
      <c r="I247" s="153"/>
      <c r="J247" s="161"/>
      <c r="K247" s="153"/>
      <c r="L247" s="153"/>
      <c r="M247" s="161"/>
      <c r="N247" s="153"/>
      <c r="O247" s="153"/>
      <c r="P247" s="161"/>
      <c r="Q247" s="153"/>
      <c r="R247" s="153"/>
      <c r="S247" s="161"/>
      <c r="T247" s="153"/>
      <c r="U247" s="153"/>
      <c r="V247" s="161"/>
      <c r="W247" s="153"/>
      <c r="X247" s="153"/>
      <c r="Y247" s="161"/>
      <c r="Z247" s="153"/>
      <c r="AA247" s="153"/>
      <c r="AB247" s="161"/>
      <c r="AC247" s="161"/>
      <c r="AD247" s="161"/>
      <c r="AE247" s="153"/>
      <c r="AF247" s="153"/>
      <c r="AG247" s="161"/>
      <c r="AH247" s="161"/>
      <c r="AI247" s="161"/>
      <c r="AJ247" s="153"/>
      <c r="AK247" s="153"/>
      <c r="AL247" s="161"/>
      <c r="AM247" s="161"/>
      <c r="AN247" s="161"/>
      <c r="AO247" s="153"/>
      <c r="AP247" s="153"/>
      <c r="AQ247" s="161"/>
      <c r="AR247" s="161"/>
      <c r="AS247" s="161"/>
      <c r="AT247" s="153"/>
      <c r="AU247" s="153"/>
      <c r="AV247" s="161"/>
      <c r="AW247" s="161"/>
      <c r="AX247" s="161"/>
      <c r="AY247" s="161"/>
      <c r="AZ247" s="161"/>
      <c r="BA247" s="161"/>
      <c r="BB247" s="221"/>
    </row>
    <row r="248" spans="1:54" ht="50.25" customHeight="1">
      <c r="A248" s="302"/>
      <c r="B248" s="304"/>
      <c r="C248" s="304"/>
      <c r="D248" s="163" t="s">
        <v>2</v>
      </c>
      <c r="E248" s="153">
        <f t="shared" si="640"/>
        <v>0</v>
      </c>
      <c r="F248" s="153">
        <f t="shared" si="643"/>
        <v>0</v>
      </c>
      <c r="G248" s="161"/>
      <c r="H248" s="153"/>
      <c r="I248" s="153"/>
      <c r="J248" s="161"/>
      <c r="K248" s="153"/>
      <c r="L248" s="153"/>
      <c r="M248" s="161"/>
      <c r="N248" s="153"/>
      <c r="O248" s="153"/>
      <c r="P248" s="161"/>
      <c r="Q248" s="153"/>
      <c r="R248" s="153"/>
      <c r="S248" s="161"/>
      <c r="T248" s="153"/>
      <c r="U248" s="153"/>
      <c r="V248" s="161"/>
      <c r="W248" s="153"/>
      <c r="X248" s="153"/>
      <c r="Y248" s="161"/>
      <c r="Z248" s="153"/>
      <c r="AA248" s="153"/>
      <c r="AB248" s="161"/>
      <c r="AC248" s="161"/>
      <c r="AD248" s="161"/>
      <c r="AE248" s="153"/>
      <c r="AF248" s="153"/>
      <c r="AG248" s="161"/>
      <c r="AH248" s="161"/>
      <c r="AI248" s="161"/>
      <c r="AJ248" s="153"/>
      <c r="AK248" s="153"/>
      <c r="AL248" s="161"/>
      <c r="AM248" s="161"/>
      <c r="AN248" s="161"/>
      <c r="AO248" s="153"/>
      <c r="AP248" s="153"/>
      <c r="AQ248" s="161"/>
      <c r="AR248" s="161"/>
      <c r="AS248" s="161"/>
      <c r="AT248" s="153"/>
      <c r="AU248" s="153"/>
      <c r="AV248" s="161"/>
      <c r="AW248" s="161"/>
      <c r="AX248" s="161"/>
      <c r="AY248" s="161"/>
      <c r="AZ248" s="161"/>
      <c r="BA248" s="161"/>
      <c r="BB248" s="221"/>
    </row>
    <row r="249" spans="1:54" ht="22.5" customHeight="1">
      <c r="A249" s="302"/>
      <c r="B249" s="304"/>
      <c r="C249" s="304"/>
      <c r="D249" s="218" t="s">
        <v>277</v>
      </c>
      <c r="E249" s="153">
        <f>H249+K249+N249+Q249+T249+W249+Z249+AE249+AJ249+AO249+AT249+AY249</f>
        <v>596.08000000000004</v>
      </c>
      <c r="F249" s="153">
        <f>AH249+AM249+AR249+AW249+AZ249</f>
        <v>0</v>
      </c>
      <c r="G249" s="161"/>
      <c r="H249" s="153"/>
      <c r="I249" s="153"/>
      <c r="J249" s="161"/>
      <c r="K249" s="153"/>
      <c r="L249" s="153"/>
      <c r="M249" s="161"/>
      <c r="N249" s="153"/>
      <c r="O249" s="153"/>
      <c r="P249" s="161"/>
      <c r="Q249" s="153"/>
      <c r="R249" s="153"/>
      <c r="S249" s="161"/>
      <c r="T249" s="153"/>
      <c r="U249" s="153"/>
      <c r="V249" s="161"/>
      <c r="W249" s="153"/>
      <c r="X249" s="153"/>
      <c r="Y249" s="161"/>
      <c r="Z249" s="153">
        <v>431.03942999999998</v>
      </c>
      <c r="AA249" s="153"/>
      <c r="AB249" s="161"/>
      <c r="AC249" s="153">
        <v>431.03942999999998</v>
      </c>
      <c r="AD249" s="161"/>
      <c r="AE249" s="153"/>
      <c r="AF249" s="153"/>
      <c r="AG249" s="161"/>
      <c r="AH249" s="153"/>
      <c r="AI249" s="161"/>
      <c r="AJ249" s="153">
        <f>596.08-431.03943</f>
        <v>165.04057000000006</v>
      </c>
      <c r="AK249" s="153"/>
      <c r="AL249" s="161"/>
      <c r="AM249" s="161"/>
      <c r="AN249" s="161"/>
      <c r="AO249" s="153"/>
      <c r="AP249" s="153"/>
      <c r="AQ249" s="161"/>
      <c r="AR249" s="161"/>
      <c r="AS249" s="161"/>
      <c r="AT249" s="153"/>
      <c r="AU249" s="153"/>
      <c r="AV249" s="161"/>
      <c r="AW249" s="161"/>
      <c r="AX249" s="161"/>
      <c r="AY249" s="161"/>
      <c r="AZ249" s="161"/>
      <c r="BA249" s="161"/>
      <c r="BB249" s="221"/>
    </row>
    <row r="250" spans="1:54" ht="82.5" customHeight="1">
      <c r="A250" s="302"/>
      <c r="B250" s="304"/>
      <c r="C250" s="304"/>
      <c r="D250" s="218" t="s">
        <v>283</v>
      </c>
      <c r="E250" s="153">
        <f t="shared" ref="E250:E252" si="644">H250+K250+N250+Q250+T250+W250+Z250+AE250+AJ250+AO250+AT250+AY250</f>
        <v>0</v>
      </c>
      <c r="F250" s="153">
        <f t="shared" si="643"/>
        <v>0</v>
      </c>
      <c r="G250" s="161"/>
      <c r="H250" s="153"/>
      <c r="I250" s="153"/>
      <c r="J250" s="161"/>
      <c r="K250" s="153"/>
      <c r="L250" s="153"/>
      <c r="M250" s="161"/>
      <c r="N250" s="153"/>
      <c r="O250" s="153"/>
      <c r="P250" s="161"/>
      <c r="Q250" s="153"/>
      <c r="R250" s="153"/>
      <c r="S250" s="161"/>
      <c r="T250" s="153"/>
      <c r="U250" s="153"/>
      <c r="V250" s="161"/>
      <c r="W250" s="153"/>
      <c r="X250" s="153"/>
      <c r="Y250" s="161"/>
      <c r="Z250" s="153"/>
      <c r="AA250" s="153"/>
      <c r="AB250" s="161"/>
      <c r="AC250" s="161"/>
      <c r="AD250" s="161"/>
      <c r="AE250" s="153"/>
      <c r="AF250" s="153"/>
      <c r="AG250" s="161"/>
      <c r="AH250" s="161"/>
      <c r="AI250" s="161"/>
      <c r="AJ250" s="153"/>
      <c r="AK250" s="153"/>
      <c r="AL250" s="161"/>
      <c r="AM250" s="161"/>
      <c r="AN250" s="161"/>
      <c r="AO250" s="153"/>
      <c r="AP250" s="153"/>
      <c r="AQ250" s="161"/>
      <c r="AR250" s="161"/>
      <c r="AS250" s="161"/>
      <c r="AT250" s="153"/>
      <c r="AU250" s="153"/>
      <c r="AV250" s="161"/>
      <c r="AW250" s="161"/>
      <c r="AX250" s="161"/>
      <c r="AY250" s="161"/>
      <c r="AZ250" s="161"/>
      <c r="BA250" s="161"/>
      <c r="BB250" s="221"/>
    </row>
    <row r="251" spans="1:54" ht="22.5" customHeight="1">
      <c r="A251" s="302"/>
      <c r="B251" s="304"/>
      <c r="C251" s="304"/>
      <c r="D251" s="218" t="s">
        <v>278</v>
      </c>
      <c r="E251" s="153">
        <f t="shared" si="644"/>
        <v>0</v>
      </c>
      <c r="F251" s="153">
        <f t="shared" si="643"/>
        <v>0</v>
      </c>
      <c r="G251" s="161"/>
      <c r="H251" s="153"/>
      <c r="I251" s="153"/>
      <c r="J251" s="161"/>
      <c r="K251" s="153"/>
      <c r="L251" s="153"/>
      <c r="M251" s="161"/>
      <c r="N251" s="153"/>
      <c r="O251" s="153"/>
      <c r="P251" s="161"/>
      <c r="Q251" s="153"/>
      <c r="R251" s="153"/>
      <c r="S251" s="161"/>
      <c r="T251" s="153"/>
      <c r="U251" s="153"/>
      <c r="V251" s="161"/>
      <c r="W251" s="153"/>
      <c r="X251" s="153"/>
      <c r="Y251" s="161"/>
      <c r="Z251" s="153"/>
      <c r="AA251" s="153"/>
      <c r="AB251" s="161"/>
      <c r="AC251" s="161"/>
      <c r="AD251" s="161"/>
      <c r="AE251" s="153"/>
      <c r="AF251" s="153"/>
      <c r="AG251" s="161"/>
      <c r="AH251" s="161"/>
      <c r="AI251" s="161"/>
      <c r="AJ251" s="153"/>
      <c r="AK251" s="153"/>
      <c r="AL251" s="161"/>
      <c r="AM251" s="161"/>
      <c r="AN251" s="161"/>
      <c r="AO251" s="153"/>
      <c r="AP251" s="153"/>
      <c r="AQ251" s="161"/>
      <c r="AR251" s="161"/>
      <c r="AS251" s="161"/>
      <c r="AT251" s="153"/>
      <c r="AU251" s="153"/>
      <c r="AV251" s="161"/>
      <c r="AW251" s="161"/>
      <c r="AX251" s="161"/>
      <c r="AY251" s="161"/>
      <c r="AZ251" s="161"/>
      <c r="BA251" s="161"/>
      <c r="BB251" s="221"/>
    </row>
    <row r="252" spans="1:54" ht="31.2">
      <c r="A252" s="302"/>
      <c r="B252" s="304"/>
      <c r="C252" s="304"/>
      <c r="D252" s="158" t="s">
        <v>43</v>
      </c>
      <c r="E252" s="153">
        <f t="shared" si="644"/>
        <v>0</v>
      </c>
      <c r="F252" s="153">
        <f t="shared" si="643"/>
        <v>0</v>
      </c>
      <c r="G252" s="161"/>
      <c r="H252" s="153"/>
      <c r="I252" s="153"/>
      <c r="J252" s="161"/>
      <c r="K252" s="153"/>
      <c r="L252" s="153"/>
      <c r="M252" s="161"/>
      <c r="N252" s="153"/>
      <c r="O252" s="153"/>
      <c r="P252" s="161"/>
      <c r="Q252" s="153"/>
      <c r="R252" s="153"/>
      <c r="S252" s="161"/>
      <c r="T252" s="153"/>
      <c r="U252" s="153"/>
      <c r="V252" s="161"/>
      <c r="W252" s="153"/>
      <c r="X252" s="153"/>
      <c r="Y252" s="161"/>
      <c r="Z252" s="153"/>
      <c r="AA252" s="153"/>
      <c r="AB252" s="161"/>
      <c r="AC252" s="161"/>
      <c r="AD252" s="161"/>
      <c r="AE252" s="153"/>
      <c r="AF252" s="153"/>
      <c r="AG252" s="161"/>
      <c r="AH252" s="161"/>
      <c r="AI252" s="161"/>
      <c r="AJ252" s="153"/>
      <c r="AK252" s="153"/>
      <c r="AL252" s="161"/>
      <c r="AM252" s="161"/>
      <c r="AN252" s="161"/>
      <c r="AO252" s="153"/>
      <c r="AP252" s="153"/>
      <c r="AQ252" s="161"/>
      <c r="AR252" s="161"/>
      <c r="AS252" s="161"/>
      <c r="AT252" s="153"/>
      <c r="AU252" s="153"/>
      <c r="AV252" s="161"/>
      <c r="AW252" s="161"/>
      <c r="AX252" s="161"/>
      <c r="AY252" s="161"/>
      <c r="AZ252" s="161"/>
      <c r="BA252" s="161"/>
      <c r="BB252" s="222"/>
    </row>
    <row r="253" spans="1:54" ht="22.5" customHeight="1">
      <c r="A253" s="301" t="s">
        <v>494</v>
      </c>
      <c r="B253" s="303" t="s">
        <v>473</v>
      </c>
      <c r="C253" s="303" t="s">
        <v>330</v>
      </c>
      <c r="D253" s="164" t="s">
        <v>41</v>
      </c>
      <c r="E253" s="153">
        <f t="shared" ref="E253:E255" si="645">H253+K253+N253+Q253+T253+W253+Z253+AE253+AJ253+AO253+AT253+AY253</f>
        <v>4818.6709999999994</v>
      </c>
      <c r="F253" s="153">
        <f t="shared" ref="F253:F259" si="646">I253+L253+O253+R253+U253+X253+AA253+AF253+AK253+AP253+AU253+AZ253</f>
        <v>0</v>
      </c>
      <c r="G253" s="161"/>
      <c r="H253" s="153"/>
      <c r="I253" s="153"/>
      <c r="J253" s="161"/>
      <c r="K253" s="153"/>
      <c r="L253" s="153"/>
      <c r="M253" s="161"/>
      <c r="N253" s="153"/>
      <c r="O253" s="153"/>
      <c r="P253" s="161"/>
      <c r="Q253" s="153"/>
      <c r="R253" s="153"/>
      <c r="S253" s="161"/>
      <c r="T253" s="153"/>
      <c r="U253" s="153"/>
      <c r="V253" s="161"/>
      <c r="W253" s="153"/>
      <c r="X253" s="153"/>
      <c r="Y253" s="161"/>
      <c r="Z253" s="153">
        <f>Z254+Z255+Z256+Z257+Z258+Z259</f>
        <v>0</v>
      </c>
      <c r="AA253" s="153"/>
      <c r="AB253" s="161"/>
      <c r="AC253" s="161"/>
      <c r="AD253" s="161"/>
      <c r="AE253" s="153"/>
      <c r="AF253" s="153"/>
      <c r="AG253" s="161"/>
      <c r="AH253" s="161"/>
      <c r="AI253" s="161"/>
      <c r="AJ253" s="153">
        <f>SUM(AJ255:AJ256)</f>
        <v>4818.6709999999994</v>
      </c>
      <c r="AK253" s="153"/>
      <c r="AL253" s="161"/>
      <c r="AM253" s="161"/>
      <c r="AN253" s="161"/>
      <c r="AO253" s="153"/>
      <c r="AP253" s="153"/>
      <c r="AQ253" s="161"/>
      <c r="AR253" s="161"/>
      <c r="AS253" s="161"/>
      <c r="AT253" s="153"/>
      <c r="AU253" s="153"/>
      <c r="AV253" s="161"/>
      <c r="AW253" s="161"/>
      <c r="AX253" s="161"/>
      <c r="AY253" s="161"/>
      <c r="AZ253" s="161"/>
      <c r="BA253" s="161"/>
      <c r="BB253" s="221"/>
    </row>
    <row r="254" spans="1:54" ht="32.25" customHeight="1">
      <c r="A254" s="302"/>
      <c r="B254" s="304"/>
      <c r="C254" s="304"/>
      <c r="D254" s="162" t="s">
        <v>37</v>
      </c>
      <c r="E254" s="153">
        <f t="shared" si="645"/>
        <v>0</v>
      </c>
      <c r="F254" s="153">
        <f t="shared" si="646"/>
        <v>0</v>
      </c>
      <c r="G254" s="161"/>
      <c r="H254" s="153"/>
      <c r="I254" s="153"/>
      <c r="J254" s="161"/>
      <c r="K254" s="153"/>
      <c r="L254" s="153"/>
      <c r="M254" s="161"/>
      <c r="N254" s="153"/>
      <c r="O254" s="153"/>
      <c r="P254" s="161"/>
      <c r="Q254" s="153"/>
      <c r="R254" s="153"/>
      <c r="S254" s="161"/>
      <c r="T254" s="153"/>
      <c r="U254" s="153"/>
      <c r="V254" s="161"/>
      <c r="W254" s="153"/>
      <c r="X254" s="153"/>
      <c r="Y254" s="161"/>
      <c r="Z254" s="153"/>
      <c r="AA254" s="153"/>
      <c r="AB254" s="161"/>
      <c r="AC254" s="161"/>
      <c r="AD254" s="161"/>
      <c r="AE254" s="153"/>
      <c r="AF254" s="153"/>
      <c r="AG254" s="161"/>
      <c r="AH254" s="161"/>
      <c r="AI254" s="161"/>
      <c r="AJ254" s="153"/>
      <c r="AK254" s="153"/>
      <c r="AL254" s="161"/>
      <c r="AM254" s="161"/>
      <c r="AN254" s="161"/>
      <c r="AO254" s="153"/>
      <c r="AP254" s="153"/>
      <c r="AQ254" s="161"/>
      <c r="AR254" s="161"/>
      <c r="AS254" s="161"/>
      <c r="AT254" s="153"/>
      <c r="AU254" s="153"/>
      <c r="AV254" s="161"/>
      <c r="AW254" s="161"/>
      <c r="AX254" s="161"/>
      <c r="AY254" s="161"/>
      <c r="AZ254" s="161"/>
      <c r="BA254" s="161"/>
      <c r="BB254" s="221"/>
    </row>
    <row r="255" spans="1:54" ht="50.25" customHeight="1">
      <c r="A255" s="302"/>
      <c r="B255" s="304"/>
      <c r="C255" s="304"/>
      <c r="D255" s="163" t="s">
        <v>2</v>
      </c>
      <c r="E255" s="153">
        <f t="shared" si="645"/>
        <v>4538.0392199999997</v>
      </c>
      <c r="F255" s="153">
        <f t="shared" si="646"/>
        <v>0</v>
      </c>
      <c r="G255" s="161"/>
      <c r="H255" s="153"/>
      <c r="I255" s="153"/>
      <c r="J255" s="161"/>
      <c r="K255" s="153"/>
      <c r="L255" s="153"/>
      <c r="M255" s="161"/>
      <c r="N255" s="153"/>
      <c r="O255" s="153"/>
      <c r="P255" s="161"/>
      <c r="Q255" s="153"/>
      <c r="R255" s="153"/>
      <c r="S255" s="161"/>
      <c r="T255" s="153"/>
      <c r="U255" s="153"/>
      <c r="V255" s="161"/>
      <c r="W255" s="153"/>
      <c r="X255" s="153"/>
      <c r="Y255" s="161"/>
      <c r="Z255" s="153"/>
      <c r="AA255" s="153"/>
      <c r="AB255" s="161"/>
      <c r="AC255" s="161"/>
      <c r="AD255" s="161"/>
      <c r="AE255" s="153"/>
      <c r="AF255" s="153"/>
      <c r="AG255" s="161"/>
      <c r="AH255" s="161"/>
      <c r="AI255" s="161"/>
      <c r="AJ255" s="153">
        <v>4538.0392199999997</v>
      </c>
      <c r="AK255" s="153"/>
      <c r="AL255" s="161"/>
      <c r="AM255" s="161"/>
      <c r="AN255" s="161"/>
      <c r="AO255" s="153"/>
      <c r="AP255" s="153"/>
      <c r="AQ255" s="161"/>
      <c r="AR255" s="161"/>
      <c r="AS255" s="161"/>
      <c r="AT255" s="153"/>
      <c r="AU255" s="153"/>
      <c r="AV255" s="161"/>
      <c r="AW255" s="161"/>
      <c r="AX255" s="161"/>
      <c r="AY255" s="161"/>
      <c r="AZ255" s="161"/>
      <c r="BA255" s="161"/>
      <c r="BB255" s="221"/>
    </row>
    <row r="256" spans="1:54" ht="22.5" customHeight="1">
      <c r="A256" s="302"/>
      <c r="B256" s="304"/>
      <c r="C256" s="304"/>
      <c r="D256" s="218" t="s">
        <v>277</v>
      </c>
      <c r="E256" s="153">
        <f>H256+K256+N256+Q256+T256+W256+Z256+AE256+AJ256+AO256+AT256+AY256</f>
        <v>280.63177999999999</v>
      </c>
      <c r="F256" s="153">
        <f t="shared" si="646"/>
        <v>0</v>
      </c>
      <c r="G256" s="161"/>
      <c r="H256" s="153"/>
      <c r="I256" s="153"/>
      <c r="J256" s="161"/>
      <c r="K256" s="153"/>
      <c r="L256" s="153"/>
      <c r="M256" s="161"/>
      <c r="N256" s="153"/>
      <c r="O256" s="153"/>
      <c r="P256" s="161"/>
      <c r="Q256" s="153"/>
      <c r="R256" s="153"/>
      <c r="S256" s="161"/>
      <c r="T256" s="153"/>
      <c r="U256" s="153"/>
      <c r="V256" s="161"/>
      <c r="W256" s="153"/>
      <c r="X256" s="153"/>
      <c r="Y256" s="161"/>
      <c r="Z256" s="153"/>
      <c r="AA256" s="153"/>
      <c r="AB256" s="161"/>
      <c r="AC256" s="161"/>
      <c r="AD256" s="161"/>
      <c r="AE256" s="153"/>
      <c r="AF256" s="153"/>
      <c r="AG256" s="161"/>
      <c r="AH256" s="161"/>
      <c r="AI256" s="161"/>
      <c r="AJ256" s="153">
        <f>41.78758+238.8442</f>
        <v>280.63177999999999</v>
      </c>
      <c r="AK256" s="153"/>
      <c r="AL256" s="161"/>
      <c r="AM256" s="161"/>
      <c r="AN256" s="161"/>
      <c r="AO256" s="153"/>
      <c r="AP256" s="153"/>
      <c r="AQ256" s="161"/>
      <c r="AR256" s="161"/>
      <c r="AS256" s="161"/>
      <c r="AT256" s="153"/>
      <c r="AU256" s="153"/>
      <c r="AV256" s="161"/>
      <c r="AW256" s="161"/>
      <c r="AX256" s="161"/>
      <c r="AY256" s="161"/>
      <c r="AZ256" s="161"/>
      <c r="BA256" s="161"/>
      <c r="BB256" s="221"/>
    </row>
    <row r="257" spans="1:54" ht="82.5" customHeight="1">
      <c r="A257" s="302"/>
      <c r="B257" s="304"/>
      <c r="C257" s="304"/>
      <c r="D257" s="218" t="s">
        <v>283</v>
      </c>
      <c r="E257" s="153">
        <f t="shared" ref="E257:E259" si="647">H257+K257+N257+Q257+T257+W257+Z257+AE257+AJ257+AO257+AT257+AY257</f>
        <v>0</v>
      </c>
      <c r="F257" s="153">
        <f t="shared" si="646"/>
        <v>0</v>
      </c>
      <c r="G257" s="161"/>
      <c r="H257" s="153"/>
      <c r="I257" s="153"/>
      <c r="J257" s="161"/>
      <c r="K257" s="153"/>
      <c r="L257" s="153"/>
      <c r="M257" s="161"/>
      <c r="N257" s="153"/>
      <c r="O257" s="153"/>
      <c r="P257" s="161"/>
      <c r="Q257" s="153"/>
      <c r="R257" s="153"/>
      <c r="S257" s="161"/>
      <c r="T257" s="153"/>
      <c r="U257" s="153"/>
      <c r="V257" s="161"/>
      <c r="W257" s="153"/>
      <c r="X257" s="153"/>
      <c r="Y257" s="161"/>
      <c r="Z257" s="153"/>
      <c r="AA257" s="153"/>
      <c r="AB257" s="161"/>
      <c r="AC257" s="161"/>
      <c r="AD257" s="161"/>
      <c r="AE257" s="153"/>
      <c r="AF257" s="153"/>
      <c r="AG257" s="161"/>
      <c r="AH257" s="161"/>
      <c r="AI257" s="161"/>
      <c r="AJ257" s="153"/>
      <c r="AK257" s="153"/>
      <c r="AL257" s="161"/>
      <c r="AM257" s="161"/>
      <c r="AN257" s="161"/>
      <c r="AO257" s="153"/>
      <c r="AP257" s="153"/>
      <c r="AQ257" s="161"/>
      <c r="AR257" s="161"/>
      <c r="AS257" s="161"/>
      <c r="AT257" s="153"/>
      <c r="AU257" s="153"/>
      <c r="AV257" s="161"/>
      <c r="AW257" s="161"/>
      <c r="AX257" s="161"/>
      <c r="AY257" s="161"/>
      <c r="AZ257" s="161"/>
      <c r="BA257" s="161"/>
      <c r="BB257" s="221"/>
    </row>
    <row r="258" spans="1:54" ht="22.5" customHeight="1">
      <c r="A258" s="302"/>
      <c r="B258" s="304"/>
      <c r="C258" s="304"/>
      <c r="D258" s="218" t="s">
        <v>278</v>
      </c>
      <c r="E258" s="153">
        <f t="shared" si="647"/>
        <v>0</v>
      </c>
      <c r="F258" s="153">
        <f t="shared" si="646"/>
        <v>0</v>
      </c>
      <c r="G258" s="161"/>
      <c r="H258" s="153"/>
      <c r="I258" s="153"/>
      <c r="J258" s="161"/>
      <c r="K258" s="153"/>
      <c r="L258" s="153"/>
      <c r="M258" s="161"/>
      <c r="N258" s="153"/>
      <c r="O258" s="153"/>
      <c r="P258" s="161"/>
      <c r="Q258" s="153"/>
      <c r="R258" s="153"/>
      <c r="S258" s="161"/>
      <c r="T258" s="153"/>
      <c r="U258" s="153"/>
      <c r="V258" s="161"/>
      <c r="W258" s="153"/>
      <c r="X258" s="153"/>
      <c r="Y258" s="161"/>
      <c r="Z258" s="153"/>
      <c r="AA258" s="153"/>
      <c r="AB258" s="161"/>
      <c r="AC258" s="161"/>
      <c r="AD258" s="161"/>
      <c r="AE258" s="153"/>
      <c r="AF258" s="153"/>
      <c r="AG258" s="161"/>
      <c r="AH258" s="161"/>
      <c r="AI258" s="161"/>
      <c r="AJ258" s="153"/>
      <c r="AK258" s="153"/>
      <c r="AL258" s="161"/>
      <c r="AM258" s="161"/>
      <c r="AN258" s="161"/>
      <c r="AO258" s="153"/>
      <c r="AP258" s="153"/>
      <c r="AQ258" s="161"/>
      <c r="AR258" s="161"/>
      <c r="AS258" s="161"/>
      <c r="AT258" s="153"/>
      <c r="AU258" s="153"/>
      <c r="AV258" s="161"/>
      <c r="AW258" s="161"/>
      <c r="AX258" s="161"/>
      <c r="AY258" s="161"/>
      <c r="AZ258" s="161"/>
      <c r="BA258" s="161"/>
      <c r="BB258" s="221"/>
    </row>
    <row r="259" spans="1:54" ht="31.2">
      <c r="A259" s="302"/>
      <c r="B259" s="304"/>
      <c r="C259" s="304"/>
      <c r="D259" s="158" t="s">
        <v>43</v>
      </c>
      <c r="E259" s="153">
        <f t="shared" si="647"/>
        <v>0</v>
      </c>
      <c r="F259" s="153">
        <f t="shared" si="646"/>
        <v>0</v>
      </c>
      <c r="G259" s="161"/>
      <c r="H259" s="153"/>
      <c r="I259" s="153"/>
      <c r="J259" s="161"/>
      <c r="K259" s="153"/>
      <c r="L259" s="153"/>
      <c r="M259" s="161"/>
      <c r="N259" s="153"/>
      <c r="O259" s="153"/>
      <c r="P259" s="161"/>
      <c r="Q259" s="153"/>
      <c r="R259" s="153"/>
      <c r="S259" s="161"/>
      <c r="T259" s="153"/>
      <c r="U259" s="153"/>
      <c r="V259" s="161"/>
      <c r="W259" s="153"/>
      <c r="X259" s="153"/>
      <c r="Y259" s="161"/>
      <c r="Z259" s="153"/>
      <c r="AA259" s="153"/>
      <c r="AB259" s="161"/>
      <c r="AC259" s="161"/>
      <c r="AD259" s="161"/>
      <c r="AE259" s="153"/>
      <c r="AF259" s="153"/>
      <c r="AG259" s="161"/>
      <c r="AH259" s="161"/>
      <c r="AI259" s="161"/>
      <c r="AJ259" s="153"/>
      <c r="AK259" s="153"/>
      <c r="AL259" s="161"/>
      <c r="AM259" s="161"/>
      <c r="AN259" s="161"/>
      <c r="AO259" s="153"/>
      <c r="AP259" s="153"/>
      <c r="AQ259" s="161"/>
      <c r="AR259" s="161"/>
      <c r="AS259" s="161"/>
      <c r="AT259" s="153"/>
      <c r="AU259" s="153"/>
      <c r="AV259" s="161"/>
      <c r="AW259" s="161"/>
      <c r="AX259" s="161"/>
      <c r="AY259" s="161"/>
      <c r="AZ259" s="161"/>
      <c r="BA259" s="161"/>
      <c r="BB259" s="222"/>
    </row>
    <row r="260" spans="1:54" ht="22.5" customHeight="1">
      <c r="A260" s="302" t="s">
        <v>495</v>
      </c>
      <c r="B260" s="303" t="s">
        <v>474</v>
      </c>
      <c r="C260" s="303" t="s">
        <v>330</v>
      </c>
      <c r="D260" s="164" t="s">
        <v>41</v>
      </c>
      <c r="E260" s="153">
        <f t="shared" ref="E260:E262" si="648">H260+K260+N260+Q260+T260+W260+Z260+AE260+AJ260+AO260+AT260+AY260</f>
        <v>1602.934</v>
      </c>
      <c r="F260" s="153">
        <f>AC260</f>
        <v>1602.934</v>
      </c>
      <c r="G260" s="161"/>
      <c r="H260" s="153"/>
      <c r="I260" s="153"/>
      <c r="J260" s="161"/>
      <c r="K260" s="153"/>
      <c r="L260" s="153"/>
      <c r="M260" s="161"/>
      <c r="N260" s="153"/>
      <c r="O260" s="153"/>
      <c r="P260" s="161"/>
      <c r="Q260" s="153"/>
      <c r="R260" s="153"/>
      <c r="S260" s="161"/>
      <c r="T260" s="153"/>
      <c r="U260" s="153"/>
      <c r="V260" s="161"/>
      <c r="W260" s="153"/>
      <c r="X260" s="153"/>
      <c r="Y260" s="161"/>
      <c r="Z260" s="153">
        <f>Z261+Z262+Z263+Z264+Z265+Z266</f>
        <v>1602.934</v>
      </c>
      <c r="AA260" s="153">
        <f t="shared" ref="AA260:AC260" si="649">AA261+AA262+AA263+AA264+AA265+AA266</f>
        <v>0</v>
      </c>
      <c r="AB260" s="153">
        <f t="shared" si="649"/>
        <v>0</v>
      </c>
      <c r="AC260" s="153">
        <f t="shared" si="649"/>
        <v>1602.934</v>
      </c>
      <c r="AD260" s="161"/>
      <c r="AE260" s="153"/>
      <c r="AF260" s="153"/>
      <c r="AG260" s="161"/>
      <c r="AH260" s="161"/>
      <c r="AI260" s="161"/>
      <c r="AJ260" s="153">
        <f>AJ263</f>
        <v>0</v>
      </c>
      <c r="AK260" s="153"/>
      <c r="AL260" s="161"/>
      <c r="AM260" s="161"/>
      <c r="AN260" s="161"/>
      <c r="AO260" s="153"/>
      <c r="AP260" s="153"/>
      <c r="AQ260" s="161"/>
      <c r="AR260" s="161"/>
      <c r="AS260" s="161"/>
      <c r="AT260" s="153"/>
      <c r="AU260" s="153"/>
      <c r="AV260" s="161"/>
      <c r="AW260" s="161"/>
      <c r="AX260" s="161"/>
      <c r="AY260" s="161"/>
      <c r="AZ260" s="161"/>
      <c r="BA260" s="161"/>
      <c r="BB260" s="221"/>
    </row>
    <row r="261" spans="1:54" ht="32.25" customHeight="1">
      <c r="A261" s="302"/>
      <c r="B261" s="304"/>
      <c r="C261" s="304"/>
      <c r="D261" s="162" t="s">
        <v>37</v>
      </c>
      <c r="E261" s="153">
        <f t="shared" si="648"/>
        <v>0</v>
      </c>
      <c r="F261" s="153">
        <f t="shared" ref="F261:F266" si="650">I261+L261+O261+R261+U261+X261+AA261+AF261+AK261+AP261+AU261+AZ261</f>
        <v>0</v>
      </c>
      <c r="G261" s="161"/>
      <c r="H261" s="153"/>
      <c r="I261" s="153"/>
      <c r="J261" s="161"/>
      <c r="K261" s="153"/>
      <c r="L261" s="153"/>
      <c r="M261" s="161"/>
      <c r="N261" s="153"/>
      <c r="O261" s="153"/>
      <c r="P261" s="161"/>
      <c r="Q261" s="153"/>
      <c r="R261" s="153"/>
      <c r="S261" s="161"/>
      <c r="T261" s="153"/>
      <c r="U261" s="153"/>
      <c r="V261" s="161"/>
      <c r="W261" s="153"/>
      <c r="X261" s="153"/>
      <c r="Y261" s="161"/>
      <c r="Z261" s="153"/>
      <c r="AA261" s="153"/>
      <c r="AB261" s="161"/>
      <c r="AC261" s="161"/>
      <c r="AD261" s="161"/>
      <c r="AE261" s="153"/>
      <c r="AF261" s="153"/>
      <c r="AG261" s="161"/>
      <c r="AH261" s="161"/>
      <c r="AI261" s="161"/>
      <c r="AJ261" s="153"/>
      <c r="AK261" s="153"/>
      <c r="AL261" s="161"/>
      <c r="AM261" s="161"/>
      <c r="AN261" s="161"/>
      <c r="AO261" s="153"/>
      <c r="AP261" s="153"/>
      <c r="AQ261" s="161"/>
      <c r="AR261" s="161"/>
      <c r="AS261" s="161"/>
      <c r="AT261" s="153"/>
      <c r="AU261" s="153"/>
      <c r="AV261" s="161"/>
      <c r="AW261" s="161"/>
      <c r="AX261" s="161"/>
      <c r="AY261" s="161"/>
      <c r="AZ261" s="161"/>
      <c r="BA261" s="161"/>
      <c r="BB261" s="221"/>
    </row>
    <row r="262" spans="1:54" ht="50.25" customHeight="1">
      <c r="A262" s="302"/>
      <c r="B262" s="304"/>
      <c r="C262" s="304"/>
      <c r="D262" s="163" t="s">
        <v>2</v>
      </c>
      <c r="E262" s="153">
        <f t="shared" si="648"/>
        <v>0</v>
      </c>
      <c r="F262" s="153">
        <f t="shared" si="650"/>
        <v>0</v>
      </c>
      <c r="G262" s="161"/>
      <c r="H262" s="153"/>
      <c r="I262" s="153"/>
      <c r="J262" s="161"/>
      <c r="K262" s="153"/>
      <c r="L262" s="153"/>
      <c r="M262" s="161"/>
      <c r="N262" s="153"/>
      <c r="O262" s="153"/>
      <c r="P262" s="161"/>
      <c r="Q262" s="153"/>
      <c r="R262" s="153"/>
      <c r="S262" s="161"/>
      <c r="T262" s="153"/>
      <c r="U262" s="153"/>
      <c r="V262" s="161"/>
      <c r="W262" s="153"/>
      <c r="X262" s="153"/>
      <c r="Y262" s="161"/>
      <c r="Z262" s="153"/>
      <c r="AA262" s="153"/>
      <c r="AB262" s="161"/>
      <c r="AC262" s="161"/>
      <c r="AD262" s="161"/>
      <c r="AE262" s="153"/>
      <c r="AF262" s="153"/>
      <c r="AG262" s="161"/>
      <c r="AH262" s="161"/>
      <c r="AI262" s="161"/>
      <c r="AJ262" s="153"/>
      <c r="AK262" s="153"/>
      <c r="AL262" s="161"/>
      <c r="AM262" s="161"/>
      <c r="AN262" s="161"/>
      <c r="AO262" s="153"/>
      <c r="AP262" s="153"/>
      <c r="AQ262" s="161"/>
      <c r="AR262" s="161"/>
      <c r="AS262" s="161"/>
      <c r="AT262" s="153"/>
      <c r="AU262" s="153"/>
      <c r="AV262" s="161"/>
      <c r="AW262" s="161"/>
      <c r="AX262" s="161"/>
      <c r="AY262" s="161"/>
      <c r="AZ262" s="161"/>
      <c r="BA262" s="161"/>
      <c r="BB262" s="221"/>
    </row>
    <row r="263" spans="1:54" ht="22.5" customHeight="1">
      <c r="A263" s="302"/>
      <c r="B263" s="304"/>
      <c r="C263" s="304"/>
      <c r="D263" s="218" t="s">
        <v>277</v>
      </c>
      <c r="E263" s="153">
        <f>H263+K263+N263+Q263+T263+W263+Z263+AE263+AJ263+AO263+AT263+AY263</f>
        <v>1602.934</v>
      </c>
      <c r="F263" s="153">
        <f>AC263</f>
        <v>1602.934</v>
      </c>
      <c r="G263" s="161"/>
      <c r="H263" s="153"/>
      <c r="I263" s="153"/>
      <c r="J263" s="161"/>
      <c r="K263" s="153"/>
      <c r="L263" s="153"/>
      <c r="M263" s="161"/>
      <c r="N263" s="153"/>
      <c r="O263" s="153"/>
      <c r="P263" s="161"/>
      <c r="Q263" s="153"/>
      <c r="R263" s="153"/>
      <c r="S263" s="161"/>
      <c r="T263" s="153"/>
      <c r="U263" s="153"/>
      <c r="V263" s="161"/>
      <c r="W263" s="153"/>
      <c r="X263" s="153"/>
      <c r="Y263" s="161"/>
      <c r="Z263" s="153">
        <v>1602.934</v>
      </c>
      <c r="AA263" s="153"/>
      <c r="AB263" s="161"/>
      <c r="AC263" s="153">
        <v>1602.934</v>
      </c>
      <c r="AD263" s="161"/>
      <c r="AE263" s="153"/>
      <c r="AF263" s="153"/>
      <c r="AG263" s="161"/>
      <c r="AH263" s="161"/>
      <c r="AI263" s="161"/>
      <c r="AJ263" s="153"/>
      <c r="AK263" s="153"/>
      <c r="AL263" s="161"/>
      <c r="AM263" s="161"/>
      <c r="AN263" s="161"/>
      <c r="AO263" s="153"/>
      <c r="AP263" s="153"/>
      <c r="AQ263" s="161"/>
      <c r="AR263" s="161"/>
      <c r="AS263" s="161"/>
      <c r="AT263" s="153"/>
      <c r="AU263" s="153"/>
      <c r="AV263" s="161"/>
      <c r="AW263" s="161"/>
      <c r="AX263" s="161"/>
      <c r="AY263" s="161"/>
      <c r="AZ263" s="161"/>
      <c r="BA263" s="161"/>
      <c r="BB263" s="221"/>
    </row>
    <row r="264" spans="1:54" ht="82.5" customHeight="1">
      <c r="A264" s="302"/>
      <c r="B264" s="304"/>
      <c r="C264" s="304"/>
      <c r="D264" s="218" t="s">
        <v>283</v>
      </c>
      <c r="E264" s="153">
        <f t="shared" ref="E264:E266" si="651">H264+K264+N264+Q264+T264+W264+Z264+AE264+AJ264+AO264+AT264+AY264</f>
        <v>0</v>
      </c>
      <c r="F264" s="153">
        <f t="shared" si="650"/>
        <v>0</v>
      </c>
      <c r="G264" s="161"/>
      <c r="H264" s="153"/>
      <c r="I264" s="153"/>
      <c r="J264" s="161"/>
      <c r="K264" s="153"/>
      <c r="L264" s="153"/>
      <c r="M264" s="161"/>
      <c r="N264" s="153"/>
      <c r="O264" s="153"/>
      <c r="P264" s="161"/>
      <c r="Q264" s="153"/>
      <c r="R264" s="153"/>
      <c r="S264" s="161"/>
      <c r="T264" s="153"/>
      <c r="U264" s="153"/>
      <c r="V264" s="161"/>
      <c r="W264" s="153"/>
      <c r="X264" s="153"/>
      <c r="Y264" s="161"/>
      <c r="Z264" s="153"/>
      <c r="AA264" s="153"/>
      <c r="AB264" s="161"/>
      <c r="AC264" s="161"/>
      <c r="AD264" s="161"/>
      <c r="AE264" s="153"/>
      <c r="AF264" s="153"/>
      <c r="AG264" s="161"/>
      <c r="AH264" s="161"/>
      <c r="AI264" s="161"/>
      <c r="AJ264" s="153"/>
      <c r="AK264" s="153"/>
      <c r="AL264" s="161"/>
      <c r="AM264" s="161"/>
      <c r="AN264" s="161"/>
      <c r="AO264" s="153"/>
      <c r="AP264" s="153"/>
      <c r="AQ264" s="161"/>
      <c r="AR264" s="161"/>
      <c r="AS264" s="161"/>
      <c r="AT264" s="153"/>
      <c r="AU264" s="153"/>
      <c r="AV264" s="161"/>
      <c r="AW264" s="161"/>
      <c r="AX264" s="161"/>
      <c r="AY264" s="161"/>
      <c r="AZ264" s="161"/>
      <c r="BA264" s="161"/>
      <c r="BB264" s="221"/>
    </row>
    <row r="265" spans="1:54" ht="22.5" customHeight="1">
      <c r="A265" s="302"/>
      <c r="B265" s="304"/>
      <c r="C265" s="304"/>
      <c r="D265" s="218" t="s">
        <v>278</v>
      </c>
      <c r="E265" s="153">
        <f t="shared" si="651"/>
        <v>0</v>
      </c>
      <c r="F265" s="153">
        <f t="shared" si="650"/>
        <v>0</v>
      </c>
      <c r="G265" s="161"/>
      <c r="H265" s="153"/>
      <c r="I265" s="153"/>
      <c r="J265" s="161"/>
      <c r="K265" s="153"/>
      <c r="L265" s="153"/>
      <c r="M265" s="161"/>
      <c r="N265" s="153"/>
      <c r="O265" s="153"/>
      <c r="P265" s="161"/>
      <c r="Q265" s="153"/>
      <c r="R265" s="153"/>
      <c r="S265" s="161"/>
      <c r="T265" s="153"/>
      <c r="U265" s="153"/>
      <c r="V265" s="161"/>
      <c r="W265" s="153"/>
      <c r="X265" s="153"/>
      <c r="Y265" s="161"/>
      <c r="Z265" s="153"/>
      <c r="AA265" s="153"/>
      <c r="AB265" s="161"/>
      <c r="AC265" s="161"/>
      <c r="AD265" s="161"/>
      <c r="AE265" s="153"/>
      <c r="AF265" s="153"/>
      <c r="AG265" s="161"/>
      <c r="AH265" s="161"/>
      <c r="AI265" s="161"/>
      <c r="AJ265" s="153"/>
      <c r="AK265" s="153"/>
      <c r="AL265" s="161"/>
      <c r="AM265" s="161"/>
      <c r="AN265" s="161"/>
      <c r="AO265" s="153"/>
      <c r="AP265" s="153"/>
      <c r="AQ265" s="161"/>
      <c r="AR265" s="161"/>
      <c r="AS265" s="161"/>
      <c r="AT265" s="153"/>
      <c r="AU265" s="153"/>
      <c r="AV265" s="161"/>
      <c r="AW265" s="161"/>
      <c r="AX265" s="161"/>
      <c r="AY265" s="161"/>
      <c r="AZ265" s="161"/>
      <c r="BA265" s="161"/>
      <c r="BB265" s="221"/>
    </row>
    <row r="266" spans="1:54" ht="31.2">
      <c r="A266" s="302"/>
      <c r="B266" s="304"/>
      <c r="C266" s="304"/>
      <c r="D266" s="158" t="s">
        <v>43</v>
      </c>
      <c r="E266" s="153">
        <f t="shared" si="651"/>
        <v>0</v>
      </c>
      <c r="F266" s="153">
        <f t="shared" si="650"/>
        <v>0</v>
      </c>
      <c r="G266" s="161"/>
      <c r="H266" s="153"/>
      <c r="I266" s="153"/>
      <c r="J266" s="161"/>
      <c r="K266" s="153"/>
      <c r="L266" s="153"/>
      <c r="M266" s="161"/>
      <c r="N266" s="153"/>
      <c r="O266" s="153"/>
      <c r="P266" s="161"/>
      <c r="Q266" s="153"/>
      <c r="R266" s="153"/>
      <c r="S266" s="161"/>
      <c r="T266" s="153"/>
      <c r="U266" s="153"/>
      <c r="V266" s="161"/>
      <c r="W266" s="153"/>
      <c r="X266" s="153"/>
      <c r="Y266" s="161"/>
      <c r="Z266" s="153"/>
      <c r="AA266" s="153"/>
      <c r="AB266" s="161"/>
      <c r="AC266" s="161"/>
      <c r="AD266" s="161"/>
      <c r="AE266" s="153"/>
      <c r="AF266" s="153"/>
      <c r="AG266" s="161"/>
      <c r="AH266" s="161"/>
      <c r="AI266" s="161"/>
      <c r="AJ266" s="153"/>
      <c r="AK266" s="153"/>
      <c r="AL266" s="161"/>
      <c r="AM266" s="161"/>
      <c r="AN266" s="161"/>
      <c r="AO266" s="153"/>
      <c r="AP266" s="153"/>
      <c r="AQ266" s="161"/>
      <c r="AR266" s="161"/>
      <c r="AS266" s="161"/>
      <c r="AT266" s="153"/>
      <c r="AU266" s="153"/>
      <c r="AV266" s="161"/>
      <c r="AW266" s="161"/>
      <c r="AX266" s="161"/>
      <c r="AY266" s="161"/>
      <c r="AZ266" s="161"/>
      <c r="BA266" s="161"/>
      <c r="BB266" s="222"/>
    </row>
    <row r="267" spans="1:54" ht="22.5" customHeight="1">
      <c r="A267" s="301" t="s">
        <v>496</v>
      </c>
      <c r="B267" s="303" t="s">
        <v>475</v>
      </c>
      <c r="C267" s="303" t="s">
        <v>330</v>
      </c>
      <c r="D267" s="164" t="s">
        <v>41</v>
      </c>
      <c r="E267" s="153">
        <f t="shared" ref="E267:E269" si="652">H267+K267+N267+Q267+T267+W267+Z267+AE267+AJ267+AO267+AT267+AY267</f>
        <v>651.88099999999997</v>
      </c>
      <c r="F267" s="153">
        <f>AC267</f>
        <v>651.88099999999997</v>
      </c>
      <c r="G267" s="161"/>
      <c r="H267" s="153"/>
      <c r="I267" s="153"/>
      <c r="J267" s="161"/>
      <c r="K267" s="153"/>
      <c r="L267" s="153"/>
      <c r="M267" s="161"/>
      <c r="N267" s="153"/>
      <c r="O267" s="153"/>
      <c r="P267" s="161"/>
      <c r="Q267" s="153"/>
      <c r="R267" s="153"/>
      <c r="S267" s="161"/>
      <c r="T267" s="153"/>
      <c r="U267" s="153"/>
      <c r="V267" s="161"/>
      <c r="W267" s="153"/>
      <c r="X267" s="153"/>
      <c r="Y267" s="161"/>
      <c r="Z267" s="153">
        <f>Z268+Z269+Z270+Z271+Z272+Z273</f>
        <v>651.88099999999997</v>
      </c>
      <c r="AA267" s="153">
        <f t="shared" ref="AA267:AC267" si="653">AA268+AA269+AA270+AA271+AA272+AA273</f>
        <v>0</v>
      </c>
      <c r="AB267" s="153">
        <f t="shared" si="653"/>
        <v>0</v>
      </c>
      <c r="AC267" s="153">
        <f t="shared" si="653"/>
        <v>651.88099999999997</v>
      </c>
      <c r="AD267" s="161"/>
      <c r="AE267" s="153"/>
      <c r="AF267" s="153"/>
      <c r="AG267" s="161"/>
      <c r="AH267" s="161"/>
      <c r="AI267" s="161"/>
      <c r="AJ267" s="153">
        <f>AJ270</f>
        <v>0</v>
      </c>
      <c r="AK267" s="153"/>
      <c r="AL267" s="161"/>
      <c r="AM267" s="161"/>
      <c r="AN267" s="161"/>
      <c r="AO267" s="153"/>
      <c r="AP267" s="153"/>
      <c r="AQ267" s="161"/>
      <c r="AR267" s="161"/>
      <c r="AS267" s="161"/>
      <c r="AT267" s="153"/>
      <c r="AU267" s="153"/>
      <c r="AV267" s="161"/>
      <c r="AW267" s="161"/>
      <c r="AX267" s="161"/>
      <c r="AY267" s="161"/>
      <c r="AZ267" s="161"/>
      <c r="BA267" s="161"/>
      <c r="BB267" s="221"/>
    </row>
    <row r="268" spans="1:54" ht="32.25" customHeight="1">
      <c r="A268" s="302"/>
      <c r="B268" s="304"/>
      <c r="C268" s="304"/>
      <c r="D268" s="162" t="s">
        <v>37</v>
      </c>
      <c r="E268" s="153">
        <f t="shared" si="652"/>
        <v>0</v>
      </c>
      <c r="F268" s="153">
        <f t="shared" ref="F268:F270" si="654">AC268</f>
        <v>0</v>
      </c>
      <c r="G268" s="161"/>
      <c r="H268" s="153"/>
      <c r="I268" s="153"/>
      <c r="J268" s="161"/>
      <c r="K268" s="153"/>
      <c r="L268" s="153"/>
      <c r="M268" s="161"/>
      <c r="N268" s="153"/>
      <c r="O268" s="153"/>
      <c r="P268" s="161"/>
      <c r="Q268" s="153"/>
      <c r="R268" s="153"/>
      <c r="S268" s="161"/>
      <c r="T268" s="153"/>
      <c r="U268" s="153"/>
      <c r="V268" s="161"/>
      <c r="W268" s="153"/>
      <c r="X268" s="153"/>
      <c r="Y268" s="161"/>
      <c r="Z268" s="153"/>
      <c r="AA268" s="153"/>
      <c r="AB268" s="161"/>
      <c r="AC268" s="161"/>
      <c r="AD268" s="161"/>
      <c r="AE268" s="153"/>
      <c r="AF268" s="153"/>
      <c r="AG268" s="161"/>
      <c r="AH268" s="161"/>
      <c r="AI268" s="161"/>
      <c r="AJ268" s="153"/>
      <c r="AK268" s="153"/>
      <c r="AL268" s="161"/>
      <c r="AM268" s="161"/>
      <c r="AN268" s="161"/>
      <c r="AO268" s="153"/>
      <c r="AP268" s="153"/>
      <c r="AQ268" s="161"/>
      <c r="AR268" s="161"/>
      <c r="AS268" s="161"/>
      <c r="AT268" s="153"/>
      <c r="AU268" s="153"/>
      <c r="AV268" s="161"/>
      <c r="AW268" s="161"/>
      <c r="AX268" s="161"/>
      <c r="AY268" s="161"/>
      <c r="AZ268" s="161"/>
      <c r="BA268" s="161"/>
      <c r="BB268" s="221"/>
    </row>
    <row r="269" spans="1:54" ht="50.25" customHeight="1">
      <c r="A269" s="302"/>
      <c r="B269" s="304"/>
      <c r="C269" s="304"/>
      <c r="D269" s="163" t="s">
        <v>2</v>
      </c>
      <c r="E269" s="153">
        <f t="shared" si="652"/>
        <v>0</v>
      </c>
      <c r="F269" s="153">
        <f t="shared" si="654"/>
        <v>0</v>
      </c>
      <c r="G269" s="161"/>
      <c r="H269" s="153"/>
      <c r="I269" s="153"/>
      <c r="J269" s="161"/>
      <c r="K269" s="153"/>
      <c r="L269" s="153"/>
      <c r="M269" s="161"/>
      <c r="N269" s="153"/>
      <c r="O269" s="153"/>
      <c r="P269" s="161"/>
      <c r="Q269" s="153"/>
      <c r="R269" s="153"/>
      <c r="S269" s="161"/>
      <c r="T269" s="153"/>
      <c r="U269" s="153"/>
      <c r="V269" s="161"/>
      <c r="W269" s="153"/>
      <c r="X269" s="153"/>
      <c r="Y269" s="161"/>
      <c r="Z269" s="153"/>
      <c r="AA269" s="153"/>
      <c r="AB269" s="161"/>
      <c r="AC269" s="161"/>
      <c r="AD269" s="161"/>
      <c r="AE269" s="153"/>
      <c r="AF269" s="153"/>
      <c r="AG269" s="161"/>
      <c r="AH269" s="161"/>
      <c r="AI269" s="161"/>
      <c r="AJ269" s="153"/>
      <c r="AK269" s="153"/>
      <c r="AL269" s="161"/>
      <c r="AM269" s="161"/>
      <c r="AN269" s="161"/>
      <c r="AO269" s="153"/>
      <c r="AP269" s="153"/>
      <c r="AQ269" s="161"/>
      <c r="AR269" s="161"/>
      <c r="AS269" s="161"/>
      <c r="AT269" s="153"/>
      <c r="AU269" s="153"/>
      <c r="AV269" s="161"/>
      <c r="AW269" s="161"/>
      <c r="AX269" s="161"/>
      <c r="AY269" s="161"/>
      <c r="AZ269" s="161"/>
      <c r="BA269" s="161"/>
      <c r="BB269" s="221"/>
    </row>
    <row r="270" spans="1:54" ht="22.5" customHeight="1">
      <c r="A270" s="302"/>
      <c r="B270" s="304"/>
      <c r="C270" s="304"/>
      <c r="D270" s="218" t="s">
        <v>277</v>
      </c>
      <c r="E270" s="153">
        <f>H270+K270+N270+Q270+T270+W270+Z270+AE270+AJ270+AO270+AT270+AY270</f>
        <v>651.88099999999997</v>
      </c>
      <c r="F270" s="153">
        <f t="shared" si="654"/>
        <v>651.88099999999997</v>
      </c>
      <c r="G270" s="161"/>
      <c r="H270" s="153"/>
      <c r="I270" s="153"/>
      <c r="J270" s="161"/>
      <c r="K270" s="153"/>
      <c r="L270" s="153"/>
      <c r="M270" s="161"/>
      <c r="N270" s="153"/>
      <c r="O270" s="153"/>
      <c r="P270" s="161"/>
      <c r="Q270" s="153"/>
      <c r="R270" s="153"/>
      <c r="S270" s="161"/>
      <c r="T270" s="153"/>
      <c r="U270" s="153"/>
      <c r="V270" s="161"/>
      <c r="W270" s="153"/>
      <c r="X270" s="153"/>
      <c r="Y270" s="161"/>
      <c r="Z270" s="153">
        <v>651.88099999999997</v>
      </c>
      <c r="AA270" s="153"/>
      <c r="AB270" s="161"/>
      <c r="AC270" s="153">
        <v>651.88099999999997</v>
      </c>
      <c r="AD270" s="161"/>
      <c r="AE270" s="153"/>
      <c r="AF270" s="153"/>
      <c r="AG270" s="161"/>
      <c r="AH270" s="161"/>
      <c r="AI270" s="161"/>
      <c r="AJ270" s="153"/>
      <c r="AK270" s="153"/>
      <c r="AL270" s="161"/>
      <c r="AM270" s="161"/>
      <c r="AN270" s="161"/>
      <c r="AO270" s="153"/>
      <c r="AP270" s="153"/>
      <c r="AQ270" s="161"/>
      <c r="AR270" s="161"/>
      <c r="AS270" s="161"/>
      <c r="AT270" s="153"/>
      <c r="AU270" s="153"/>
      <c r="AV270" s="161"/>
      <c r="AW270" s="161"/>
      <c r="AX270" s="161"/>
      <c r="AY270" s="161"/>
      <c r="AZ270" s="161"/>
      <c r="BA270" s="161"/>
      <c r="BB270" s="221"/>
    </row>
    <row r="271" spans="1:54" ht="82.5" customHeight="1">
      <c r="A271" s="302"/>
      <c r="B271" s="304"/>
      <c r="C271" s="304"/>
      <c r="D271" s="218" t="s">
        <v>283</v>
      </c>
      <c r="E271" s="153">
        <f t="shared" ref="E271:E273" si="655">H271+K271+N271+Q271+T271+W271+Z271+AE271+AJ271+AO271+AT271+AY271</f>
        <v>0</v>
      </c>
      <c r="F271" s="153">
        <f t="shared" ref="F271:F273" si="656">I271+L271+O271+R271+U271+X271+AA271+AF271+AK271+AP271+AU271+AZ271</f>
        <v>0</v>
      </c>
      <c r="G271" s="161"/>
      <c r="H271" s="153"/>
      <c r="I271" s="153"/>
      <c r="J271" s="161"/>
      <c r="K271" s="153"/>
      <c r="L271" s="153"/>
      <c r="M271" s="161"/>
      <c r="N271" s="153"/>
      <c r="O271" s="153"/>
      <c r="P271" s="161"/>
      <c r="Q271" s="153"/>
      <c r="R271" s="153"/>
      <c r="S271" s="161"/>
      <c r="T271" s="153"/>
      <c r="U271" s="153"/>
      <c r="V271" s="161"/>
      <c r="W271" s="153"/>
      <c r="X271" s="153"/>
      <c r="Y271" s="161"/>
      <c r="Z271" s="153"/>
      <c r="AA271" s="153"/>
      <c r="AB271" s="161"/>
      <c r="AC271" s="161"/>
      <c r="AD271" s="161"/>
      <c r="AE271" s="153"/>
      <c r="AF271" s="153"/>
      <c r="AG271" s="161"/>
      <c r="AH271" s="161"/>
      <c r="AI271" s="161"/>
      <c r="AJ271" s="153"/>
      <c r="AK271" s="153"/>
      <c r="AL271" s="161"/>
      <c r="AM271" s="161"/>
      <c r="AN271" s="161"/>
      <c r="AO271" s="153"/>
      <c r="AP271" s="153"/>
      <c r="AQ271" s="161"/>
      <c r="AR271" s="161"/>
      <c r="AS271" s="161"/>
      <c r="AT271" s="153"/>
      <c r="AU271" s="153"/>
      <c r="AV271" s="161"/>
      <c r="AW271" s="161"/>
      <c r="AX271" s="161"/>
      <c r="AY271" s="161"/>
      <c r="AZ271" s="161"/>
      <c r="BA271" s="161"/>
      <c r="BB271" s="221"/>
    </row>
    <row r="272" spans="1:54" ht="22.5" customHeight="1">
      <c r="A272" s="302"/>
      <c r="B272" s="304"/>
      <c r="C272" s="304"/>
      <c r="D272" s="218" t="s">
        <v>278</v>
      </c>
      <c r="E272" s="153">
        <f t="shared" si="655"/>
        <v>0</v>
      </c>
      <c r="F272" s="153">
        <f t="shared" si="656"/>
        <v>0</v>
      </c>
      <c r="G272" s="161"/>
      <c r="H272" s="153"/>
      <c r="I272" s="153"/>
      <c r="J272" s="161"/>
      <c r="K272" s="153"/>
      <c r="L272" s="153"/>
      <c r="M272" s="161"/>
      <c r="N272" s="153"/>
      <c r="O272" s="153"/>
      <c r="P272" s="161"/>
      <c r="Q272" s="153"/>
      <c r="R272" s="153"/>
      <c r="S272" s="161"/>
      <c r="T272" s="153"/>
      <c r="U272" s="153"/>
      <c r="V272" s="161"/>
      <c r="W272" s="153"/>
      <c r="X272" s="153"/>
      <c r="Y272" s="161"/>
      <c r="Z272" s="153"/>
      <c r="AA272" s="153"/>
      <c r="AB272" s="161"/>
      <c r="AC272" s="161"/>
      <c r="AD272" s="161"/>
      <c r="AE272" s="153"/>
      <c r="AF272" s="153"/>
      <c r="AG272" s="161"/>
      <c r="AH272" s="161"/>
      <c r="AI272" s="161"/>
      <c r="AJ272" s="153"/>
      <c r="AK272" s="153"/>
      <c r="AL272" s="161"/>
      <c r="AM272" s="161"/>
      <c r="AN272" s="161"/>
      <c r="AO272" s="153"/>
      <c r="AP272" s="153"/>
      <c r="AQ272" s="161"/>
      <c r="AR272" s="161"/>
      <c r="AS272" s="161"/>
      <c r="AT272" s="153"/>
      <c r="AU272" s="153"/>
      <c r="AV272" s="161"/>
      <c r="AW272" s="161"/>
      <c r="AX272" s="161"/>
      <c r="AY272" s="161"/>
      <c r="AZ272" s="161"/>
      <c r="BA272" s="161"/>
      <c r="BB272" s="221"/>
    </row>
    <row r="273" spans="1:54" ht="31.2">
      <c r="A273" s="302"/>
      <c r="B273" s="304"/>
      <c r="C273" s="304"/>
      <c r="D273" s="158" t="s">
        <v>43</v>
      </c>
      <c r="E273" s="153">
        <f t="shared" si="655"/>
        <v>0</v>
      </c>
      <c r="F273" s="153">
        <f t="shared" si="656"/>
        <v>0</v>
      </c>
      <c r="G273" s="161"/>
      <c r="H273" s="153"/>
      <c r="I273" s="153"/>
      <c r="J273" s="161"/>
      <c r="K273" s="153"/>
      <c r="L273" s="153"/>
      <c r="M273" s="161"/>
      <c r="N273" s="153"/>
      <c r="O273" s="153"/>
      <c r="P273" s="161"/>
      <c r="Q273" s="153"/>
      <c r="R273" s="153"/>
      <c r="S273" s="161"/>
      <c r="T273" s="153"/>
      <c r="U273" s="153"/>
      <c r="V273" s="161"/>
      <c r="W273" s="153"/>
      <c r="X273" s="153"/>
      <c r="Y273" s="161"/>
      <c r="Z273" s="153"/>
      <c r="AA273" s="153"/>
      <c r="AB273" s="161"/>
      <c r="AC273" s="161"/>
      <c r="AD273" s="161"/>
      <c r="AE273" s="153"/>
      <c r="AF273" s="153"/>
      <c r="AG273" s="161"/>
      <c r="AH273" s="161"/>
      <c r="AI273" s="161"/>
      <c r="AJ273" s="153"/>
      <c r="AK273" s="153"/>
      <c r="AL273" s="161"/>
      <c r="AM273" s="161"/>
      <c r="AN273" s="161"/>
      <c r="AO273" s="153"/>
      <c r="AP273" s="153"/>
      <c r="AQ273" s="161"/>
      <c r="AR273" s="161"/>
      <c r="AS273" s="161"/>
      <c r="AT273" s="153"/>
      <c r="AU273" s="153"/>
      <c r="AV273" s="161"/>
      <c r="AW273" s="161"/>
      <c r="AX273" s="161"/>
      <c r="AY273" s="161"/>
      <c r="AZ273" s="161"/>
      <c r="BA273" s="161"/>
      <c r="BB273" s="222"/>
    </row>
    <row r="274" spans="1:54" ht="22.5" customHeight="1">
      <c r="A274" s="301" t="s">
        <v>497</v>
      </c>
      <c r="B274" s="303" t="s">
        <v>476</v>
      </c>
      <c r="C274" s="303" t="s">
        <v>330</v>
      </c>
      <c r="D274" s="164" t="s">
        <v>41</v>
      </c>
      <c r="E274" s="153">
        <f t="shared" ref="E274:E276" si="657">H274+K274+N274+Q274+T274+W274+Z274+AE274+AJ274+AO274+AT274+AY274</f>
        <v>187.4</v>
      </c>
      <c r="F274" s="153">
        <f>AC274+AH274+AM274+AR274+AW274+AZ274</f>
        <v>150</v>
      </c>
      <c r="G274" s="161"/>
      <c r="H274" s="153"/>
      <c r="I274" s="153"/>
      <c r="J274" s="161"/>
      <c r="K274" s="153"/>
      <c r="L274" s="153"/>
      <c r="M274" s="161"/>
      <c r="N274" s="153"/>
      <c r="O274" s="153"/>
      <c r="P274" s="161"/>
      <c r="Q274" s="153"/>
      <c r="R274" s="153"/>
      <c r="S274" s="161"/>
      <c r="T274" s="153"/>
      <c r="U274" s="153"/>
      <c r="V274" s="161"/>
      <c r="W274" s="153"/>
      <c r="X274" s="153"/>
      <c r="Y274" s="161"/>
      <c r="Z274" s="153">
        <f>Z275+Z276+Z277+Z278+Z279+Z280</f>
        <v>150</v>
      </c>
      <c r="AA274" s="153">
        <f t="shared" ref="AA274:AC274" si="658">AA275+AA276+AA277+AA278+AA279+AA280</f>
        <v>0</v>
      </c>
      <c r="AB274" s="153">
        <f t="shared" si="658"/>
        <v>0</v>
      </c>
      <c r="AC274" s="153">
        <f t="shared" si="658"/>
        <v>150</v>
      </c>
      <c r="AD274" s="161"/>
      <c r="AE274" s="153"/>
      <c r="AF274" s="153"/>
      <c r="AG274" s="161"/>
      <c r="AH274" s="161"/>
      <c r="AI274" s="161"/>
      <c r="AJ274" s="153">
        <f>AJ277</f>
        <v>37.400000000000006</v>
      </c>
      <c r="AK274" s="153"/>
      <c r="AL274" s="161"/>
      <c r="AM274" s="161"/>
      <c r="AN274" s="161"/>
      <c r="AO274" s="153"/>
      <c r="AP274" s="153"/>
      <c r="AQ274" s="161"/>
      <c r="AR274" s="161"/>
      <c r="AS274" s="161"/>
      <c r="AT274" s="153"/>
      <c r="AU274" s="153"/>
      <c r="AV274" s="161"/>
      <c r="AW274" s="161"/>
      <c r="AX274" s="161"/>
      <c r="AY274" s="161"/>
      <c r="AZ274" s="161"/>
      <c r="BA274" s="161"/>
      <c r="BB274" s="221"/>
    </row>
    <row r="275" spans="1:54" ht="32.25" customHeight="1">
      <c r="A275" s="302"/>
      <c r="B275" s="304"/>
      <c r="C275" s="304"/>
      <c r="D275" s="162" t="s">
        <v>37</v>
      </c>
      <c r="E275" s="153">
        <f t="shared" si="657"/>
        <v>0</v>
      </c>
      <c r="F275" s="153">
        <f t="shared" ref="F275:F287" si="659">I275+L275+O275+R275+U275+X275+AA275+AF275+AK275+AP275+AU275+AZ275</f>
        <v>0</v>
      </c>
      <c r="G275" s="161"/>
      <c r="H275" s="153"/>
      <c r="I275" s="153"/>
      <c r="J275" s="161"/>
      <c r="K275" s="153"/>
      <c r="L275" s="153"/>
      <c r="M275" s="161"/>
      <c r="N275" s="153"/>
      <c r="O275" s="153"/>
      <c r="P275" s="161"/>
      <c r="Q275" s="153"/>
      <c r="R275" s="153"/>
      <c r="S275" s="161"/>
      <c r="T275" s="153"/>
      <c r="U275" s="153"/>
      <c r="V275" s="161"/>
      <c r="W275" s="153"/>
      <c r="X275" s="153"/>
      <c r="Y275" s="161"/>
      <c r="Z275" s="153"/>
      <c r="AA275" s="153"/>
      <c r="AB275" s="161"/>
      <c r="AC275" s="161"/>
      <c r="AD275" s="161"/>
      <c r="AE275" s="153"/>
      <c r="AF275" s="153"/>
      <c r="AG275" s="161"/>
      <c r="AH275" s="161"/>
      <c r="AI275" s="161"/>
      <c r="AJ275" s="153"/>
      <c r="AK275" s="153"/>
      <c r="AL275" s="161"/>
      <c r="AM275" s="161"/>
      <c r="AN275" s="161"/>
      <c r="AO275" s="153"/>
      <c r="AP275" s="153"/>
      <c r="AQ275" s="161"/>
      <c r="AR275" s="161"/>
      <c r="AS275" s="161"/>
      <c r="AT275" s="153"/>
      <c r="AU275" s="153"/>
      <c r="AV275" s="161"/>
      <c r="AW275" s="161"/>
      <c r="AX275" s="161"/>
      <c r="AY275" s="161"/>
      <c r="AZ275" s="161"/>
      <c r="BA275" s="161"/>
      <c r="BB275" s="221"/>
    </row>
    <row r="276" spans="1:54" ht="50.25" customHeight="1">
      <c r="A276" s="302"/>
      <c r="B276" s="304"/>
      <c r="C276" s="304"/>
      <c r="D276" s="163" t="s">
        <v>2</v>
      </c>
      <c r="E276" s="153">
        <f t="shared" si="657"/>
        <v>0</v>
      </c>
      <c r="F276" s="153">
        <f t="shared" si="659"/>
        <v>0</v>
      </c>
      <c r="G276" s="161"/>
      <c r="H276" s="153"/>
      <c r="I276" s="153"/>
      <c r="J276" s="161"/>
      <c r="K276" s="153"/>
      <c r="L276" s="153"/>
      <c r="M276" s="161"/>
      <c r="N276" s="153"/>
      <c r="O276" s="153"/>
      <c r="P276" s="161"/>
      <c r="Q276" s="153"/>
      <c r="R276" s="153"/>
      <c r="S276" s="161"/>
      <c r="T276" s="153"/>
      <c r="U276" s="153"/>
      <c r="V276" s="161"/>
      <c r="W276" s="153"/>
      <c r="X276" s="153"/>
      <c r="Y276" s="161"/>
      <c r="Z276" s="153"/>
      <c r="AA276" s="153"/>
      <c r="AB276" s="161"/>
      <c r="AC276" s="161"/>
      <c r="AD276" s="161"/>
      <c r="AE276" s="153"/>
      <c r="AF276" s="153"/>
      <c r="AG276" s="161"/>
      <c r="AH276" s="161"/>
      <c r="AI276" s="161"/>
      <c r="AJ276" s="153"/>
      <c r="AK276" s="153"/>
      <c r="AL276" s="161"/>
      <c r="AM276" s="161"/>
      <c r="AN276" s="161"/>
      <c r="AO276" s="153"/>
      <c r="AP276" s="153"/>
      <c r="AQ276" s="161"/>
      <c r="AR276" s="161"/>
      <c r="AS276" s="161"/>
      <c r="AT276" s="153"/>
      <c r="AU276" s="153"/>
      <c r="AV276" s="161"/>
      <c r="AW276" s="161"/>
      <c r="AX276" s="161"/>
      <c r="AY276" s="161"/>
      <c r="AZ276" s="161"/>
      <c r="BA276" s="161"/>
      <c r="BB276" s="221"/>
    </row>
    <row r="277" spans="1:54" ht="22.5" customHeight="1">
      <c r="A277" s="302"/>
      <c r="B277" s="304"/>
      <c r="C277" s="304"/>
      <c r="D277" s="218" t="s">
        <v>277</v>
      </c>
      <c r="E277" s="153">
        <f>H277+K277+N277+Q277+T277+W277+Z277+AE277+AJ277+AO277+AT277+AY277</f>
        <v>187.4</v>
      </c>
      <c r="F277" s="153">
        <f>AC277+AH277+AM277+AR277+AW277+AZ277</f>
        <v>150</v>
      </c>
      <c r="G277" s="161"/>
      <c r="H277" s="153"/>
      <c r="I277" s="153"/>
      <c r="J277" s="161"/>
      <c r="K277" s="153"/>
      <c r="L277" s="153"/>
      <c r="M277" s="161"/>
      <c r="N277" s="153"/>
      <c r="O277" s="153"/>
      <c r="P277" s="161"/>
      <c r="Q277" s="153"/>
      <c r="R277" s="153"/>
      <c r="S277" s="161"/>
      <c r="T277" s="153"/>
      <c r="U277" s="153"/>
      <c r="V277" s="161"/>
      <c r="W277" s="153"/>
      <c r="X277" s="153"/>
      <c r="Y277" s="161"/>
      <c r="Z277" s="153">
        <v>150</v>
      </c>
      <c r="AA277" s="153"/>
      <c r="AB277" s="161"/>
      <c r="AC277" s="182">
        <v>150</v>
      </c>
      <c r="AD277" s="161"/>
      <c r="AE277" s="153"/>
      <c r="AF277" s="153"/>
      <c r="AG277" s="161"/>
      <c r="AH277" s="161"/>
      <c r="AI277" s="161"/>
      <c r="AJ277" s="153">
        <f>187.4-150</f>
        <v>37.400000000000006</v>
      </c>
      <c r="AK277" s="153"/>
      <c r="AL277" s="161"/>
      <c r="AM277" s="161"/>
      <c r="AN277" s="161"/>
      <c r="AO277" s="153"/>
      <c r="AP277" s="153"/>
      <c r="AQ277" s="161"/>
      <c r="AR277" s="161"/>
      <c r="AS277" s="161"/>
      <c r="AT277" s="153"/>
      <c r="AU277" s="153"/>
      <c r="AV277" s="161"/>
      <c r="AW277" s="161"/>
      <c r="AX277" s="161"/>
      <c r="AY277" s="161"/>
      <c r="AZ277" s="161"/>
      <c r="BA277" s="161"/>
      <c r="BB277" s="221"/>
    </row>
    <row r="278" spans="1:54" ht="82.5" customHeight="1">
      <c r="A278" s="302"/>
      <c r="B278" s="304"/>
      <c r="C278" s="304"/>
      <c r="D278" s="218" t="s">
        <v>283</v>
      </c>
      <c r="E278" s="153">
        <f t="shared" ref="E278:E283" si="660">H278+K278+N278+Q278+T278+W278+Z278+AE278+AJ278+AO278+AT278+AY278</f>
        <v>0</v>
      </c>
      <c r="F278" s="153">
        <f t="shared" si="659"/>
        <v>0</v>
      </c>
      <c r="G278" s="161"/>
      <c r="H278" s="153"/>
      <c r="I278" s="153"/>
      <c r="J278" s="161"/>
      <c r="K278" s="153"/>
      <c r="L278" s="153"/>
      <c r="M278" s="161"/>
      <c r="N278" s="153"/>
      <c r="O278" s="153"/>
      <c r="P278" s="161"/>
      <c r="Q278" s="153"/>
      <c r="R278" s="153"/>
      <c r="S278" s="161"/>
      <c r="T278" s="153"/>
      <c r="U278" s="153"/>
      <c r="V278" s="161"/>
      <c r="W278" s="153"/>
      <c r="X278" s="153"/>
      <c r="Y278" s="161"/>
      <c r="Z278" s="153"/>
      <c r="AA278" s="153"/>
      <c r="AB278" s="161"/>
      <c r="AC278" s="161"/>
      <c r="AD278" s="161"/>
      <c r="AE278" s="153"/>
      <c r="AF278" s="153"/>
      <c r="AG278" s="161"/>
      <c r="AH278" s="161"/>
      <c r="AI278" s="161"/>
      <c r="AJ278" s="153"/>
      <c r="AK278" s="153"/>
      <c r="AL278" s="161"/>
      <c r="AM278" s="161"/>
      <c r="AN278" s="161"/>
      <c r="AO278" s="153"/>
      <c r="AP278" s="153"/>
      <c r="AQ278" s="161"/>
      <c r="AR278" s="161"/>
      <c r="AS278" s="161"/>
      <c r="AT278" s="153"/>
      <c r="AU278" s="153"/>
      <c r="AV278" s="161"/>
      <c r="AW278" s="161"/>
      <c r="AX278" s="161"/>
      <c r="AY278" s="161"/>
      <c r="AZ278" s="161"/>
      <c r="BA278" s="161"/>
      <c r="BB278" s="221"/>
    </row>
    <row r="279" spans="1:54" ht="22.5" customHeight="1">
      <c r="A279" s="302"/>
      <c r="B279" s="304"/>
      <c r="C279" s="304"/>
      <c r="D279" s="218" t="s">
        <v>278</v>
      </c>
      <c r="E279" s="153">
        <f t="shared" si="660"/>
        <v>0</v>
      </c>
      <c r="F279" s="153">
        <f t="shared" si="659"/>
        <v>0</v>
      </c>
      <c r="G279" s="161"/>
      <c r="H279" s="153"/>
      <c r="I279" s="153"/>
      <c r="J279" s="161"/>
      <c r="K279" s="153"/>
      <c r="L279" s="153"/>
      <c r="M279" s="161"/>
      <c r="N279" s="153"/>
      <c r="O279" s="153"/>
      <c r="P279" s="161"/>
      <c r="Q279" s="153"/>
      <c r="R279" s="153"/>
      <c r="S279" s="161"/>
      <c r="T279" s="153"/>
      <c r="U279" s="153"/>
      <c r="V279" s="161"/>
      <c r="W279" s="153"/>
      <c r="X279" s="153"/>
      <c r="Y279" s="161"/>
      <c r="Z279" s="153"/>
      <c r="AA279" s="153"/>
      <c r="AB279" s="161"/>
      <c r="AC279" s="161"/>
      <c r="AD279" s="161"/>
      <c r="AE279" s="153"/>
      <c r="AF279" s="153"/>
      <c r="AG279" s="161"/>
      <c r="AH279" s="161"/>
      <c r="AI279" s="161"/>
      <c r="AJ279" s="153"/>
      <c r="AK279" s="153"/>
      <c r="AL279" s="161"/>
      <c r="AM279" s="161"/>
      <c r="AN279" s="161"/>
      <c r="AO279" s="153"/>
      <c r="AP279" s="153"/>
      <c r="AQ279" s="161"/>
      <c r="AR279" s="161"/>
      <c r="AS279" s="161"/>
      <c r="AT279" s="153"/>
      <c r="AU279" s="153"/>
      <c r="AV279" s="161"/>
      <c r="AW279" s="161"/>
      <c r="AX279" s="161"/>
      <c r="AY279" s="161"/>
      <c r="AZ279" s="161"/>
      <c r="BA279" s="161"/>
      <c r="BB279" s="221"/>
    </row>
    <row r="280" spans="1:54" ht="33" customHeight="1">
      <c r="A280" s="302"/>
      <c r="B280" s="304"/>
      <c r="C280" s="304"/>
      <c r="D280" s="158" t="s">
        <v>43</v>
      </c>
      <c r="E280" s="153">
        <f t="shared" si="660"/>
        <v>0</v>
      </c>
      <c r="F280" s="153">
        <f t="shared" si="659"/>
        <v>0</v>
      </c>
      <c r="G280" s="161"/>
      <c r="H280" s="153"/>
      <c r="I280" s="153"/>
      <c r="J280" s="161"/>
      <c r="K280" s="153"/>
      <c r="L280" s="153"/>
      <c r="M280" s="161"/>
      <c r="N280" s="153"/>
      <c r="O280" s="153"/>
      <c r="P280" s="161"/>
      <c r="Q280" s="153"/>
      <c r="R280" s="153"/>
      <c r="S280" s="161"/>
      <c r="T280" s="153"/>
      <c r="U280" s="153"/>
      <c r="V280" s="161"/>
      <c r="W280" s="153"/>
      <c r="X280" s="153"/>
      <c r="Y280" s="161"/>
      <c r="Z280" s="153"/>
      <c r="AA280" s="153"/>
      <c r="AB280" s="161"/>
      <c r="AC280" s="161"/>
      <c r="AD280" s="161"/>
      <c r="AE280" s="153"/>
      <c r="AF280" s="153"/>
      <c r="AG280" s="161"/>
      <c r="AH280" s="161"/>
      <c r="AI280" s="161"/>
      <c r="AJ280" s="153"/>
      <c r="AK280" s="153"/>
      <c r="AL280" s="161"/>
      <c r="AM280" s="161"/>
      <c r="AN280" s="161"/>
      <c r="AO280" s="153"/>
      <c r="AP280" s="153"/>
      <c r="AQ280" s="161"/>
      <c r="AR280" s="161"/>
      <c r="AS280" s="161"/>
      <c r="AT280" s="153"/>
      <c r="AU280" s="153"/>
      <c r="AV280" s="161"/>
      <c r="AW280" s="161"/>
      <c r="AX280" s="161"/>
      <c r="AY280" s="161"/>
      <c r="AZ280" s="161"/>
      <c r="BA280" s="161"/>
      <c r="BB280" s="222"/>
    </row>
    <row r="281" spans="1:54" ht="22.5" customHeight="1">
      <c r="A281" s="302" t="s">
        <v>498</v>
      </c>
      <c r="B281" s="303" t="s">
        <v>488</v>
      </c>
      <c r="C281" s="303" t="s">
        <v>330</v>
      </c>
      <c r="D281" s="164" t="s">
        <v>41</v>
      </c>
      <c r="E281" s="153">
        <f t="shared" si="660"/>
        <v>2086.2800000000002</v>
      </c>
      <c r="F281" s="153">
        <f t="shared" si="659"/>
        <v>0</v>
      </c>
      <c r="G281" s="161"/>
      <c r="H281" s="153">
        <f>H282+H283+H284+H286+H287</f>
        <v>0</v>
      </c>
      <c r="I281" s="153">
        <f t="shared" ref="I281" si="661">I282+I283+I284+I286+I287</f>
        <v>0</v>
      </c>
      <c r="J281" s="153"/>
      <c r="K281" s="153">
        <f t="shared" ref="K281:L281" si="662">K282+K283+K284+K286+K287</f>
        <v>0</v>
      </c>
      <c r="L281" s="153">
        <f t="shared" si="662"/>
        <v>0</v>
      </c>
      <c r="M281" s="153"/>
      <c r="N281" s="153">
        <f t="shared" ref="N281:O281" si="663">N282+N283+N284+N286+N287</f>
        <v>0</v>
      </c>
      <c r="O281" s="153">
        <f t="shared" si="663"/>
        <v>0</v>
      </c>
      <c r="P281" s="153"/>
      <c r="Q281" s="153">
        <f t="shared" ref="Q281:R281" si="664">Q282+Q283+Q284+Q286+Q287</f>
        <v>0</v>
      </c>
      <c r="R281" s="153">
        <f t="shared" si="664"/>
        <v>0</v>
      </c>
      <c r="S281" s="153"/>
      <c r="T281" s="153">
        <f t="shared" ref="T281:U281" si="665">T282+T283+T284+T286+T287</f>
        <v>0</v>
      </c>
      <c r="U281" s="153">
        <f t="shared" si="665"/>
        <v>0</v>
      </c>
      <c r="V281" s="153"/>
      <c r="W281" s="153">
        <f t="shared" ref="W281:X281" si="666">W282+W283+W284+W286+W287</f>
        <v>0</v>
      </c>
      <c r="X281" s="153">
        <f t="shared" si="666"/>
        <v>0</v>
      </c>
      <c r="Y281" s="153"/>
      <c r="Z281" s="153">
        <f t="shared" ref="Z281:AC281" si="667">Z282+Z283+Z284+Z286+Z287</f>
        <v>0</v>
      </c>
      <c r="AA281" s="153">
        <f t="shared" si="667"/>
        <v>0</v>
      </c>
      <c r="AB281" s="153">
        <f t="shared" si="667"/>
        <v>0</v>
      </c>
      <c r="AC281" s="153">
        <f t="shared" si="667"/>
        <v>0</v>
      </c>
      <c r="AD281" s="153"/>
      <c r="AE281" s="153">
        <f t="shared" ref="AE281:AH281" si="668">AE282+AE283+AE284+AE286+AE287</f>
        <v>0</v>
      </c>
      <c r="AF281" s="153">
        <f t="shared" si="668"/>
        <v>0</v>
      </c>
      <c r="AG281" s="153">
        <f t="shared" si="668"/>
        <v>0</v>
      </c>
      <c r="AH281" s="153">
        <f t="shared" si="668"/>
        <v>0</v>
      </c>
      <c r="AI281" s="153"/>
      <c r="AJ281" s="153">
        <f t="shared" ref="AJ281:AM281" si="669">AJ282+AJ283+AJ284+AJ286+AJ287</f>
        <v>2086.2800000000002</v>
      </c>
      <c r="AK281" s="153">
        <f t="shared" si="669"/>
        <v>0</v>
      </c>
      <c r="AL281" s="153">
        <f t="shared" si="669"/>
        <v>0</v>
      </c>
      <c r="AM281" s="153">
        <f t="shared" si="669"/>
        <v>0</v>
      </c>
      <c r="AN281" s="153"/>
      <c r="AO281" s="153">
        <f t="shared" ref="AO281:AR281" si="670">AO282+AO283+AO284+AO286+AO287</f>
        <v>0</v>
      </c>
      <c r="AP281" s="153">
        <f t="shared" si="670"/>
        <v>0</v>
      </c>
      <c r="AQ281" s="153">
        <f t="shared" si="670"/>
        <v>0</v>
      </c>
      <c r="AR281" s="153">
        <f t="shared" si="670"/>
        <v>0</v>
      </c>
      <c r="AS281" s="153"/>
      <c r="AT281" s="153">
        <f t="shared" ref="AT281:AW281" si="671">AT282+AT283+AT284+AT286+AT287</f>
        <v>0</v>
      </c>
      <c r="AU281" s="153">
        <f t="shared" si="671"/>
        <v>0</v>
      </c>
      <c r="AV281" s="153">
        <f t="shared" si="671"/>
        <v>0</v>
      </c>
      <c r="AW281" s="153">
        <f t="shared" si="671"/>
        <v>0</v>
      </c>
      <c r="AX281" s="153"/>
      <c r="AY281" s="153">
        <f t="shared" ref="AY281:AZ281" si="672">AY282+AY283+AY284+AY286+AY287</f>
        <v>0</v>
      </c>
      <c r="AZ281" s="153">
        <f t="shared" si="672"/>
        <v>0</v>
      </c>
      <c r="BA281" s="161"/>
      <c r="BB281" s="230"/>
    </row>
    <row r="282" spans="1:54" ht="32.25" customHeight="1">
      <c r="A282" s="302"/>
      <c r="B282" s="304"/>
      <c r="C282" s="304"/>
      <c r="D282" s="162" t="s">
        <v>37</v>
      </c>
      <c r="E282" s="153">
        <f t="shared" si="660"/>
        <v>0</v>
      </c>
      <c r="F282" s="153">
        <f t="shared" si="659"/>
        <v>0</v>
      </c>
      <c r="G282" s="161"/>
      <c r="H282" s="153"/>
      <c r="I282" s="153"/>
      <c r="J282" s="161"/>
      <c r="K282" s="153"/>
      <c r="L282" s="153"/>
      <c r="M282" s="161"/>
      <c r="N282" s="153"/>
      <c r="O282" s="153"/>
      <c r="P282" s="161"/>
      <c r="Q282" s="153"/>
      <c r="R282" s="153"/>
      <c r="S282" s="161"/>
      <c r="T282" s="153"/>
      <c r="U282" s="153"/>
      <c r="V282" s="161"/>
      <c r="W282" s="153"/>
      <c r="X282" s="153"/>
      <c r="Y282" s="161"/>
      <c r="Z282" s="153"/>
      <c r="AA282" s="153"/>
      <c r="AB282" s="161"/>
      <c r="AC282" s="161"/>
      <c r="AD282" s="161"/>
      <c r="AE282" s="153"/>
      <c r="AF282" s="153"/>
      <c r="AG282" s="161"/>
      <c r="AH282" s="161"/>
      <c r="AI282" s="161"/>
      <c r="AJ282" s="153"/>
      <c r="AK282" s="153"/>
      <c r="AL282" s="161"/>
      <c r="AM282" s="161"/>
      <c r="AN282" s="161"/>
      <c r="AO282" s="153"/>
      <c r="AP282" s="153"/>
      <c r="AQ282" s="161"/>
      <c r="AR282" s="161"/>
      <c r="AS282" s="161"/>
      <c r="AT282" s="153"/>
      <c r="AU282" s="153"/>
      <c r="AV282" s="161"/>
      <c r="AW282" s="161"/>
      <c r="AX282" s="161"/>
      <c r="AY282" s="161"/>
      <c r="AZ282" s="161"/>
      <c r="BA282" s="161"/>
      <c r="BB282" s="230"/>
    </row>
    <row r="283" spans="1:54" ht="50.25" customHeight="1">
      <c r="A283" s="302"/>
      <c r="B283" s="304"/>
      <c r="C283" s="304"/>
      <c r="D283" s="163" t="s">
        <v>2</v>
      </c>
      <c r="E283" s="153">
        <f t="shared" si="660"/>
        <v>0</v>
      </c>
      <c r="F283" s="153">
        <f t="shared" si="659"/>
        <v>0</v>
      </c>
      <c r="G283" s="161"/>
      <c r="H283" s="153"/>
      <c r="I283" s="153"/>
      <c r="J283" s="161"/>
      <c r="K283" s="153"/>
      <c r="L283" s="153"/>
      <c r="M283" s="161"/>
      <c r="N283" s="153"/>
      <c r="O283" s="153"/>
      <c r="P283" s="161"/>
      <c r="Q283" s="153"/>
      <c r="R283" s="153"/>
      <c r="S283" s="161"/>
      <c r="T283" s="153"/>
      <c r="U283" s="153"/>
      <c r="V283" s="161"/>
      <c r="W283" s="153"/>
      <c r="X283" s="153"/>
      <c r="Y283" s="161"/>
      <c r="Z283" s="153"/>
      <c r="AA283" s="153"/>
      <c r="AB283" s="161"/>
      <c r="AC283" s="161"/>
      <c r="AD283" s="161"/>
      <c r="AE283" s="153"/>
      <c r="AF283" s="153"/>
      <c r="AG283" s="161"/>
      <c r="AH283" s="161"/>
      <c r="AI283" s="161"/>
      <c r="AJ283" s="153"/>
      <c r="AK283" s="153"/>
      <c r="AL283" s="161"/>
      <c r="AM283" s="161"/>
      <c r="AN283" s="161"/>
      <c r="AO283" s="153"/>
      <c r="AP283" s="153"/>
      <c r="AQ283" s="161"/>
      <c r="AR283" s="161"/>
      <c r="AS283" s="161"/>
      <c r="AT283" s="153"/>
      <c r="AU283" s="153"/>
      <c r="AV283" s="161"/>
      <c r="AW283" s="161"/>
      <c r="AX283" s="161"/>
      <c r="AY283" s="161"/>
      <c r="AZ283" s="161"/>
      <c r="BA283" s="161"/>
      <c r="BB283" s="230"/>
    </row>
    <row r="284" spans="1:54" ht="22.5" customHeight="1">
      <c r="A284" s="302"/>
      <c r="B284" s="304"/>
      <c r="C284" s="304"/>
      <c r="D284" s="229" t="s">
        <v>277</v>
      </c>
      <c r="E284" s="153">
        <f>H284+K284+N284+Q284+T284+W284+Z284+AE284+AJ284+AO284+AT284+AY284</f>
        <v>2086.2800000000002</v>
      </c>
      <c r="F284" s="153">
        <f t="shared" si="659"/>
        <v>0</v>
      </c>
      <c r="G284" s="161"/>
      <c r="H284" s="153"/>
      <c r="I284" s="153"/>
      <c r="J284" s="161"/>
      <c r="K284" s="153"/>
      <c r="L284" s="153"/>
      <c r="M284" s="161"/>
      <c r="N284" s="153"/>
      <c r="O284" s="153"/>
      <c r="P284" s="161"/>
      <c r="Q284" s="153"/>
      <c r="R284" s="153"/>
      <c r="S284" s="161"/>
      <c r="T284" s="153"/>
      <c r="U284" s="153"/>
      <c r="V284" s="161"/>
      <c r="W284" s="153"/>
      <c r="X284" s="153"/>
      <c r="Y284" s="161"/>
      <c r="Z284" s="153"/>
      <c r="AA284" s="153"/>
      <c r="AB284" s="161"/>
      <c r="AC284" s="161"/>
      <c r="AD284" s="161"/>
      <c r="AE284" s="153"/>
      <c r="AF284" s="153"/>
      <c r="AG284" s="161"/>
      <c r="AH284" s="161"/>
      <c r="AI284" s="161"/>
      <c r="AJ284" s="153">
        <v>2086.2800000000002</v>
      </c>
      <c r="AK284" s="153"/>
      <c r="AL284" s="161"/>
      <c r="AM284" s="161"/>
      <c r="AN284" s="161"/>
      <c r="AO284" s="153"/>
      <c r="AP284" s="153"/>
      <c r="AQ284" s="161"/>
      <c r="AR284" s="161"/>
      <c r="AS284" s="161"/>
      <c r="AT284" s="153"/>
      <c r="AU284" s="153"/>
      <c r="AV284" s="161"/>
      <c r="AW284" s="161"/>
      <c r="AX284" s="161"/>
      <c r="AY284" s="161"/>
      <c r="AZ284" s="161"/>
      <c r="BA284" s="161"/>
      <c r="BB284" s="230"/>
    </row>
    <row r="285" spans="1:54" ht="82.5" customHeight="1">
      <c r="A285" s="302"/>
      <c r="B285" s="304"/>
      <c r="C285" s="304"/>
      <c r="D285" s="229" t="s">
        <v>283</v>
      </c>
      <c r="E285" s="153">
        <f t="shared" ref="E285:E290" si="673">H285+K285+N285+Q285+T285+W285+Z285+AE285+AJ285+AO285+AT285+AY285</f>
        <v>0</v>
      </c>
      <c r="F285" s="153">
        <f t="shared" si="659"/>
        <v>0</v>
      </c>
      <c r="G285" s="161"/>
      <c r="H285" s="153"/>
      <c r="I285" s="153"/>
      <c r="J285" s="161"/>
      <c r="K285" s="153"/>
      <c r="L285" s="153"/>
      <c r="M285" s="161"/>
      <c r="N285" s="153"/>
      <c r="O285" s="153"/>
      <c r="P285" s="161"/>
      <c r="Q285" s="153"/>
      <c r="R285" s="153"/>
      <c r="S285" s="161"/>
      <c r="T285" s="153"/>
      <c r="U285" s="153"/>
      <c r="V285" s="161"/>
      <c r="W285" s="153"/>
      <c r="X285" s="153"/>
      <c r="Y285" s="161"/>
      <c r="Z285" s="153"/>
      <c r="AA285" s="153"/>
      <c r="AB285" s="161"/>
      <c r="AC285" s="161"/>
      <c r="AD285" s="161"/>
      <c r="AE285" s="153"/>
      <c r="AF285" s="153"/>
      <c r="AG285" s="161"/>
      <c r="AH285" s="161"/>
      <c r="AI285" s="161"/>
      <c r="AJ285" s="153"/>
      <c r="AK285" s="153"/>
      <c r="AL285" s="161"/>
      <c r="AM285" s="161"/>
      <c r="AN285" s="161"/>
      <c r="AO285" s="153"/>
      <c r="AP285" s="153"/>
      <c r="AQ285" s="161"/>
      <c r="AR285" s="161"/>
      <c r="AS285" s="161"/>
      <c r="AT285" s="153"/>
      <c r="AU285" s="153"/>
      <c r="AV285" s="161"/>
      <c r="AW285" s="161"/>
      <c r="AX285" s="161"/>
      <c r="AY285" s="161"/>
      <c r="AZ285" s="161"/>
      <c r="BA285" s="161"/>
      <c r="BB285" s="230"/>
    </row>
    <row r="286" spans="1:54" ht="22.5" customHeight="1">
      <c r="A286" s="302"/>
      <c r="B286" s="304"/>
      <c r="C286" s="304"/>
      <c r="D286" s="229" t="s">
        <v>278</v>
      </c>
      <c r="E286" s="153">
        <f t="shared" si="673"/>
        <v>0</v>
      </c>
      <c r="F286" s="153">
        <f t="shared" si="659"/>
        <v>0</v>
      </c>
      <c r="G286" s="161"/>
      <c r="H286" s="153"/>
      <c r="I286" s="153"/>
      <c r="J286" s="161"/>
      <c r="K286" s="153"/>
      <c r="L286" s="153"/>
      <c r="M286" s="161"/>
      <c r="N286" s="153"/>
      <c r="O286" s="153"/>
      <c r="P286" s="161"/>
      <c r="Q286" s="153"/>
      <c r="R286" s="153"/>
      <c r="S286" s="161"/>
      <c r="T286" s="153"/>
      <c r="U286" s="153"/>
      <c r="V286" s="161"/>
      <c r="W286" s="153"/>
      <c r="X286" s="153"/>
      <c r="Y286" s="161"/>
      <c r="Z286" s="153"/>
      <c r="AA286" s="153"/>
      <c r="AB286" s="161"/>
      <c r="AC286" s="161"/>
      <c r="AD286" s="161"/>
      <c r="AE286" s="153"/>
      <c r="AF286" s="153"/>
      <c r="AG286" s="161"/>
      <c r="AH286" s="161"/>
      <c r="AI286" s="161"/>
      <c r="AJ286" s="153"/>
      <c r="AK286" s="153"/>
      <c r="AL286" s="161"/>
      <c r="AM286" s="161"/>
      <c r="AN286" s="161"/>
      <c r="AO286" s="153"/>
      <c r="AP286" s="153"/>
      <c r="AQ286" s="161"/>
      <c r="AR286" s="161"/>
      <c r="AS286" s="161"/>
      <c r="AT286" s="153"/>
      <c r="AU286" s="153"/>
      <c r="AV286" s="161"/>
      <c r="AW286" s="161"/>
      <c r="AX286" s="161"/>
      <c r="AY286" s="161"/>
      <c r="AZ286" s="161"/>
      <c r="BA286" s="161"/>
      <c r="BB286" s="230"/>
    </row>
    <row r="287" spans="1:54" ht="31.2">
      <c r="A287" s="302"/>
      <c r="B287" s="304"/>
      <c r="C287" s="304"/>
      <c r="D287" s="158" t="s">
        <v>43</v>
      </c>
      <c r="E287" s="153">
        <f t="shared" si="673"/>
        <v>0</v>
      </c>
      <c r="F287" s="153">
        <f t="shared" si="659"/>
        <v>0</v>
      </c>
      <c r="G287" s="161"/>
      <c r="H287" s="153"/>
      <c r="I287" s="153"/>
      <c r="J287" s="161"/>
      <c r="K287" s="153"/>
      <c r="L287" s="153"/>
      <c r="M287" s="161"/>
      <c r="N287" s="153"/>
      <c r="O287" s="153"/>
      <c r="P287" s="161"/>
      <c r="Q287" s="153"/>
      <c r="R287" s="153"/>
      <c r="S287" s="161"/>
      <c r="T287" s="153"/>
      <c r="U287" s="153"/>
      <c r="V287" s="161"/>
      <c r="W287" s="153"/>
      <c r="X287" s="153"/>
      <c r="Y287" s="161"/>
      <c r="Z287" s="153"/>
      <c r="AA287" s="153"/>
      <c r="AB287" s="161"/>
      <c r="AC287" s="161"/>
      <c r="AD287" s="161"/>
      <c r="AE287" s="153"/>
      <c r="AF287" s="153"/>
      <c r="AG287" s="161"/>
      <c r="AH287" s="161"/>
      <c r="AI287" s="161"/>
      <c r="AJ287" s="153"/>
      <c r="AK287" s="153"/>
      <c r="AL287" s="161"/>
      <c r="AM287" s="161"/>
      <c r="AN287" s="161"/>
      <c r="AO287" s="153"/>
      <c r="AP287" s="153"/>
      <c r="AQ287" s="161"/>
      <c r="AR287" s="161"/>
      <c r="AS287" s="161"/>
      <c r="AT287" s="153"/>
      <c r="AU287" s="153"/>
      <c r="AV287" s="161"/>
      <c r="AW287" s="161"/>
      <c r="AX287" s="161"/>
      <c r="AY287" s="161"/>
      <c r="AZ287" s="161"/>
      <c r="BA287" s="161"/>
      <c r="BB287" s="231"/>
    </row>
    <row r="288" spans="1:54" ht="22.5" customHeight="1">
      <c r="A288" s="301" t="s">
        <v>499</v>
      </c>
      <c r="B288" s="303" t="s">
        <v>503</v>
      </c>
      <c r="C288" s="303" t="s">
        <v>330</v>
      </c>
      <c r="D288" s="164" t="s">
        <v>41</v>
      </c>
      <c r="E288" s="153">
        <f t="shared" si="673"/>
        <v>1146.9169999999999</v>
      </c>
      <c r="F288" s="153">
        <f t="shared" ref="F288:F294" si="674">I288+L288+O288+R288+U288+X288+AA288+AF288+AK288+AP288+AU288+AZ288</f>
        <v>0</v>
      </c>
      <c r="G288" s="161"/>
      <c r="H288" s="153">
        <f>H289+H290+H291+H293+H294</f>
        <v>0</v>
      </c>
      <c r="I288" s="153">
        <f t="shared" ref="I288" si="675">I289+I290+I291+I293+I294</f>
        <v>0</v>
      </c>
      <c r="J288" s="153"/>
      <c r="K288" s="153">
        <f t="shared" ref="K288:L288" si="676">K289+K290+K291+K293+K294</f>
        <v>0</v>
      </c>
      <c r="L288" s="153">
        <f t="shared" si="676"/>
        <v>0</v>
      </c>
      <c r="M288" s="153"/>
      <c r="N288" s="153">
        <f t="shared" ref="N288:O288" si="677">N289+N290+N291+N293+N294</f>
        <v>0</v>
      </c>
      <c r="O288" s="153">
        <f t="shared" si="677"/>
        <v>0</v>
      </c>
      <c r="P288" s="153"/>
      <c r="Q288" s="153">
        <f t="shared" ref="Q288:R288" si="678">Q289+Q290+Q291+Q293+Q294</f>
        <v>0</v>
      </c>
      <c r="R288" s="153">
        <f t="shared" si="678"/>
        <v>0</v>
      </c>
      <c r="S288" s="153"/>
      <c r="T288" s="153">
        <f t="shared" ref="T288:U288" si="679">T289+T290+T291+T293+T294</f>
        <v>0</v>
      </c>
      <c r="U288" s="153">
        <f t="shared" si="679"/>
        <v>0</v>
      </c>
      <c r="V288" s="153"/>
      <c r="W288" s="153">
        <f t="shared" ref="W288:X288" si="680">W289+W290+W291+W293+W294</f>
        <v>0</v>
      </c>
      <c r="X288" s="153">
        <f t="shared" si="680"/>
        <v>0</v>
      </c>
      <c r="Y288" s="153"/>
      <c r="Z288" s="153">
        <f t="shared" ref="Z288:AC288" si="681">Z289+Z290+Z291+Z293+Z294</f>
        <v>0</v>
      </c>
      <c r="AA288" s="153">
        <f t="shared" si="681"/>
        <v>0</v>
      </c>
      <c r="AB288" s="153">
        <f t="shared" si="681"/>
        <v>0</v>
      </c>
      <c r="AC288" s="153">
        <f t="shared" si="681"/>
        <v>0</v>
      </c>
      <c r="AD288" s="153"/>
      <c r="AE288" s="153">
        <f t="shared" ref="AE288:AH288" si="682">AE289+AE290+AE291+AE293+AE294</f>
        <v>0</v>
      </c>
      <c r="AF288" s="153">
        <f t="shared" si="682"/>
        <v>0</v>
      </c>
      <c r="AG288" s="153">
        <f t="shared" si="682"/>
        <v>0</v>
      </c>
      <c r="AH288" s="153">
        <f t="shared" si="682"/>
        <v>0</v>
      </c>
      <c r="AI288" s="153"/>
      <c r="AJ288" s="153">
        <f t="shared" ref="AJ288:AM288" si="683">AJ289+AJ290+AJ291+AJ293+AJ294</f>
        <v>1146.9169999999999</v>
      </c>
      <c r="AK288" s="153">
        <f t="shared" si="683"/>
        <v>0</v>
      </c>
      <c r="AL288" s="153">
        <f t="shared" si="683"/>
        <v>0</v>
      </c>
      <c r="AM288" s="153">
        <f t="shared" si="683"/>
        <v>0</v>
      </c>
      <c r="AN288" s="153"/>
      <c r="AO288" s="153">
        <f t="shared" ref="AO288:AR288" si="684">AO289+AO290+AO291+AO293+AO294</f>
        <v>0</v>
      </c>
      <c r="AP288" s="153">
        <f t="shared" si="684"/>
        <v>0</v>
      </c>
      <c r="AQ288" s="153">
        <f t="shared" si="684"/>
        <v>0</v>
      </c>
      <c r="AR288" s="153">
        <f t="shared" si="684"/>
        <v>0</v>
      </c>
      <c r="AS288" s="153"/>
      <c r="AT288" s="153">
        <f t="shared" ref="AT288:AW288" si="685">AT289+AT290+AT291+AT293+AT294</f>
        <v>0</v>
      </c>
      <c r="AU288" s="153">
        <f t="shared" si="685"/>
        <v>0</v>
      </c>
      <c r="AV288" s="153">
        <f t="shared" si="685"/>
        <v>0</v>
      </c>
      <c r="AW288" s="153">
        <f t="shared" si="685"/>
        <v>0</v>
      </c>
      <c r="AX288" s="153"/>
      <c r="AY288" s="153">
        <f t="shared" ref="AY288:AZ288" si="686">AY289+AY290+AY291+AY293+AY294</f>
        <v>0</v>
      </c>
      <c r="AZ288" s="153">
        <f t="shared" si="686"/>
        <v>0</v>
      </c>
      <c r="BA288" s="161"/>
      <c r="BB288" s="230"/>
    </row>
    <row r="289" spans="1:54" ht="32.25" customHeight="1">
      <c r="A289" s="302"/>
      <c r="B289" s="304"/>
      <c r="C289" s="304"/>
      <c r="D289" s="162" t="s">
        <v>37</v>
      </c>
      <c r="E289" s="153">
        <f t="shared" si="673"/>
        <v>0</v>
      </c>
      <c r="F289" s="153">
        <f t="shared" si="674"/>
        <v>0</v>
      </c>
      <c r="G289" s="161"/>
      <c r="H289" s="153"/>
      <c r="I289" s="153"/>
      <c r="J289" s="161"/>
      <c r="K289" s="153"/>
      <c r="L289" s="153"/>
      <c r="M289" s="161"/>
      <c r="N289" s="153"/>
      <c r="O289" s="153"/>
      <c r="P289" s="161"/>
      <c r="Q289" s="153"/>
      <c r="R289" s="153"/>
      <c r="S289" s="161"/>
      <c r="T289" s="153"/>
      <c r="U289" s="153"/>
      <c r="V289" s="161"/>
      <c r="W289" s="153"/>
      <c r="X289" s="153"/>
      <c r="Y289" s="161"/>
      <c r="Z289" s="153"/>
      <c r="AA289" s="153"/>
      <c r="AB289" s="161"/>
      <c r="AC289" s="161"/>
      <c r="AD289" s="161"/>
      <c r="AE289" s="153"/>
      <c r="AF289" s="153"/>
      <c r="AG289" s="161"/>
      <c r="AH289" s="161"/>
      <c r="AI289" s="161"/>
      <c r="AJ289" s="153"/>
      <c r="AK289" s="153"/>
      <c r="AL289" s="161"/>
      <c r="AM289" s="161"/>
      <c r="AN289" s="161"/>
      <c r="AO289" s="153"/>
      <c r="AP289" s="153"/>
      <c r="AQ289" s="161"/>
      <c r="AR289" s="161"/>
      <c r="AS289" s="161"/>
      <c r="AT289" s="153"/>
      <c r="AU289" s="153"/>
      <c r="AV289" s="161"/>
      <c r="AW289" s="161"/>
      <c r="AX289" s="161"/>
      <c r="AY289" s="161"/>
      <c r="AZ289" s="161"/>
      <c r="BA289" s="161"/>
      <c r="BB289" s="230"/>
    </row>
    <row r="290" spans="1:54" ht="50.25" customHeight="1">
      <c r="A290" s="302"/>
      <c r="B290" s="304"/>
      <c r="C290" s="304"/>
      <c r="D290" s="163" t="s">
        <v>2</v>
      </c>
      <c r="E290" s="153">
        <f t="shared" si="673"/>
        <v>0</v>
      </c>
      <c r="F290" s="153">
        <f t="shared" si="674"/>
        <v>0</v>
      </c>
      <c r="G290" s="161"/>
      <c r="H290" s="153"/>
      <c r="I290" s="153"/>
      <c r="J290" s="161"/>
      <c r="K290" s="153"/>
      <c r="L290" s="153"/>
      <c r="M290" s="161"/>
      <c r="N290" s="153"/>
      <c r="O290" s="153"/>
      <c r="P290" s="161"/>
      <c r="Q290" s="153"/>
      <c r="R290" s="153"/>
      <c r="S290" s="161"/>
      <c r="T290" s="153"/>
      <c r="U290" s="153"/>
      <c r="V290" s="161"/>
      <c r="W290" s="153"/>
      <c r="X290" s="153"/>
      <c r="Y290" s="161"/>
      <c r="Z290" s="153"/>
      <c r="AA290" s="153"/>
      <c r="AB290" s="161"/>
      <c r="AC290" s="161"/>
      <c r="AD290" s="161"/>
      <c r="AE290" s="153"/>
      <c r="AF290" s="153"/>
      <c r="AG290" s="161"/>
      <c r="AH290" s="161"/>
      <c r="AI290" s="161"/>
      <c r="AJ290" s="153"/>
      <c r="AK290" s="153"/>
      <c r="AL290" s="161"/>
      <c r="AM290" s="161"/>
      <c r="AN290" s="161"/>
      <c r="AO290" s="153"/>
      <c r="AP290" s="153"/>
      <c r="AQ290" s="161"/>
      <c r="AR290" s="161"/>
      <c r="AS290" s="161"/>
      <c r="AT290" s="153"/>
      <c r="AU290" s="153"/>
      <c r="AV290" s="161"/>
      <c r="AW290" s="161"/>
      <c r="AX290" s="161"/>
      <c r="AY290" s="161"/>
      <c r="AZ290" s="161"/>
      <c r="BA290" s="161"/>
      <c r="BB290" s="230"/>
    </row>
    <row r="291" spans="1:54" ht="22.5" customHeight="1">
      <c r="A291" s="302"/>
      <c r="B291" s="304"/>
      <c r="C291" s="304"/>
      <c r="D291" s="229" t="s">
        <v>277</v>
      </c>
      <c r="E291" s="153">
        <f>H291+K291+N291+Q291+T291+W291+Z291+AE291+AJ291+AO291+AT291+AY291</f>
        <v>1146.9169999999999</v>
      </c>
      <c r="F291" s="153">
        <f t="shared" si="674"/>
        <v>0</v>
      </c>
      <c r="G291" s="161"/>
      <c r="H291" s="153"/>
      <c r="I291" s="153"/>
      <c r="J291" s="161"/>
      <c r="K291" s="153"/>
      <c r="L291" s="153"/>
      <c r="M291" s="161"/>
      <c r="N291" s="153"/>
      <c r="O291" s="153"/>
      <c r="P291" s="161"/>
      <c r="Q291" s="153"/>
      <c r="R291" s="153"/>
      <c r="S291" s="161"/>
      <c r="T291" s="153"/>
      <c r="U291" s="153"/>
      <c r="V291" s="161"/>
      <c r="W291" s="153"/>
      <c r="X291" s="153"/>
      <c r="Y291" s="161"/>
      <c r="Z291" s="153"/>
      <c r="AA291" s="153"/>
      <c r="AB291" s="161"/>
      <c r="AC291" s="161"/>
      <c r="AD291" s="161"/>
      <c r="AE291" s="153"/>
      <c r="AF291" s="153"/>
      <c r="AG291" s="161"/>
      <c r="AH291" s="161"/>
      <c r="AI291" s="161"/>
      <c r="AJ291" s="153">
        <v>1146.9169999999999</v>
      </c>
      <c r="AK291" s="153"/>
      <c r="AL291" s="161"/>
      <c r="AM291" s="161"/>
      <c r="AN291" s="161"/>
      <c r="AO291" s="153"/>
      <c r="AP291" s="153"/>
      <c r="AQ291" s="161"/>
      <c r="AR291" s="161"/>
      <c r="AS291" s="161"/>
      <c r="AT291" s="153"/>
      <c r="AU291" s="153"/>
      <c r="AV291" s="161"/>
      <c r="AW291" s="161"/>
      <c r="AX291" s="161"/>
      <c r="AY291" s="161"/>
      <c r="AZ291" s="161"/>
      <c r="BA291" s="161"/>
      <c r="BB291" s="230"/>
    </row>
    <row r="292" spans="1:54" ht="82.5" customHeight="1">
      <c r="A292" s="302"/>
      <c r="B292" s="304"/>
      <c r="C292" s="304"/>
      <c r="D292" s="229" t="s">
        <v>283</v>
      </c>
      <c r="E292" s="153">
        <f t="shared" ref="E292:E297" si="687">H292+K292+N292+Q292+T292+W292+Z292+AE292+AJ292+AO292+AT292+AY292</f>
        <v>0</v>
      </c>
      <c r="F292" s="153">
        <f t="shared" si="674"/>
        <v>0</v>
      </c>
      <c r="G292" s="161"/>
      <c r="H292" s="153"/>
      <c r="I292" s="153"/>
      <c r="J292" s="161"/>
      <c r="K292" s="153"/>
      <c r="L292" s="153"/>
      <c r="M292" s="161"/>
      <c r="N292" s="153"/>
      <c r="O292" s="153"/>
      <c r="P292" s="161"/>
      <c r="Q292" s="153"/>
      <c r="R292" s="153"/>
      <c r="S292" s="161"/>
      <c r="T292" s="153"/>
      <c r="U292" s="153"/>
      <c r="V292" s="161"/>
      <c r="W292" s="153"/>
      <c r="X292" s="153"/>
      <c r="Y292" s="161"/>
      <c r="Z292" s="153"/>
      <c r="AA292" s="153"/>
      <c r="AB292" s="161"/>
      <c r="AC292" s="161"/>
      <c r="AD292" s="161"/>
      <c r="AE292" s="153"/>
      <c r="AF292" s="153"/>
      <c r="AG292" s="161"/>
      <c r="AH292" s="161"/>
      <c r="AI292" s="161"/>
      <c r="AJ292" s="153"/>
      <c r="AK292" s="153"/>
      <c r="AL292" s="161"/>
      <c r="AM292" s="161"/>
      <c r="AN292" s="161"/>
      <c r="AO292" s="153"/>
      <c r="AP292" s="153"/>
      <c r="AQ292" s="161"/>
      <c r="AR292" s="161"/>
      <c r="AS292" s="161"/>
      <c r="AT292" s="153"/>
      <c r="AU292" s="153"/>
      <c r="AV292" s="161"/>
      <c r="AW292" s="161"/>
      <c r="AX292" s="161"/>
      <c r="AY292" s="161"/>
      <c r="AZ292" s="161"/>
      <c r="BA292" s="161"/>
      <c r="BB292" s="230"/>
    </row>
    <row r="293" spans="1:54" ht="22.5" customHeight="1">
      <c r="A293" s="302"/>
      <c r="B293" s="304"/>
      <c r="C293" s="304"/>
      <c r="D293" s="229" t="s">
        <v>278</v>
      </c>
      <c r="E293" s="153">
        <f t="shared" si="687"/>
        <v>0</v>
      </c>
      <c r="F293" s="153">
        <f t="shared" si="674"/>
        <v>0</v>
      </c>
      <c r="G293" s="161"/>
      <c r="H293" s="153"/>
      <c r="I293" s="153"/>
      <c r="J293" s="161"/>
      <c r="K293" s="153"/>
      <c r="L293" s="153"/>
      <c r="M293" s="161"/>
      <c r="N293" s="153"/>
      <c r="O293" s="153"/>
      <c r="P293" s="161"/>
      <c r="Q293" s="153"/>
      <c r="R293" s="153"/>
      <c r="S293" s="161"/>
      <c r="T293" s="153"/>
      <c r="U293" s="153"/>
      <c r="V293" s="161"/>
      <c r="W293" s="153"/>
      <c r="X293" s="153"/>
      <c r="Y293" s="161"/>
      <c r="Z293" s="153"/>
      <c r="AA293" s="153"/>
      <c r="AB293" s="161"/>
      <c r="AC293" s="161"/>
      <c r="AD293" s="161"/>
      <c r="AE293" s="153"/>
      <c r="AF293" s="153"/>
      <c r="AG293" s="161"/>
      <c r="AH293" s="161"/>
      <c r="AI293" s="161"/>
      <c r="AJ293" s="153"/>
      <c r="AK293" s="153"/>
      <c r="AL293" s="161"/>
      <c r="AM293" s="161"/>
      <c r="AN293" s="161"/>
      <c r="AO293" s="153"/>
      <c r="AP293" s="153"/>
      <c r="AQ293" s="161"/>
      <c r="AR293" s="161"/>
      <c r="AS293" s="161"/>
      <c r="AT293" s="153"/>
      <c r="AU293" s="153"/>
      <c r="AV293" s="161"/>
      <c r="AW293" s="161"/>
      <c r="AX293" s="161"/>
      <c r="AY293" s="161"/>
      <c r="AZ293" s="161"/>
      <c r="BA293" s="161"/>
      <c r="BB293" s="230"/>
    </row>
    <row r="294" spans="1:54" ht="31.2">
      <c r="A294" s="302"/>
      <c r="B294" s="304"/>
      <c r="C294" s="304"/>
      <c r="D294" s="158" t="s">
        <v>43</v>
      </c>
      <c r="E294" s="153">
        <f t="shared" si="687"/>
        <v>0</v>
      </c>
      <c r="F294" s="153">
        <f t="shared" si="674"/>
        <v>0</v>
      </c>
      <c r="G294" s="161"/>
      <c r="H294" s="153"/>
      <c r="I294" s="153"/>
      <c r="J294" s="161"/>
      <c r="K294" s="153"/>
      <c r="L294" s="153"/>
      <c r="M294" s="161"/>
      <c r="N294" s="153"/>
      <c r="O294" s="153"/>
      <c r="P294" s="161"/>
      <c r="Q294" s="153"/>
      <c r="R294" s="153"/>
      <c r="S294" s="161"/>
      <c r="T294" s="153"/>
      <c r="U294" s="153"/>
      <c r="V294" s="161"/>
      <c r="W294" s="153"/>
      <c r="X294" s="153"/>
      <c r="Y294" s="161"/>
      <c r="Z294" s="153"/>
      <c r="AA294" s="153"/>
      <c r="AB294" s="161"/>
      <c r="AC294" s="161"/>
      <c r="AD294" s="161"/>
      <c r="AE294" s="153"/>
      <c r="AF294" s="153"/>
      <c r="AG294" s="161"/>
      <c r="AH294" s="161"/>
      <c r="AI294" s="161"/>
      <c r="AJ294" s="153"/>
      <c r="AK294" s="153"/>
      <c r="AL294" s="161"/>
      <c r="AM294" s="161"/>
      <c r="AN294" s="161"/>
      <c r="AO294" s="153"/>
      <c r="AP294" s="153"/>
      <c r="AQ294" s="161"/>
      <c r="AR294" s="161"/>
      <c r="AS294" s="161"/>
      <c r="AT294" s="153"/>
      <c r="AU294" s="153"/>
      <c r="AV294" s="161"/>
      <c r="AW294" s="161"/>
      <c r="AX294" s="161"/>
      <c r="AY294" s="161"/>
      <c r="AZ294" s="161"/>
      <c r="BA294" s="161"/>
      <c r="BB294" s="231"/>
    </row>
    <row r="295" spans="1:54" ht="22.5" customHeight="1">
      <c r="A295" s="301" t="s">
        <v>500</v>
      </c>
      <c r="B295" s="303" t="s">
        <v>504</v>
      </c>
      <c r="C295" s="303" t="s">
        <v>330</v>
      </c>
      <c r="D295" s="164" t="s">
        <v>41</v>
      </c>
      <c r="E295" s="153">
        <f t="shared" si="687"/>
        <v>2798.578</v>
      </c>
      <c r="F295" s="153">
        <f t="shared" ref="F295:F301" si="688">I295+L295+O295+R295+U295+X295+AA295+AF295+AK295+AP295+AU295+AZ295</f>
        <v>0</v>
      </c>
      <c r="G295" s="161"/>
      <c r="H295" s="153">
        <f>H296+H297+H298+H300+H301</f>
        <v>0</v>
      </c>
      <c r="I295" s="153">
        <f t="shared" ref="I295" si="689">I296+I297+I298+I300+I301</f>
        <v>0</v>
      </c>
      <c r="J295" s="153"/>
      <c r="K295" s="153">
        <f t="shared" ref="K295:L295" si="690">K296+K297+K298+K300+K301</f>
        <v>0</v>
      </c>
      <c r="L295" s="153">
        <f t="shared" si="690"/>
        <v>0</v>
      </c>
      <c r="M295" s="153"/>
      <c r="N295" s="153">
        <f t="shared" ref="N295:O295" si="691">N296+N297+N298+N300+N301</f>
        <v>0</v>
      </c>
      <c r="O295" s="153">
        <f t="shared" si="691"/>
        <v>0</v>
      </c>
      <c r="P295" s="153"/>
      <c r="Q295" s="153">
        <f t="shared" ref="Q295:R295" si="692">Q296+Q297+Q298+Q300+Q301</f>
        <v>0</v>
      </c>
      <c r="R295" s="153">
        <f t="shared" si="692"/>
        <v>0</v>
      </c>
      <c r="S295" s="153"/>
      <c r="T295" s="153">
        <f t="shared" ref="T295:U295" si="693">T296+T297+T298+T300+T301</f>
        <v>0</v>
      </c>
      <c r="U295" s="153">
        <f t="shared" si="693"/>
        <v>0</v>
      </c>
      <c r="V295" s="153"/>
      <c r="W295" s="153">
        <f t="shared" ref="W295:X295" si="694">W296+W297+W298+W300+W301</f>
        <v>0</v>
      </c>
      <c r="X295" s="153">
        <f t="shared" si="694"/>
        <v>0</v>
      </c>
      <c r="Y295" s="153"/>
      <c r="Z295" s="153">
        <f t="shared" ref="Z295:AC295" si="695">Z296+Z297+Z298+Z300+Z301</f>
        <v>0</v>
      </c>
      <c r="AA295" s="153">
        <f t="shared" si="695"/>
        <v>0</v>
      </c>
      <c r="AB295" s="153">
        <f t="shared" si="695"/>
        <v>0</v>
      </c>
      <c r="AC295" s="153">
        <f t="shared" si="695"/>
        <v>0</v>
      </c>
      <c r="AD295" s="153"/>
      <c r="AE295" s="153">
        <f t="shared" ref="AE295:AH295" si="696">AE296+AE297+AE298+AE300+AE301</f>
        <v>0</v>
      </c>
      <c r="AF295" s="153">
        <f t="shared" si="696"/>
        <v>0</v>
      </c>
      <c r="AG295" s="153">
        <f t="shared" si="696"/>
        <v>0</v>
      </c>
      <c r="AH295" s="153">
        <f t="shared" si="696"/>
        <v>0</v>
      </c>
      <c r="AI295" s="153"/>
      <c r="AJ295" s="153">
        <f t="shared" ref="AJ295:AM295" si="697">AJ296+AJ297+AJ298+AJ300+AJ301</f>
        <v>2798.578</v>
      </c>
      <c r="AK295" s="153">
        <f t="shared" si="697"/>
        <v>0</v>
      </c>
      <c r="AL295" s="153">
        <f t="shared" si="697"/>
        <v>0</v>
      </c>
      <c r="AM295" s="153">
        <f t="shared" si="697"/>
        <v>0</v>
      </c>
      <c r="AN295" s="153"/>
      <c r="AO295" s="153">
        <f t="shared" ref="AO295:AR295" si="698">AO296+AO297+AO298+AO300+AO301</f>
        <v>0</v>
      </c>
      <c r="AP295" s="153">
        <f t="shared" si="698"/>
        <v>0</v>
      </c>
      <c r="AQ295" s="153">
        <f t="shared" si="698"/>
        <v>0</v>
      </c>
      <c r="AR295" s="153">
        <f t="shared" si="698"/>
        <v>0</v>
      </c>
      <c r="AS295" s="153"/>
      <c r="AT295" s="153">
        <f t="shared" ref="AT295:AW295" si="699">AT296+AT297+AT298+AT300+AT301</f>
        <v>0</v>
      </c>
      <c r="AU295" s="153">
        <f t="shared" si="699"/>
        <v>0</v>
      </c>
      <c r="AV295" s="153">
        <f t="shared" si="699"/>
        <v>0</v>
      </c>
      <c r="AW295" s="153">
        <f t="shared" si="699"/>
        <v>0</v>
      </c>
      <c r="AX295" s="153"/>
      <c r="AY295" s="153">
        <f t="shared" ref="AY295:AZ295" si="700">AY296+AY297+AY298+AY300+AY301</f>
        <v>0</v>
      </c>
      <c r="AZ295" s="153">
        <f t="shared" si="700"/>
        <v>0</v>
      </c>
      <c r="BA295" s="161"/>
      <c r="BB295" s="233"/>
    </row>
    <row r="296" spans="1:54" ht="32.25" customHeight="1">
      <c r="A296" s="302"/>
      <c r="B296" s="304"/>
      <c r="C296" s="304"/>
      <c r="D296" s="162" t="s">
        <v>37</v>
      </c>
      <c r="E296" s="153">
        <f t="shared" si="687"/>
        <v>0</v>
      </c>
      <c r="F296" s="153">
        <f t="shared" si="688"/>
        <v>0</v>
      </c>
      <c r="G296" s="161"/>
      <c r="H296" s="153"/>
      <c r="I296" s="153"/>
      <c r="J296" s="161"/>
      <c r="K296" s="153"/>
      <c r="L296" s="153"/>
      <c r="M296" s="161"/>
      <c r="N296" s="153"/>
      <c r="O296" s="153"/>
      <c r="P296" s="161"/>
      <c r="Q296" s="153"/>
      <c r="R296" s="153"/>
      <c r="S296" s="161"/>
      <c r="T296" s="153"/>
      <c r="U296" s="153"/>
      <c r="V296" s="161"/>
      <c r="W296" s="153"/>
      <c r="X296" s="153"/>
      <c r="Y296" s="161"/>
      <c r="Z296" s="153"/>
      <c r="AA296" s="153"/>
      <c r="AB296" s="161"/>
      <c r="AC296" s="161"/>
      <c r="AD296" s="161"/>
      <c r="AE296" s="153"/>
      <c r="AF296" s="153"/>
      <c r="AG296" s="161"/>
      <c r="AH296" s="161"/>
      <c r="AI296" s="161"/>
      <c r="AJ296" s="153"/>
      <c r="AK296" s="153"/>
      <c r="AL296" s="161"/>
      <c r="AM296" s="161"/>
      <c r="AN296" s="161"/>
      <c r="AO296" s="153"/>
      <c r="AP296" s="153"/>
      <c r="AQ296" s="161"/>
      <c r="AR296" s="161"/>
      <c r="AS296" s="161"/>
      <c r="AT296" s="153"/>
      <c r="AU296" s="153"/>
      <c r="AV296" s="161"/>
      <c r="AW296" s="161"/>
      <c r="AX296" s="161"/>
      <c r="AY296" s="161"/>
      <c r="AZ296" s="161"/>
      <c r="BA296" s="161"/>
      <c r="BB296" s="233"/>
    </row>
    <row r="297" spans="1:54" ht="50.25" customHeight="1">
      <c r="A297" s="302"/>
      <c r="B297" s="304"/>
      <c r="C297" s="304"/>
      <c r="D297" s="163" t="s">
        <v>2</v>
      </c>
      <c r="E297" s="153">
        <f t="shared" si="687"/>
        <v>0</v>
      </c>
      <c r="F297" s="153">
        <f t="shared" si="688"/>
        <v>0</v>
      </c>
      <c r="G297" s="161"/>
      <c r="H297" s="153"/>
      <c r="I297" s="153"/>
      <c r="J297" s="161"/>
      <c r="K297" s="153"/>
      <c r="L297" s="153"/>
      <c r="M297" s="161"/>
      <c r="N297" s="153"/>
      <c r="O297" s="153"/>
      <c r="P297" s="161"/>
      <c r="Q297" s="153"/>
      <c r="R297" s="153"/>
      <c r="S297" s="161"/>
      <c r="T297" s="153"/>
      <c r="U297" s="153"/>
      <c r="V297" s="161"/>
      <c r="W297" s="153"/>
      <c r="X297" s="153"/>
      <c r="Y297" s="161"/>
      <c r="Z297" s="153"/>
      <c r="AA297" s="153"/>
      <c r="AB297" s="161"/>
      <c r="AC297" s="161"/>
      <c r="AD297" s="161"/>
      <c r="AE297" s="153"/>
      <c r="AF297" s="153"/>
      <c r="AG297" s="161"/>
      <c r="AH297" s="161"/>
      <c r="AI297" s="161"/>
      <c r="AJ297" s="153"/>
      <c r="AK297" s="153"/>
      <c r="AL297" s="161"/>
      <c r="AM297" s="161"/>
      <c r="AN297" s="161"/>
      <c r="AO297" s="153"/>
      <c r="AP297" s="153"/>
      <c r="AQ297" s="161"/>
      <c r="AR297" s="161"/>
      <c r="AS297" s="161"/>
      <c r="AT297" s="153"/>
      <c r="AU297" s="153"/>
      <c r="AV297" s="161"/>
      <c r="AW297" s="161"/>
      <c r="AX297" s="161"/>
      <c r="AY297" s="161"/>
      <c r="AZ297" s="161"/>
      <c r="BA297" s="161"/>
      <c r="BB297" s="233"/>
    </row>
    <row r="298" spans="1:54" ht="22.5" customHeight="1">
      <c r="A298" s="302"/>
      <c r="B298" s="304"/>
      <c r="C298" s="304"/>
      <c r="D298" s="232" t="s">
        <v>277</v>
      </c>
      <c r="E298" s="153">
        <f>H298+K298+N298+Q298+T298+W298+Z298+AE298+AJ298+AO298+AT298+AY298</f>
        <v>2798.578</v>
      </c>
      <c r="F298" s="153">
        <f t="shared" si="688"/>
        <v>0</v>
      </c>
      <c r="G298" s="161"/>
      <c r="H298" s="153"/>
      <c r="I298" s="153"/>
      <c r="J298" s="161"/>
      <c r="K298" s="153"/>
      <c r="L298" s="153"/>
      <c r="M298" s="161"/>
      <c r="N298" s="153"/>
      <c r="O298" s="153"/>
      <c r="P298" s="161"/>
      <c r="Q298" s="153"/>
      <c r="R298" s="153"/>
      <c r="S298" s="161"/>
      <c r="T298" s="153"/>
      <c r="U298" s="153"/>
      <c r="V298" s="161"/>
      <c r="W298" s="153"/>
      <c r="X298" s="153"/>
      <c r="Y298" s="161"/>
      <c r="Z298" s="153"/>
      <c r="AA298" s="153"/>
      <c r="AB298" s="161"/>
      <c r="AC298" s="161"/>
      <c r="AD298" s="161"/>
      <c r="AE298" s="153"/>
      <c r="AF298" s="153"/>
      <c r="AG298" s="161"/>
      <c r="AH298" s="161"/>
      <c r="AI298" s="161"/>
      <c r="AJ298" s="153">
        <v>2798.578</v>
      </c>
      <c r="AK298" s="153"/>
      <c r="AL298" s="161"/>
      <c r="AM298" s="161"/>
      <c r="AN298" s="161"/>
      <c r="AO298" s="153"/>
      <c r="AP298" s="153"/>
      <c r="AQ298" s="161"/>
      <c r="AR298" s="161"/>
      <c r="AS298" s="161"/>
      <c r="AT298" s="153"/>
      <c r="AU298" s="153"/>
      <c r="AV298" s="161"/>
      <c r="AW298" s="161"/>
      <c r="AX298" s="161"/>
      <c r="AY298" s="161"/>
      <c r="AZ298" s="161"/>
      <c r="BA298" s="161"/>
      <c r="BB298" s="233"/>
    </row>
    <row r="299" spans="1:54" ht="82.5" customHeight="1">
      <c r="A299" s="302"/>
      <c r="B299" s="304"/>
      <c r="C299" s="304"/>
      <c r="D299" s="232" t="s">
        <v>283</v>
      </c>
      <c r="E299" s="153">
        <f t="shared" ref="E299:E304" si="701">H299+K299+N299+Q299+T299+W299+Z299+AE299+AJ299+AO299+AT299+AY299</f>
        <v>0</v>
      </c>
      <c r="F299" s="153">
        <f t="shared" si="688"/>
        <v>0</v>
      </c>
      <c r="G299" s="161"/>
      <c r="H299" s="153"/>
      <c r="I299" s="153"/>
      <c r="J299" s="161"/>
      <c r="K299" s="153"/>
      <c r="L299" s="153"/>
      <c r="M299" s="161"/>
      <c r="N299" s="153"/>
      <c r="O299" s="153"/>
      <c r="P299" s="161"/>
      <c r="Q299" s="153"/>
      <c r="R299" s="153"/>
      <c r="S299" s="161"/>
      <c r="T299" s="153"/>
      <c r="U299" s="153"/>
      <c r="V299" s="161"/>
      <c r="W299" s="153"/>
      <c r="X299" s="153"/>
      <c r="Y299" s="161"/>
      <c r="Z299" s="153"/>
      <c r="AA299" s="153"/>
      <c r="AB299" s="161"/>
      <c r="AC299" s="161"/>
      <c r="AD299" s="161"/>
      <c r="AE299" s="153"/>
      <c r="AF299" s="153"/>
      <c r="AG299" s="161"/>
      <c r="AH299" s="161"/>
      <c r="AI299" s="161"/>
      <c r="AJ299" s="153"/>
      <c r="AK299" s="153"/>
      <c r="AL299" s="161"/>
      <c r="AM299" s="161"/>
      <c r="AN299" s="161"/>
      <c r="AO299" s="153"/>
      <c r="AP299" s="153"/>
      <c r="AQ299" s="161"/>
      <c r="AR299" s="161"/>
      <c r="AS299" s="161"/>
      <c r="AT299" s="153"/>
      <c r="AU299" s="153"/>
      <c r="AV299" s="161"/>
      <c r="AW299" s="161"/>
      <c r="AX299" s="161"/>
      <c r="AY299" s="161"/>
      <c r="AZ299" s="161"/>
      <c r="BA299" s="161"/>
      <c r="BB299" s="233"/>
    </row>
    <row r="300" spans="1:54" ht="22.5" customHeight="1">
      <c r="A300" s="302"/>
      <c r="B300" s="304"/>
      <c r="C300" s="304"/>
      <c r="D300" s="232" t="s">
        <v>278</v>
      </c>
      <c r="E300" s="153">
        <f t="shared" si="701"/>
        <v>0</v>
      </c>
      <c r="F300" s="153">
        <f t="shared" si="688"/>
        <v>0</v>
      </c>
      <c r="G300" s="161"/>
      <c r="H300" s="153"/>
      <c r="I300" s="153"/>
      <c r="J300" s="161"/>
      <c r="K300" s="153"/>
      <c r="L300" s="153"/>
      <c r="M300" s="161"/>
      <c r="N300" s="153"/>
      <c r="O300" s="153"/>
      <c r="P300" s="161"/>
      <c r="Q300" s="153"/>
      <c r="R300" s="153"/>
      <c r="S300" s="161"/>
      <c r="T300" s="153"/>
      <c r="U300" s="153"/>
      <c r="V300" s="161"/>
      <c r="W300" s="153"/>
      <c r="X300" s="153"/>
      <c r="Y300" s="161"/>
      <c r="Z300" s="153"/>
      <c r="AA300" s="153"/>
      <c r="AB300" s="161"/>
      <c r="AC300" s="161"/>
      <c r="AD300" s="161"/>
      <c r="AE300" s="153"/>
      <c r="AF300" s="153"/>
      <c r="AG300" s="161"/>
      <c r="AH300" s="161"/>
      <c r="AI300" s="161"/>
      <c r="AJ300" s="153"/>
      <c r="AK300" s="153"/>
      <c r="AL300" s="161"/>
      <c r="AM300" s="161"/>
      <c r="AN300" s="161"/>
      <c r="AO300" s="153"/>
      <c r="AP300" s="153"/>
      <c r="AQ300" s="161"/>
      <c r="AR300" s="161"/>
      <c r="AS300" s="161"/>
      <c r="AT300" s="153"/>
      <c r="AU300" s="153"/>
      <c r="AV300" s="161"/>
      <c r="AW300" s="161"/>
      <c r="AX300" s="161"/>
      <c r="AY300" s="161"/>
      <c r="AZ300" s="161"/>
      <c r="BA300" s="161"/>
      <c r="BB300" s="233"/>
    </row>
    <row r="301" spans="1:54" ht="31.2">
      <c r="A301" s="302"/>
      <c r="B301" s="304"/>
      <c r="C301" s="304"/>
      <c r="D301" s="158" t="s">
        <v>43</v>
      </c>
      <c r="E301" s="153">
        <f t="shared" si="701"/>
        <v>0</v>
      </c>
      <c r="F301" s="153">
        <f t="shared" si="688"/>
        <v>0</v>
      </c>
      <c r="G301" s="161"/>
      <c r="H301" s="153"/>
      <c r="I301" s="153"/>
      <c r="J301" s="161"/>
      <c r="K301" s="153"/>
      <c r="L301" s="153"/>
      <c r="M301" s="161"/>
      <c r="N301" s="153"/>
      <c r="O301" s="153"/>
      <c r="P301" s="161"/>
      <c r="Q301" s="153"/>
      <c r="R301" s="153"/>
      <c r="S301" s="161"/>
      <c r="T301" s="153"/>
      <c r="U301" s="153"/>
      <c r="V301" s="161"/>
      <c r="W301" s="153"/>
      <c r="X301" s="153"/>
      <c r="Y301" s="161"/>
      <c r="Z301" s="153"/>
      <c r="AA301" s="153"/>
      <c r="AB301" s="161"/>
      <c r="AC301" s="161"/>
      <c r="AD301" s="161"/>
      <c r="AE301" s="153"/>
      <c r="AF301" s="153"/>
      <c r="AG301" s="161"/>
      <c r="AH301" s="161"/>
      <c r="AI301" s="161"/>
      <c r="AJ301" s="153"/>
      <c r="AK301" s="153"/>
      <c r="AL301" s="161"/>
      <c r="AM301" s="161"/>
      <c r="AN301" s="161"/>
      <c r="AO301" s="153"/>
      <c r="AP301" s="153"/>
      <c r="AQ301" s="161"/>
      <c r="AR301" s="161"/>
      <c r="AS301" s="161"/>
      <c r="AT301" s="153"/>
      <c r="AU301" s="153"/>
      <c r="AV301" s="161"/>
      <c r="AW301" s="161"/>
      <c r="AX301" s="161"/>
      <c r="AY301" s="161"/>
      <c r="AZ301" s="161"/>
      <c r="BA301" s="161"/>
      <c r="BB301" s="234"/>
    </row>
    <row r="302" spans="1:54" ht="22.5" customHeight="1">
      <c r="A302" s="302" t="s">
        <v>501</v>
      </c>
      <c r="B302" s="303" t="s">
        <v>505</v>
      </c>
      <c r="C302" s="303" t="s">
        <v>330</v>
      </c>
      <c r="D302" s="164" t="s">
        <v>41</v>
      </c>
      <c r="E302" s="153">
        <f t="shared" si="701"/>
        <v>3310.578</v>
      </c>
      <c r="F302" s="153">
        <f t="shared" ref="F302:F308" si="702">I302+L302+O302+R302+U302+X302+AA302+AF302+AK302+AP302+AU302+AZ302</f>
        <v>0</v>
      </c>
      <c r="G302" s="161"/>
      <c r="H302" s="153">
        <f>H303+H304+H305+H307+H308</f>
        <v>0</v>
      </c>
      <c r="I302" s="153">
        <f t="shared" ref="I302" si="703">I303+I304+I305+I307+I308</f>
        <v>0</v>
      </c>
      <c r="J302" s="153"/>
      <c r="K302" s="153">
        <f t="shared" ref="K302:L302" si="704">K303+K304+K305+K307+K308</f>
        <v>0</v>
      </c>
      <c r="L302" s="153">
        <f t="shared" si="704"/>
        <v>0</v>
      </c>
      <c r="M302" s="153"/>
      <c r="N302" s="153">
        <f t="shared" ref="N302:O302" si="705">N303+N304+N305+N307+N308</f>
        <v>0</v>
      </c>
      <c r="O302" s="153">
        <f t="shared" si="705"/>
        <v>0</v>
      </c>
      <c r="P302" s="153"/>
      <c r="Q302" s="153">
        <f t="shared" ref="Q302:R302" si="706">Q303+Q304+Q305+Q307+Q308</f>
        <v>0</v>
      </c>
      <c r="R302" s="153">
        <f t="shared" si="706"/>
        <v>0</v>
      </c>
      <c r="S302" s="153"/>
      <c r="T302" s="153">
        <f t="shared" ref="T302:U302" si="707">T303+T304+T305+T307+T308</f>
        <v>0</v>
      </c>
      <c r="U302" s="153">
        <f t="shared" si="707"/>
        <v>0</v>
      </c>
      <c r="V302" s="153"/>
      <c r="W302" s="153">
        <f t="shared" ref="W302:X302" si="708">W303+W304+W305+W307+W308</f>
        <v>0</v>
      </c>
      <c r="X302" s="153">
        <f t="shared" si="708"/>
        <v>0</v>
      </c>
      <c r="Y302" s="153"/>
      <c r="Z302" s="153">
        <f t="shared" ref="Z302:AC302" si="709">Z303+Z304+Z305+Z307+Z308</f>
        <v>0</v>
      </c>
      <c r="AA302" s="153">
        <f t="shared" si="709"/>
        <v>0</v>
      </c>
      <c r="AB302" s="153">
        <f t="shared" si="709"/>
        <v>0</v>
      </c>
      <c r="AC302" s="153">
        <f t="shared" si="709"/>
        <v>0</v>
      </c>
      <c r="AD302" s="153"/>
      <c r="AE302" s="153">
        <f t="shared" ref="AE302:AH302" si="710">AE303+AE304+AE305+AE307+AE308</f>
        <v>0</v>
      </c>
      <c r="AF302" s="153">
        <f t="shared" si="710"/>
        <v>0</v>
      </c>
      <c r="AG302" s="153">
        <f t="shared" si="710"/>
        <v>0</v>
      </c>
      <c r="AH302" s="153">
        <f t="shared" si="710"/>
        <v>0</v>
      </c>
      <c r="AI302" s="153"/>
      <c r="AJ302" s="153">
        <f t="shared" ref="AJ302:AM302" si="711">AJ303+AJ304+AJ305+AJ307+AJ308</f>
        <v>3310.578</v>
      </c>
      <c r="AK302" s="153">
        <f t="shared" si="711"/>
        <v>0</v>
      </c>
      <c r="AL302" s="153">
        <f t="shared" si="711"/>
        <v>0</v>
      </c>
      <c r="AM302" s="153">
        <f t="shared" si="711"/>
        <v>0</v>
      </c>
      <c r="AN302" s="153"/>
      <c r="AO302" s="153">
        <f t="shared" ref="AO302:AR302" si="712">AO303+AO304+AO305+AO307+AO308</f>
        <v>0</v>
      </c>
      <c r="AP302" s="153">
        <f t="shared" si="712"/>
        <v>0</v>
      </c>
      <c r="AQ302" s="153">
        <f t="shared" si="712"/>
        <v>0</v>
      </c>
      <c r="AR302" s="153">
        <f t="shared" si="712"/>
        <v>0</v>
      </c>
      <c r="AS302" s="153"/>
      <c r="AT302" s="153">
        <f t="shared" ref="AT302:AW302" si="713">AT303+AT304+AT305+AT307+AT308</f>
        <v>0</v>
      </c>
      <c r="AU302" s="153">
        <f t="shared" si="713"/>
        <v>0</v>
      </c>
      <c r="AV302" s="153">
        <f t="shared" si="713"/>
        <v>0</v>
      </c>
      <c r="AW302" s="153">
        <f t="shared" si="713"/>
        <v>0</v>
      </c>
      <c r="AX302" s="153"/>
      <c r="AY302" s="153">
        <f t="shared" ref="AY302:AZ302" si="714">AY303+AY304+AY305+AY307+AY308</f>
        <v>0</v>
      </c>
      <c r="AZ302" s="153">
        <f t="shared" si="714"/>
        <v>0</v>
      </c>
      <c r="BA302" s="161"/>
      <c r="BB302" s="233"/>
    </row>
    <row r="303" spans="1:54" ht="32.25" customHeight="1">
      <c r="A303" s="302"/>
      <c r="B303" s="304"/>
      <c r="C303" s="304"/>
      <c r="D303" s="162" t="s">
        <v>37</v>
      </c>
      <c r="E303" s="153">
        <f t="shared" si="701"/>
        <v>0</v>
      </c>
      <c r="F303" s="153">
        <f t="shared" si="702"/>
        <v>0</v>
      </c>
      <c r="G303" s="161"/>
      <c r="H303" s="153"/>
      <c r="I303" s="153"/>
      <c r="J303" s="161"/>
      <c r="K303" s="153"/>
      <c r="L303" s="153"/>
      <c r="M303" s="161"/>
      <c r="N303" s="153"/>
      <c r="O303" s="153"/>
      <c r="P303" s="161"/>
      <c r="Q303" s="153"/>
      <c r="R303" s="153"/>
      <c r="S303" s="161"/>
      <c r="T303" s="153"/>
      <c r="U303" s="153"/>
      <c r="V303" s="161"/>
      <c r="W303" s="153"/>
      <c r="X303" s="153"/>
      <c r="Y303" s="161"/>
      <c r="Z303" s="153"/>
      <c r="AA303" s="153"/>
      <c r="AB303" s="161"/>
      <c r="AC303" s="161"/>
      <c r="AD303" s="161"/>
      <c r="AE303" s="153"/>
      <c r="AF303" s="153"/>
      <c r="AG303" s="161"/>
      <c r="AH303" s="161"/>
      <c r="AI303" s="161"/>
      <c r="AJ303" s="153"/>
      <c r="AK303" s="153"/>
      <c r="AL303" s="161"/>
      <c r="AM303" s="161"/>
      <c r="AN303" s="161"/>
      <c r="AO303" s="153"/>
      <c r="AP303" s="153"/>
      <c r="AQ303" s="161"/>
      <c r="AR303" s="161"/>
      <c r="AS303" s="161"/>
      <c r="AT303" s="153"/>
      <c r="AU303" s="153"/>
      <c r="AV303" s="161"/>
      <c r="AW303" s="161"/>
      <c r="AX303" s="161"/>
      <c r="AY303" s="161"/>
      <c r="AZ303" s="161"/>
      <c r="BA303" s="161"/>
      <c r="BB303" s="233"/>
    </row>
    <row r="304" spans="1:54" ht="50.25" customHeight="1">
      <c r="A304" s="302"/>
      <c r="B304" s="304"/>
      <c r="C304" s="304"/>
      <c r="D304" s="163" t="s">
        <v>2</v>
      </c>
      <c r="E304" s="153">
        <f t="shared" si="701"/>
        <v>0</v>
      </c>
      <c r="F304" s="153">
        <f t="shared" si="702"/>
        <v>0</v>
      </c>
      <c r="G304" s="161"/>
      <c r="H304" s="153"/>
      <c r="I304" s="153"/>
      <c r="J304" s="161"/>
      <c r="K304" s="153"/>
      <c r="L304" s="153"/>
      <c r="M304" s="161"/>
      <c r="N304" s="153"/>
      <c r="O304" s="153"/>
      <c r="P304" s="161"/>
      <c r="Q304" s="153"/>
      <c r="R304" s="153"/>
      <c r="S304" s="161"/>
      <c r="T304" s="153"/>
      <c r="U304" s="153"/>
      <c r="V304" s="161"/>
      <c r="W304" s="153"/>
      <c r="X304" s="153"/>
      <c r="Y304" s="161"/>
      <c r="Z304" s="153"/>
      <c r="AA304" s="153"/>
      <c r="AB304" s="161"/>
      <c r="AC304" s="161"/>
      <c r="AD304" s="161"/>
      <c r="AE304" s="153"/>
      <c r="AF304" s="153"/>
      <c r="AG304" s="161"/>
      <c r="AH304" s="161"/>
      <c r="AI304" s="161"/>
      <c r="AJ304" s="153"/>
      <c r="AK304" s="153"/>
      <c r="AL304" s="161"/>
      <c r="AM304" s="161"/>
      <c r="AN304" s="161"/>
      <c r="AO304" s="153"/>
      <c r="AP304" s="153"/>
      <c r="AQ304" s="161"/>
      <c r="AR304" s="161"/>
      <c r="AS304" s="161"/>
      <c r="AT304" s="153"/>
      <c r="AU304" s="153"/>
      <c r="AV304" s="161"/>
      <c r="AW304" s="161"/>
      <c r="AX304" s="161"/>
      <c r="AY304" s="161"/>
      <c r="AZ304" s="161"/>
      <c r="BA304" s="161"/>
      <c r="BB304" s="233"/>
    </row>
    <row r="305" spans="1:54" ht="22.5" customHeight="1">
      <c r="A305" s="302"/>
      <c r="B305" s="304"/>
      <c r="C305" s="304"/>
      <c r="D305" s="232" t="s">
        <v>277</v>
      </c>
      <c r="E305" s="153">
        <f>H305+K305+N305+Q305+T305+W305+Z305+AE305+AJ305+AO305+AT305+AY305</f>
        <v>3310.578</v>
      </c>
      <c r="F305" s="153">
        <f t="shared" si="702"/>
        <v>0</v>
      </c>
      <c r="G305" s="161"/>
      <c r="H305" s="153"/>
      <c r="I305" s="153"/>
      <c r="J305" s="161"/>
      <c r="K305" s="153"/>
      <c r="L305" s="153"/>
      <c r="M305" s="161"/>
      <c r="N305" s="153"/>
      <c r="O305" s="153"/>
      <c r="P305" s="161"/>
      <c r="Q305" s="153"/>
      <c r="R305" s="153"/>
      <c r="S305" s="161"/>
      <c r="T305" s="153"/>
      <c r="U305" s="153"/>
      <c r="V305" s="161"/>
      <c r="W305" s="153"/>
      <c r="X305" s="153"/>
      <c r="Y305" s="161"/>
      <c r="Z305" s="153"/>
      <c r="AA305" s="153"/>
      <c r="AB305" s="161"/>
      <c r="AC305" s="161"/>
      <c r="AD305" s="161"/>
      <c r="AE305" s="153"/>
      <c r="AF305" s="153"/>
      <c r="AG305" s="161"/>
      <c r="AH305" s="161"/>
      <c r="AI305" s="161"/>
      <c r="AJ305" s="153">
        <v>3310.578</v>
      </c>
      <c r="AK305" s="153"/>
      <c r="AL305" s="161"/>
      <c r="AM305" s="161"/>
      <c r="AN305" s="161"/>
      <c r="AO305" s="153"/>
      <c r="AP305" s="153"/>
      <c r="AQ305" s="161"/>
      <c r="AR305" s="161"/>
      <c r="AS305" s="161"/>
      <c r="AT305" s="153"/>
      <c r="AU305" s="153"/>
      <c r="AV305" s="161"/>
      <c r="AW305" s="161"/>
      <c r="AX305" s="161"/>
      <c r="AY305" s="161"/>
      <c r="AZ305" s="161"/>
      <c r="BA305" s="161"/>
      <c r="BB305" s="233"/>
    </row>
    <row r="306" spans="1:54" ht="82.5" customHeight="1">
      <c r="A306" s="302"/>
      <c r="B306" s="304"/>
      <c r="C306" s="304"/>
      <c r="D306" s="232" t="s">
        <v>283</v>
      </c>
      <c r="E306" s="153">
        <f t="shared" ref="E306:E311" si="715">H306+K306+N306+Q306+T306+W306+Z306+AE306+AJ306+AO306+AT306+AY306</f>
        <v>0</v>
      </c>
      <c r="F306" s="153">
        <f t="shared" si="702"/>
        <v>0</v>
      </c>
      <c r="G306" s="161"/>
      <c r="H306" s="153"/>
      <c r="I306" s="153"/>
      <c r="J306" s="161"/>
      <c r="K306" s="153"/>
      <c r="L306" s="153"/>
      <c r="M306" s="161"/>
      <c r="N306" s="153"/>
      <c r="O306" s="153"/>
      <c r="P306" s="161"/>
      <c r="Q306" s="153"/>
      <c r="R306" s="153"/>
      <c r="S306" s="161"/>
      <c r="T306" s="153"/>
      <c r="U306" s="153"/>
      <c r="V306" s="161"/>
      <c r="W306" s="153"/>
      <c r="X306" s="153"/>
      <c r="Y306" s="161"/>
      <c r="Z306" s="153"/>
      <c r="AA306" s="153"/>
      <c r="AB306" s="161"/>
      <c r="AC306" s="161"/>
      <c r="AD306" s="161"/>
      <c r="AE306" s="153"/>
      <c r="AF306" s="153"/>
      <c r="AG306" s="161"/>
      <c r="AH306" s="161"/>
      <c r="AI306" s="161"/>
      <c r="AJ306" s="153"/>
      <c r="AK306" s="153"/>
      <c r="AL306" s="161"/>
      <c r="AM306" s="161"/>
      <c r="AN306" s="161"/>
      <c r="AO306" s="153"/>
      <c r="AP306" s="153"/>
      <c r="AQ306" s="161"/>
      <c r="AR306" s="161"/>
      <c r="AS306" s="161"/>
      <c r="AT306" s="153"/>
      <c r="AU306" s="153"/>
      <c r="AV306" s="161"/>
      <c r="AW306" s="161"/>
      <c r="AX306" s="161"/>
      <c r="AY306" s="161"/>
      <c r="AZ306" s="161"/>
      <c r="BA306" s="161"/>
      <c r="BB306" s="233"/>
    </row>
    <row r="307" spans="1:54" ht="22.5" customHeight="1">
      <c r="A307" s="302"/>
      <c r="B307" s="304"/>
      <c r="C307" s="304"/>
      <c r="D307" s="232" t="s">
        <v>278</v>
      </c>
      <c r="E307" s="153">
        <f t="shared" si="715"/>
        <v>0</v>
      </c>
      <c r="F307" s="153">
        <f t="shared" si="702"/>
        <v>0</v>
      </c>
      <c r="G307" s="161"/>
      <c r="H307" s="153"/>
      <c r="I307" s="153"/>
      <c r="J307" s="161"/>
      <c r="K307" s="153"/>
      <c r="L307" s="153"/>
      <c r="M307" s="161"/>
      <c r="N307" s="153"/>
      <c r="O307" s="153"/>
      <c r="P307" s="161"/>
      <c r="Q307" s="153"/>
      <c r="R307" s="153"/>
      <c r="S307" s="161"/>
      <c r="T307" s="153"/>
      <c r="U307" s="153"/>
      <c r="V307" s="161"/>
      <c r="W307" s="153"/>
      <c r="X307" s="153"/>
      <c r="Y307" s="161"/>
      <c r="Z307" s="153"/>
      <c r="AA307" s="153"/>
      <c r="AB307" s="161"/>
      <c r="AC307" s="161"/>
      <c r="AD307" s="161"/>
      <c r="AE307" s="153"/>
      <c r="AF307" s="153"/>
      <c r="AG307" s="161"/>
      <c r="AH307" s="161"/>
      <c r="AI307" s="161"/>
      <c r="AJ307" s="153"/>
      <c r="AK307" s="153"/>
      <c r="AL307" s="161"/>
      <c r="AM307" s="161"/>
      <c r="AN307" s="161"/>
      <c r="AO307" s="153"/>
      <c r="AP307" s="153"/>
      <c r="AQ307" s="161"/>
      <c r="AR307" s="161"/>
      <c r="AS307" s="161"/>
      <c r="AT307" s="153"/>
      <c r="AU307" s="153"/>
      <c r="AV307" s="161"/>
      <c r="AW307" s="161"/>
      <c r="AX307" s="161"/>
      <c r="AY307" s="161"/>
      <c r="AZ307" s="161"/>
      <c r="BA307" s="161"/>
      <c r="BB307" s="233"/>
    </row>
    <row r="308" spans="1:54" ht="31.2">
      <c r="A308" s="302"/>
      <c r="B308" s="304"/>
      <c r="C308" s="304"/>
      <c r="D308" s="158" t="s">
        <v>43</v>
      </c>
      <c r="E308" s="153">
        <f t="shared" si="715"/>
        <v>0</v>
      </c>
      <c r="F308" s="153">
        <f t="shared" si="702"/>
        <v>0</v>
      </c>
      <c r="G308" s="161"/>
      <c r="H308" s="153"/>
      <c r="I308" s="153"/>
      <c r="J308" s="161"/>
      <c r="K308" s="153"/>
      <c r="L308" s="153"/>
      <c r="M308" s="161"/>
      <c r="N308" s="153"/>
      <c r="O308" s="153"/>
      <c r="P308" s="161"/>
      <c r="Q308" s="153"/>
      <c r="R308" s="153"/>
      <c r="S308" s="161"/>
      <c r="T308" s="153"/>
      <c r="U308" s="153"/>
      <c r="V308" s="161"/>
      <c r="W308" s="153"/>
      <c r="X308" s="153"/>
      <c r="Y308" s="161"/>
      <c r="Z308" s="153"/>
      <c r="AA308" s="153"/>
      <c r="AB308" s="161"/>
      <c r="AC308" s="161"/>
      <c r="AD308" s="161"/>
      <c r="AE308" s="153"/>
      <c r="AF308" s="153"/>
      <c r="AG308" s="161"/>
      <c r="AH308" s="161"/>
      <c r="AI308" s="161"/>
      <c r="AJ308" s="153"/>
      <c r="AK308" s="153"/>
      <c r="AL308" s="161"/>
      <c r="AM308" s="161"/>
      <c r="AN308" s="161"/>
      <c r="AO308" s="153"/>
      <c r="AP308" s="153"/>
      <c r="AQ308" s="161"/>
      <c r="AR308" s="161"/>
      <c r="AS308" s="161"/>
      <c r="AT308" s="153"/>
      <c r="AU308" s="153"/>
      <c r="AV308" s="161"/>
      <c r="AW308" s="161"/>
      <c r="AX308" s="161"/>
      <c r="AY308" s="161"/>
      <c r="AZ308" s="161"/>
      <c r="BA308" s="161"/>
      <c r="BB308" s="234"/>
    </row>
    <row r="309" spans="1:54" ht="22.5" customHeight="1">
      <c r="A309" s="301" t="s">
        <v>502</v>
      </c>
      <c r="B309" s="303" t="s">
        <v>510</v>
      </c>
      <c r="C309" s="303" t="s">
        <v>330</v>
      </c>
      <c r="D309" s="164" t="s">
        <v>41</v>
      </c>
      <c r="E309" s="153">
        <f t="shared" si="715"/>
        <v>910</v>
      </c>
      <c r="F309" s="153">
        <f t="shared" ref="F309:F315" si="716">I309+L309+O309+R309+U309+X309+AA309+AF309+AK309+AP309+AU309+AZ309</f>
        <v>0</v>
      </c>
      <c r="G309" s="161"/>
      <c r="H309" s="153">
        <f>H310+H311+H312+H314+H315</f>
        <v>0</v>
      </c>
      <c r="I309" s="153">
        <f t="shared" ref="I309" si="717">I310+I311+I312+I314+I315</f>
        <v>0</v>
      </c>
      <c r="J309" s="153"/>
      <c r="K309" s="153">
        <f t="shared" ref="K309:L309" si="718">K310+K311+K312+K314+K315</f>
        <v>0</v>
      </c>
      <c r="L309" s="153">
        <f t="shared" si="718"/>
        <v>0</v>
      </c>
      <c r="M309" s="153"/>
      <c r="N309" s="153">
        <f t="shared" ref="N309:O309" si="719">N310+N311+N312+N314+N315</f>
        <v>0</v>
      </c>
      <c r="O309" s="153">
        <f t="shared" si="719"/>
        <v>0</v>
      </c>
      <c r="P309" s="153"/>
      <c r="Q309" s="153">
        <f t="shared" ref="Q309:R309" si="720">Q310+Q311+Q312+Q314+Q315</f>
        <v>0</v>
      </c>
      <c r="R309" s="153">
        <f t="shared" si="720"/>
        <v>0</v>
      </c>
      <c r="S309" s="153"/>
      <c r="T309" s="153">
        <f t="shared" ref="T309:U309" si="721">T310+T311+T312+T314+T315</f>
        <v>0</v>
      </c>
      <c r="U309" s="153">
        <f t="shared" si="721"/>
        <v>0</v>
      </c>
      <c r="V309" s="153"/>
      <c r="W309" s="153">
        <f t="shared" ref="W309:X309" si="722">W310+W311+W312+W314+W315</f>
        <v>0</v>
      </c>
      <c r="X309" s="153">
        <f t="shared" si="722"/>
        <v>0</v>
      </c>
      <c r="Y309" s="153"/>
      <c r="Z309" s="153">
        <f t="shared" ref="Z309:AC309" si="723">Z310+Z311+Z312+Z314+Z315</f>
        <v>0</v>
      </c>
      <c r="AA309" s="153">
        <f t="shared" si="723"/>
        <v>0</v>
      </c>
      <c r="AB309" s="153">
        <f t="shared" si="723"/>
        <v>0</v>
      </c>
      <c r="AC309" s="153">
        <f t="shared" si="723"/>
        <v>0</v>
      </c>
      <c r="AD309" s="153"/>
      <c r="AE309" s="153">
        <f t="shared" ref="AE309:AH309" si="724">AE310+AE311+AE312+AE314+AE315</f>
        <v>0</v>
      </c>
      <c r="AF309" s="153">
        <f t="shared" si="724"/>
        <v>0</v>
      </c>
      <c r="AG309" s="153">
        <f t="shared" si="724"/>
        <v>0</v>
      </c>
      <c r="AH309" s="153">
        <f t="shared" si="724"/>
        <v>0</v>
      </c>
      <c r="AI309" s="153"/>
      <c r="AJ309" s="153">
        <f t="shared" ref="AJ309:AM309" si="725">AJ310+AJ311+AJ312+AJ314+AJ315</f>
        <v>910</v>
      </c>
      <c r="AK309" s="153">
        <f t="shared" si="725"/>
        <v>0</v>
      </c>
      <c r="AL309" s="153">
        <f t="shared" si="725"/>
        <v>0</v>
      </c>
      <c r="AM309" s="153">
        <f t="shared" si="725"/>
        <v>0</v>
      </c>
      <c r="AN309" s="153"/>
      <c r="AO309" s="153">
        <f t="shared" ref="AO309:AR309" si="726">AO310+AO311+AO312+AO314+AO315</f>
        <v>0</v>
      </c>
      <c r="AP309" s="153">
        <f t="shared" si="726"/>
        <v>0</v>
      </c>
      <c r="AQ309" s="153">
        <f t="shared" si="726"/>
        <v>0</v>
      </c>
      <c r="AR309" s="153">
        <f t="shared" si="726"/>
        <v>0</v>
      </c>
      <c r="AS309" s="153"/>
      <c r="AT309" s="153">
        <f t="shared" ref="AT309:AW309" si="727">AT310+AT311+AT312+AT314+AT315</f>
        <v>0</v>
      </c>
      <c r="AU309" s="153">
        <f t="shared" si="727"/>
        <v>0</v>
      </c>
      <c r="AV309" s="153">
        <f t="shared" si="727"/>
        <v>0</v>
      </c>
      <c r="AW309" s="153">
        <f t="shared" si="727"/>
        <v>0</v>
      </c>
      <c r="AX309" s="153"/>
      <c r="AY309" s="153">
        <f t="shared" ref="AY309:AZ309" si="728">AY310+AY311+AY312+AY314+AY315</f>
        <v>0</v>
      </c>
      <c r="AZ309" s="153">
        <f t="shared" si="728"/>
        <v>0</v>
      </c>
      <c r="BA309" s="161"/>
      <c r="BB309" s="233"/>
    </row>
    <row r="310" spans="1:54" ht="32.25" customHeight="1">
      <c r="A310" s="302"/>
      <c r="B310" s="304"/>
      <c r="C310" s="304"/>
      <c r="D310" s="162" t="s">
        <v>37</v>
      </c>
      <c r="E310" s="153">
        <f t="shared" si="715"/>
        <v>0</v>
      </c>
      <c r="F310" s="153">
        <f t="shared" si="716"/>
        <v>0</v>
      </c>
      <c r="G310" s="161"/>
      <c r="H310" s="153"/>
      <c r="I310" s="153"/>
      <c r="J310" s="161"/>
      <c r="K310" s="153"/>
      <c r="L310" s="153"/>
      <c r="M310" s="161"/>
      <c r="N310" s="153"/>
      <c r="O310" s="153"/>
      <c r="P310" s="161"/>
      <c r="Q310" s="153"/>
      <c r="R310" s="153"/>
      <c r="S310" s="161"/>
      <c r="T310" s="153"/>
      <c r="U310" s="153"/>
      <c r="V310" s="161"/>
      <c r="W310" s="153"/>
      <c r="X310" s="153"/>
      <c r="Y310" s="161"/>
      <c r="Z310" s="153"/>
      <c r="AA310" s="153"/>
      <c r="AB310" s="161"/>
      <c r="AC310" s="161"/>
      <c r="AD310" s="161"/>
      <c r="AE310" s="153"/>
      <c r="AF310" s="153"/>
      <c r="AG310" s="161"/>
      <c r="AH310" s="161"/>
      <c r="AI310" s="161"/>
      <c r="AJ310" s="153"/>
      <c r="AK310" s="153"/>
      <c r="AL310" s="161"/>
      <c r="AM310" s="161"/>
      <c r="AN310" s="161"/>
      <c r="AO310" s="153"/>
      <c r="AP310" s="153"/>
      <c r="AQ310" s="161"/>
      <c r="AR310" s="161"/>
      <c r="AS310" s="161"/>
      <c r="AT310" s="153"/>
      <c r="AU310" s="153"/>
      <c r="AV310" s="161"/>
      <c r="AW310" s="161"/>
      <c r="AX310" s="161"/>
      <c r="AY310" s="161"/>
      <c r="AZ310" s="161"/>
      <c r="BA310" s="161"/>
      <c r="BB310" s="233"/>
    </row>
    <row r="311" spans="1:54" ht="50.25" customHeight="1">
      <c r="A311" s="302"/>
      <c r="B311" s="304"/>
      <c r="C311" s="304"/>
      <c r="D311" s="163" t="s">
        <v>2</v>
      </c>
      <c r="E311" s="153">
        <f t="shared" si="715"/>
        <v>0</v>
      </c>
      <c r="F311" s="153">
        <f t="shared" si="716"/>
        <v>0</v>
      </c>
      <c r="G311" s="161"/>
      <c r="H311" s="153"/>
      <c r="I311" s="153"/>
      <c r="J311" s="161"/>
      <c r="K311" s="153"/>
      <c r="L311" s="153"/>
      <c r="M311" s="161"/>
      <c r="N311" s="153"/>
      <c r="O311" s="153"/>
      <c r="P311" s="161"/>
      <c r="Q311" s="153"/>
      <c r="R311" s="153"/>
      <c r="S311" s="161"/>
      <c r="T311" s="153"/>
      <c r="U311" s="153"/>
      <c r="V311" s="161"/>
      <c r="W311" s="153"/>
      <c r="X311" s="153"/>
      <c r="Y311" s="161"/>
      <c r="Z311" s="153"/>
      <c r="AA311" s="153"/>
      <c r="AB311" s="161"/>
      <c r="AC311" s="161"/>
      <c r="AD311" s="161"/>
      <c r="AE311" s="153"/>
      <c r="AF311" s="153"/>
      <c r="AG311" s="161"/>
      <c r="AH311" s="161"/>
      <c r="AI311" s="161"/>
      <c r="AJ311" s="153"/>
      <c r="AK311" s="153"/>
      <c r="AL311" s="161"/>
      <c r="AM311" s="161"/>
      <c r="AN311" s="161"/>
      <c r="AO311" s="153"/>
      <c r="AP311" s="153"/>
      <c r="AQ311" s="161"/>
      <c r="AR311" s="161"/>
      <c r="AS311" s="161"/>
      <c r="AT311" s="153"/>
      <c r="AU311" s="153"/>
      <c r="AV311" s="161"/>
      <c r="AW311" s="161"/>
      <c r="AX311" s="161"/>
      <c r="AY311" s="161"/>
      <c r="AZ311" s="161"/>
      <c r="BA311" s="161"/>
      <c r="BB311" s="233"/>
    </row>
    <row r="312" spans="1:54" ht="22.5" customHeight="1">
      <c r="A312" s="302"/>
      <c r="B312" s="304"/>
      <c r="C312" s="304"/>
      <c r="D312" s="232" t="s">
        <v>277</v>
      </c>
      <c r="E312" s="153">
        <f>H312+K312+N312+Q312+T312+W312+Z312+AE312+AJ312+AO312+AT312+AY312</f>
        <v>910</v>
      </c>
      <c r="F312" s="153">
        <f t="shared" si="716"/>
        <v>0</v>
      </c>
      <c r="G312" s="161"/>
      <c r="H312" s="153"/>
      <c r="I312" s="153"/>
      <c r="J312" s="161"/>
      <c r="K312" s="153"/>
      <c r="L312" s="153"/>
      <c r="M312" s="161"/>
      <c r="N312" s="153"/>
      <c r="O312" s="153"/>
      <c r="P312" s="161"/>
      <c r="Q312" s="153"/>
      <c r="R312" s="153"/>
      <c r="S312" s="161"/>
      <c r="T312" s="153"/>
      <c r="U312" s="153"/>
      <c r="V312" s="161"/>
      <c r="W312" s="153"/>
      <c r="X312" s="153"/>
      <c r="Y312" s="161"/>
      <c r="Z312" s="153"/>
      <c r="AA312" s="153"/>
      <c r="AB312" s="161"/>
      <c r="AC312" s="161"/>
      <c r="AD312" s="161"/>
      <c r="AE312" s="153"/>
      <c r="AF312" s="153"/>
      <c r="AG312" s="161"/>
      <c r="AH312" s="161"/>
      <c r="AI312" s="161"/>
      <c r="AJ312" s="153">
        <v>910</v>
      </c>
      <c r="AK312" s="153"/>
      <c r="AL312" s="161"/>
      <c r="AM312" s="161"/>
      <c r="AN312" s="161"/>
      <c r="AO312" s="153"/>
      <c r="AP312" s="153"/>
      <c r="AQ312" s="161"/>
      <c r="AR312" s="161"/>
      <c r="AS312" s="161"/>
      <c r="AT312" s="153"/>
      <c r="AU312" s="153"/>
      <c r="AV312" s="161"/>
      <c r="AW312" s="161"/>
      <c r="AX312" s="161"/>
      <c r="AY312" s="161"/>
      <c r="AZ312" s="161"/>
      <c r="BA312" s="161"/>
      <c r="BB312" s="233"/>
    </row>
    <row r="313" spans="1:54" ht="82.5" customHeight="1">
      <c r="A313" s="302"/>
      <c r="B313" s="304"/>
      <c r="C313" s="304"/>
      <c r="D313" s="232" t="s">
        <v>283</v>
      </c>
      <c r="E313" s="153">
        <f t="shared" ref="E313:E318" si="729">H313+K313+N313+Q313+T313+W313+Z313+AE313+AJ313+AO313+AT313+AY313</f>
        <v>0</v>
      </c>
      <c r="F313" s="153">
        <f t="shared" si="716"/>
        <v>0</v>
      </c>
      <c r="G313" s="161"/>
      <c r="H313" s="153"/>
      <c r="I313" s="153"/>
      <c r="J313" s="161"/>
      <c r="K313" s="153"/>
      <c r="L313" s="153"/>
      <c r="M313" s="161"/>
      <c r="N313" s="153"/>
      <c r="O313" s="153"/>
      <c r="P313" s="161"/>
      <c r="Q313" s="153"/>
      <c r="R313" s="153"/>
      <c r="S313" s="161"/>
      <c r="T313" s="153"/>
      <c r="U313" s="153"/>
      <c r="V313" s="161"/>
      <c r="W313" s="153"/>
      <c r="X313" s="153"/>
      <c r="Y313" s="161"/>
      <c r="Z313" s="153"/>
      <c r="AA313" s="153"/>
      <c r="AB313" s="161"/>
      <c r="AC313" s="161"/>
      <c r="AD313" s="161"/>
      <c r="AE313" s="153"/>
      <c r="AF313" s="153"/>
      <c r="AG313" s="161"/>
      <c r="AH313" s="161"/>
      <c r="AI313" s="161"/>
      <c r="AJ313" s="153"/>
      <c r="AK313" s="153"/>
      <c r="AL313" s="161"/>
      <c r="AM313" s="161"/>
      <c r="AN313" s="161"/>
      <c r="AO313" s="153"/>
      <c r="AP313" s="153"/>
      <c r="AQ313" s="161"/>
      <c r="AR313" s="161"/>
      <c r="AS313" s="161"/>
      <c r="AT313" s="153"/>
      <c r="AU313" s="153"/>
      <c r="AV313" s="161"/>
      <c r="AW313" s="161"/>
      <c r="AX313" s="161"/>
      <c r="AY313" s="161"/>
      <c r="AZ313" s="161"/>
      <c r="BA313" s="161"/>
      <c r="BB313" s="233"/>
    </row>
    <row r="314" spans="1:54" ht="22.5" customHeight="1">
      <c r="A314" s="302"/>
      <c r="B314" s="304"/>
      <c r="C314" s="304"/>
      <c r="D314" s="232" t="s">
        <v>278</v>
      </c>
      <c r="E314" s="153">
        <f t="shared" si="729"/>
        <v>0</v>
      </c>
      <c r="F314" s="153">
        <f t="shared" si="716"/>
        <v>0</v>
      </c>
      <c r="G314" s="161"/>
      <c r="H314" s="153"/>
      <c r="I314" s="153"/>
      <c r="J314" s="161"/>
      <c r="K314" s="153"/>
      <c r="L314" s="153"/>
      <c r="M314" s="161"/>
      <c r="N314" s="153"/>
      <c r="O314" s="153"/>
      <c r="P314" s="161"/>
      <c r="Q314" s="153"/>
      <c r="R314" s="153"/>
      <c r="S314" s="161"/>
      <c r="T314" s="153"/>
      <c r="U314" s="153"/>
      <c r="V314" s="161"/>
      <c r="W314" s="153"/>
      <c r="X314" s="153"/>
      <c r="Y314" s="161"/>
      <c r="Z314" s="153"/>
      <c r="AA314" s="153"/>
      <c r="AB314" s="161"/>
      <c r="AC314" s="161"/>
      <c r="AD314" s="161"/>
      <c r="AE314" s="153"/>
      <c r="AF314" s="153"/>
      <c r="AG314" s="161"/>
      <c r="AH314" s="161"/>
      <c r="AI314" s="161"/>
      <c r="AJ314" s="153"/>
      <c r="AK314" s="153"/>
      <c r="AL314" s="161"/>
      <c r="AM314" s="161"/>
      <c r="AN314" s="161"/>
      <c r="AO314" s="153"/>
      <c r="AP314" s="153"/>
      <c r="AQ314" s="161"/>
      <c r="AR314" s="161"/>
      <c r="AS314" s="161"/>
      <c r="AT314" s="153"/>
      <c r="AU314" s="153"/>
      <c r="AV314" s="161"/>
      <c r="AW314" s="161"/>
      <c r="AX314" s="161"/>
      <c r="AY314" s="161"/>
      <c r="AZ314" s="161"/>
      <c r="BA314" s="161"/>
      <c r="BB314" s="233"/>
    </row>
    <row r="315" spans="1:54" ht="31.2">
      <c r="A315" s="302"/>
      <c r="B315" s="304"/>
      <c r="C315" s="304"/>
      <c r="D315" s="158" t="s">
        <v>43</v>
      </c>
      <c r="E315" s="153">
        <f t="shared" si="729"/>
        <v>0</v>
      </c>
      <c r="F315" s="153">
        <f t="shared" si="716"/>
        <v>0</v>
      </c>
      <c r="G315" s="161"/>
      <c r="H315" s="153"/>
      <c r="I315" s="153"/>
      <c r="J315" s="161"/>
      <c r="K315" s="153"/>
      <c r="L315" s="153"/>
      <c r="M315" s="161"/>
      <c r="N315" s="153"/>
      <c r="O315" s="153"/>
      <c r="P315" s="161"/>
      <c r="Q315" s="153"/>
      <c r="R315" s="153"/>
      <c r="S315" s="161"/>
      <c r="T315" s="153"/>
      <c r="U315" s="153"/>
      <c r="V315" s="161"/>
      <c r="W315" s="153"/>
      <c r="X315" s="153"/>
      <c r="Y315" s="161"/>
      <c r="Z315" s="153"/>
      <c r="AA315" s="153"/>
      <c r="AB315" s="161"/>
      <c r="AC315" s="161"/>
      <c r="AD315" s="161"/>
      <c r="AE315" s="153"/>
      <c r="AF315" s="153"/>
      <c r="AG315" s="161"/>
      <c r="AH315" s="161"/>
      <c r="AI315" s="161"/>
      <c r="AJ315" s="153"/>
      <c r="AK315" s="153"/>
      <c r="AL315" s="161"/>
      <c r="AM315" s="161"/>
      <c r="AN315" s="161"/>
      <c r="AO315" s="153"/>
      <c r="AP315" s="153"/>
      <c r="AQ315" s="161"/>
      <c r="AR315" s="161"/>
      <c r="AS315" s="161"/>
      <c r="AT315" s="153"/>
      <c r="AU315" s="153"/>
      <c r="AV315" s="161"/>
      <c r="AW315" s="161"/>
      <c r="AX315" s="161"/>
      <c r="AY315" s="161"/>
      <c r="AZ315" s="161"/>
      <c r="BA315" s="161"/>
      <c r="BB315" s="234"/>
    </row>
    <row r="316" spans="1:54" ht="22.5" customHeight="1">
      <c r="A316" s="301" t="s">
        <v>506</v>
      </c>
      <c r="B316" s="303" t="s">
        <v>511</v>
      </c>
      <c r="C316" s="303" t="s">
        <v>330</v>
      </c>
      <c r="D316" s="164" t="s">
        <v>41</v>
      </c>
      <c r="E316" s="153">
        <f t="shared" si="729"/>
        <v>505.74</v>
      </c>
      <c r="F316" s="153">
        <f t="shared" ref="F316:F343" si="730">I316+L316+O316+R316+U316+X316+AA316+AF316+AK316+AP316+AU316+AZ316</f>
        <v>0</v>
      </c>
      <c r="G316" s="161"/>
      <c r="H316" s="153">
        <f>H317+H318+H319+H321+H322</f>
        <v>0</v>
      </c>
      <c r="I316" s="153">
        <f t="shared" ref="I316" si="731">I317+I318+I319+I321+I322</f>
        <v>0</v>
      </c>
      <c r="J316" s="153"/>
      <c r="K316" s="153">
        <f t="shared" ref="K316:L316" si="732">K317+K318+K319+K321+K322</f>
        <v>0</v>
      </c>
      <c r="L316" s="153">
        <f t="shared" si="732"/>
        <v>0</v>
      </c>
      <c r="M316" s="153"/>
      <c r="N316" s="153">
        <f t="shared" ref="N316:O316" si="733">N317+N318+N319+N321+N322</f>
        <v>0</v>
      </c>
      <c r="O316" s="153">
        <f t="shared" si="733"/>
        <v>0</v>
      </c>
      <c r="P316" s="153"/>
      <c r="Q316" s="153">
        <f t="shared" ref="Q316:R316" si="734">Q317+Q318+Q319+Q321+Q322</f>
        <v>0</v>
      </c>
      <c r="R316" s="153">
        <f t="shared" si="734"/>
        <v>0</v>
      </c>
      <c r="S316" s="153"/>
      <c r="T316" s="153">
        <f t="shared" ref="T316:U316" si="735">T317+T318+T319+T321+T322</f>
        <v>0</v>
      </c>
      <c r="U316" s="153">
        <f t="shared" si="735"/>
        <v>0</v>
      </c>
      <c r="V316" s="153"/>
      <c r="W316" s="153">
        <f t="shared" ref="W316:X316" si="736">W317+W318+W319+W321+W322</f>
        <v>0</v>
      </c>
      <c r="X316" s="153">
        <f t="shared" si="736"/>
        <v>0</v>
      </c>
      <c r="Y316" s="153"/>
      <c r="Z316" s="153">
        <f t="shared" ref="Z316:AC316" si="737">Z317+Z318+Z319+Z321+Z322</f>
        <v>0</v>
      </c>
      <c r="AA316" s="153">
        <f t="shared" si="737"/>
        <v>0</v>
      </c>
      <c r="AB316" s="153">
        <f t="shared" si="737"/>
        <v>0</v>
      </c>
      <c r="AC316" s="153">
        <f t="shared" si="737"/>
        <v>0</v>
      </c>
      <c r="AD316" s="153"/>
      <c r="AE316" s="153">
        <f t="shared" ref="AE316:AH316" si="738">AE317+AE318+AE319+AE321+AE322</f>
        <v>0</v>
      </c>
      <c r="AF316" s="153">
        <f t="shared" si="738"/>
        <v>0</v>
      </c>
      <c r="AG316" s="153">
        <f t="shared" si="738"/>
        <v>0</v>
      </c>
      <c r="AH316" s="153">
        <f t="shared" si="738"/>
        <v>0</v>
      </c>
      <c r="AI316" s="153"/>
      <c r="AJ316" s="153">
        <f t="shared" ref="AJ316:AM316" si="739">AJ317+AJ318+AJ319+AJ321+AJ322</f>
        <v>505.74</v>
      </c>
      <c r="AK316" s="153">
        <f t="shared" si="739"/>
        <v>0</v>
      </c>
      <c r="AL316" s="153">
        <f t="shared" si="739"/>
        <v>0</v>
      </c>
      <c r="AM316" s="153">
        <f t="shared" si="739"/>
        <v>0</v>
      </c>
      <c r="AN316" s="153"/>
      <c r="AO316" s="153">
        <f t="shared" ref="AO316:AR316" si="740">AO317+AO318+AO319+AO321+AO322</f>
        <v>0</v>
      </c>
      <c r="AP316" s="153">
        <f t="shared" si="740"/>
        <v>0</v>
      </c>
      <c r="AQ316" s="153">
        <f t="shared" si="740"/>
        <v>0</v>
      </c>
      <c r="AR316" s="153">
        <f t="shared" si="740"/>
        <v>0</v>
      </c>
      <c r="AS316" s="153"/>
      <c r="AT316" s="153">
        <f t="shared" ref="AT316:AW316" si="741">AT317+AT318+AT319+AT321+AT322</f>
        <v>0</v>
      </c>
      <c r="AU316" s="153">
        <f t="shared" si="741"/>
        <v>0</v>
      </c>
      <c r="AV316" s="153">
        <f t="shared" si="741"/>
        <v>0</v>
      </c>
      <c r="AW316" s="153">
        <f t="shared" si="741"/>
        <v>0</v>
      </c>
      <c r="AX316" s="153"/>
      <c r="AY316" s="153">
        <f t="shared" ref="AY316:AZ316" si="742">AY317+AY318+AY319+AY321+AY322</f>
        <v>0</v>
      </c>
      <c r="AZ316" s="153">
        <f t="shared" si="742"/>
        <v>0</v>
      </c>
      <c r="BA316" s="161"/>
      <c r="BB316" s="233"/>
    </row>
    <row r="317" spans="1:54" ht="32.25" customHeight="1">
      <c r="A317" s="302"/>
      <c r="B317" s="304"/>
      <c r="C317" s="304"/>
      <c r="D317" s="162" t="s">
        <v>37</v>
      </c>
      <c r="E317" s="153">
        <f t="shared" si="729"/>
        <v>0</v>
      </c>
      <c r="F317" s="153">
        <f t="shared" si="730"/>
        <v>0</v>
      </c>
      <c r="G317" s="161"/>
      <c r="H317" s="153"/>
      <c r="I317" s="153"/>
      <c r="J317" s="161"/>
      <c r="K317" s="153"/>
      <c r="L317" s="153"/>
      <c r="M317" s="161"/>
      <c r="N317" s="153"/>
      <c r="O317" s="153"/>
      <c r="P317" s="161"/>
      <c r="Q317" s="153"/>
      <c r="R317" s="153"/>
      <c r="S317" s="161"/>
      <c r="T317" s="153"/>
      <c r="U317" s="153"/>
      <c r="V317" s="161"/>
      <c r="W317" s="153"/>
      <c r="X317" s="153"/>
      <c r="Y317" s="161"/>
      <c r="Z317" s="153"/>
      <c r="AA317" s="153"/>
      <c r="AB317" s="161"/>
      <c r="AC317" s="161"/>
      <c r="AD317" s="161"/>
      <c r="AE317" s="153"/>
      <c r="AF317" s="153"/>
      <c r="AG317" s="161"/>
      <c r="AH317" s="161"/>
      <c r="AI317" s="161"/>
      <c r="AJ317" s="153"/>
      <c r="AK317" s="153"/>
      <c r="AL317" s="161"/>
      <c r="AM317" s="161"/>
      <c r="AN317" s="161"/>
      <c r="AO317" s="153"/>
      <c r="AP317" s="153"/>
      <c r="AQ317" s="161"/>
      <c r="AR317" s="161"/>
      <c r="AS317" s="161"/>
      <c r="AT317" s="153"/>
      <c r="AU317" s="153"/>
      <c r="AV317" s="161"/>
      <c r="AW317" s="161"/>
      <c r="AX317" s="161"/>
      <c r="AY317" s="161"/>
      <c r="AZ317" s="161"/>
      <c r="BA317" s="161"/>
      <c r="BB317" s="233"/>
    </row>
    <row r="318" spans="1:54" ht="50.25" customHeight="1">
      <c r="A318" s="302"/>
      <c r="B318" s="304"/>
      <c r="C318" s="304"/>
      <c r="D318" s="163" t="s">
        <v>2</v>
      </c>
      <c r="E318" s="153">
        <f t="shared" si="729"/>
        <v>0</v>
      </c>
      <c r="F318" s="153">
        <f t="shared" si="730"/>
        <v>0</v>
      </c>
      <c r="G318" s="161"/>
      <c r="H318" s="153"/>
      <c r="I318" s="153"/>
      <c r="J318" s="161"/>
      <c r="K318" s="153"/>
      <c r="L318" s="153"/>
      <c r="M318" s="161"/>
      <c r="N318" s="153"/>
      <c r="O318" s="153"/>
      <c r="P318" s="161"/>
      <c r="Q318" s="153"/>
      <c r="R318" s="153"/>
      <c r="S318" s="161"/>
      <c r="T318" s="153"/>
      <c r="U318" s="153"/>
      <c r="V318" s="161"/>
      <c r="W318" s="153"/>
      <c r="X318" s="153"/>
      <c r="Y318" s="161"/>
      <c r="Z318" s="153"/>
      <c r="AA318" s="153"/>
      <c r="AB318" s="161"/>
      <c r="AC318" s="161"/>
      <c r="AD318" s="161"/>
      <c r="AE318" s="153"/>
      <c r="AF318" s="153"/>
      <c r="AG318" s="161"/>
      <c r="AH318" s="161"/>
      <c r="AI318" s="161"/>
      <c r="AJ318" s="153"/>
      <c r="AK318" s="153"/>
      <c r="AL318" s="161"/>
      <c r="AM318" s="161"/>
      <c r="AN318" s="161"/>
      <c r="AO318" s="153"/>
      <c r="AP318" s="153"/>
      <c r="AQ318" s="161"/>
      <c r="AR318" s="161"/>
      <c r="AS318" s="161"/>
      <c r="AT318" s="153"/>
      <c r="AU318" s="153"/>
      <c r="AV318" s="161"/>
      <c r="AW318" s="161"/>
      <c r="AX318" s="161"/>
      <c r="AY318" s="161"/>
      <c r="AZ318" s="161"/>
      <c r="BA318" s="161"/>
      <c r="BB318" s="233"/>
    </row>
    <row r="319" spans="1:54" ht="22.5" customHeight="1">
      <c r="A319" s="302"/>
      <c r="B319" s="304"/>
      <c r="C319" s="304"/>
      <c r="D319" s="232" t="s">
        <v>277</v>
      </c>
      <c r="E319" s="153">
        <f>H319+K319+N319+Q319+T319+W319+Z319+AE319+AJ319+AO319+AT319+AY319</f>
        <v>505.74</v>
      </c>
      <c r="F319" s="153">
        <f t="shared" si="730"/>
        <v>0</v>
      </c>
      <c r="G319" s="161"/>
      <c r="H319" s="153"/>
      <c r="I319" s="153"/>
      <c r="J319" s="161"/>
      <c r="K319" s="153"/>
      <c r="L319" s="153"/>
      <c r="M319" s="161"/>
      <c r="N319" s="153"/>
      <c r="O319" s="153"/>
      <c r="P319" s="161"/>
      <c r="Q319" s="153"/>
      <c r="R319" s="153"/>
      <c r="S319" s="161"/>
      <c r="T319" s="153"/>
      <c r="U319" s="153"/>
      <c r="V319" s="161"/>
      <c r="W319" s="153"/>
      <c r="X319" s="153"/>
      <c r="Y319" s="161"/>
      <c r="Z319" s="153"/>
      <c r="AA319" s="153"/>
      <c r="AB319" s="161"/>
      <c r="AC319" s="161"/>
      <c r="AD319" s="161"/>
      <c r="AE319" s="153"/>
      <c r="AF319" s="153"/>
      <c r="AG319" s="161"/>
      <c r="AH319" s="161"/>
      <c r="AI319" s="161"/>
      <c r="AJ319" s="153">
        <v>505.74</v>
      </c>
      <c r="AK319" s="153"/>
      <c r="AL319" s="161"/>
      <c r="AM319" s="161"/>
      <c r="AN319" s="161"/>
      <c r="AO319" s="153"/>
      <c r="AP319" s="153"/>
      <c r="AQ319" s="161"/>
      <c r="AR319" s="161"/>
      <c r="AS319" s="161"/>
      <c r="AT319" s="153"/>
      <c r="AU319" s="153"/>
      <c r="AV319" s="161"/>
      <c r="AW319" s="161"/>
      <c r="AX319" s="161"/>
      <c r="AY319" s="161"/>
      <c r="AZ319" s="161"/>
      <c r="BA319" s="161"/>
      <c r="BB319" s="233"/>
    </row>
    <row r="320" spans="1:54" ht="82.5" customHeight="1">
      <c r="A320" s="302"/>
      <c r="B320" s="304"/>
      <c r="C320" s="304"/>
      <c r="D320" s="232" t="s">
        <v>283</v>
      </c>
      <c r="E320" s="153">
        <f t="shared" ref="E320:E325" si="743">H320+K320+N320+Q320+T320+W320+Z320+AE320+AJ320+AO320+AT320+AY320</f>
        <v>0</v>
      </c>
      <c r="F320" s="153">
        <f t="shared" si="730"/>
        <v>0</v>
      </c>
      <c r="G320" s="161"/>
      <c r="H320" s="153"/>
      <c r="I320" s="153"/>
      <c r="J320" s="161"/>
      <c r="K320" s="153"/>
      <c r="L320" s="153"/>
      <c r="M320" s="161"/>
      <c r="N320" s="153"/>
      <c r="O320" s="153"/>
      <c r="P320" s="161"/>
      <c r="Q320" s="153"/>
      <c r="R320" s="153"/>
      <c r="S320" s="161"/>
      <c r="T320" s="153"/>
      <c r="U320" s="153"/>
      <c r="V320" s="161"/>
      <c r="W320" s="153"/>
      <c r="X320" s="153"/>
      <c r="Y320" s="161"/>
      <c r="Z320" s="153"/>
      <c r="AA320" s="153"/>
      <c r="AB320" s="161"/>
      <c r="AC320" s="161"/>
      <c r="AD320" s="161"/>
      <c r="AE320" s="153"/>
      <c r="AF320" s="153"/>
      <c r="AG320" s="161"/>
      <c r="AH320" s="161"/>
      <c r="AI320" s="161"/>
      <c r="AJ320" s="153"/>
      <c r="AK320" s="153"/>
      <c r="AL320" s="161"/>
      <c r="AM320" s="161"/>
      <c r="AN320" s="161"/>
      <c r="AO320" s="153"/>
      <c r="AP320" s="153"/>
      <c r="AQ320" s="161"/>
      <c r="AR320" s="161"/>
      <c r="AS320" s="161"/>
      <c r="AT320" s="153"/>
      <c r="AU320" s="153"/>
      <c r="AV320" s="161"/>
      <c r="AW320" s="161"/>
      <c r="AX320" s="161"/>
      <c r="AY320" s="161"/>
      <c r="AZ320" s="161"/>
      <c r="BA320" s="161"/>
      <c r="BB320" s="233"/>
    </row>
    <row r="321" spans="1:54" ht="22.5" customHeight="1">
      <c r="A321" s="302"/>
      <c r="B321" s="304"/>
      <c r="C321" s="304"/>
      <c r="D321" s="232" t="s">
        <v>278</v>
      </c>
      <c r="E321" s="153">
        <f t="shared" si="743"/>
        <v>0</v>
      </c>
      <c r="F321" s="153">
        <f t="shared" si="730"/>
        <v>0</v>
      </c>
      <c r="G321" s="161"/>
      <c r="H321" s="153"/>
      <c r="I321" s="153"/>
      <c r="J321" s="161"/>
      <c r="K321" s="153"/>
      <c r="L321" s="153"/>
      <c r="M321" s="161"/>
      <c r="N321" s="153"/>
      <c r="O321" s="153"/>
      <c r="P321" s="161"/>
      <c r="Q321" s="153"/>
      <c r="R321" s="153"/>
      <c r="S321" s="161"/>
      <c r="T321" s="153"/>
      <c r="U321" s="153"/>
      <c r="V321" s="161"/>
      <c r="W321" s="153"/>
      <c r="X321" s="153"/>
      <c r="Y321" s="161"/>
      <c r="Z321" s="153"/>
      <c r="AA321" s="153"/>
      <c r="AB321" s="161"/>
      <c r="AC321" s="161"/>
      <c r="AD321" s="161"/>
      <c r="AE321" s="153"/>
      <c r="AF321" s="153"/>
      <c r="AG321" s="161"/>
      <c r="AH321" s="161"/>
      <c r="AI321" s="161"/>
      <c r="AJ321" s="153"/>
      <c r="AK321" s="153"/>
      <c r="AL321" s="161"/>
      <c r="AM321" s="161"/>
      <c r="AN321" s="161"/>
      <c r="AO321" s="153"/>
      <c r="AP321" s="153"/>
      <c r="AQ321" s="161"/>
      <c r="AR321" s="161"/>
      <c r="AS321" s="161"/>
      <c r="AT321" s="153"/>
      <c r="AU321" s="153"/>
      <c r="AV321" s="161"/>
      <c r="AW321" s="161"/>
      <c r="AX321" s="161"/>
      <c r="AY321" s="161"/>
      <c r="AZ321" s="161"/>
      <c r="BA321" s="161"/>
      <c r="BB321" s="233"/>
    </row>
    <row r="322" spans="1:54" ht="31.2">
      <c r="A322" s="302"/>
      <c r="B322" s="304"/>
      <c r="C322" s="304"/>
      <c r="D322" s="158" t="s">
        <v>43</v>
      </c>
      <c r="E322" s="153">
        <f t="shared" si="743"/>
        <v>0</v>
      </c>
      <c r="F322" s="153">
        <f t="shared" si="730"/>
        <v>0</v>
      </c>
      <c r="G322" s="161"/>
      <c r="H322" s="153"/>
      <c r="I322" s="153"/>
      <c r="J322" s="161"/>
      <c r="K322" s="153"/>
      <c r="L322" s="153"/>
      <c r="M322" s="161"/>
      <c r="N322" s="153"/>
      <c r="O322" s="153"/>
      <c r="P322" s="161"/>
      <c r="Q322" s="153"/>
      <c r="R322" s="153"/>
      <c r="S322" s="161"/>
      <c r="T322" s="153"/>
      <c r="U322" s="153"/>
      <c r="V322" s="161"/>
      <c r="W322" s="153"/>
      <c r="X322" s="153"/>
      <c r="Y322" s="161"/>
      <c r="Z322" s="153"/>
      <c r="AA322" s="153"/>
      <c r="AB322" s="161"/>
      <c r="AC322" s="161"/>
      <c r="AD322" s="161"/>
      <c r="AE322" s="153"/>
      <c r="AF322" s="153"/>
      <c r="AG322" s="161"/>
      <c r="AH322" s="161"/>
      <c r="AI322" s="161"/>
      <c r="AJ322" s="153"/>
      <c r="AK322" s="153"/>
      <c r="AL322" s="161"/>
      <c r="AM322" s="161"/>
      <c r="AN322" s="161"/>
      <c r="AO322" s="153"/>
      <c r="AP322" s="153"/>
      <c r="AQ322" s="161"/>
      <c r="AR322" s="161"/>
      <c r="AS322" s="161"/>
      <c r="AT322" s="153"/>
      <c r="AU322" s="153"/>
      <c r="AV322" s="161"/>
      <c r="AW322" s="161"/>
      <c r="AX322" s="161"/>
      <c r="AY322" s="161"/>
      <c r="AZ322" s="161"/>
      <c r="BA322" s="161"/>
      <c r="BB322" s="234"/>
    </row>
    <row r="323" spans="1:54" ht="22.5" customHeight="1">
      <c r="A323" s="301" t="s">
        <v>507</v>
      </c>
      <c r="B323" s="303" t="s">
        <v>512</v>
      </c>
      <c r="C323" s="303" t="s">
        <v>330</v>
      </c>
      <c r="D323" s="164" t="s">
        <v>41</v>
      </c>
      <c r="E323" s="153">
        <f t="shared" si="743"/>
        <v>894.12</v>
      </c>
      <c r="F323" s="153">
        <f t="shared" si="730"/>
        <v>0</v>
      </c>
      <c r="G323" s="161"/>
      <c r="H323" s="153">
        <f>H324+H325+H326+H328+H329</f>
        <v>0</v>
      </c>
      <c r="I323" s="153">
        <f t="shared" ref="I323" si="744">I324+I325+I326+I328+I329</f>
        <v>0</v>
      </c>
      <c r="J323" s="153"/>
      <c r="K323" s="153">
        <f t="shared" ref="K323:L323" si="745">K324+K325+K326+K328+K329</f>
        <v>0</v>
      </c>
      <c r="L323" s="153">
        <f t="shared" si="745"/>
        <v>0</v>
      </c>
      <c r="M323" s="153"/>
      <c r="N323" s="153">
        <f t="shared" ref="N323:O323" si="746">N324+N325+N326+N328+N329</f>
        <v>0</v>
      </c>
      <c r="O323" s="153">
        <f t="shared" si="746"/>
        <v>0</v>
      </c>
      <c r="P323" s="153"/>
      <c r="Q323" s="153">
        <f t="shared" ref="Q323:R323" si="747">Q324+Q325+Q326+Q328+Q329</f>
        <v>0</v>
      </c>
      <c r="R323" s="153">
        <f t="shared" si="747"/>
        <v>0</v>
      </c>
      <c r="S323" s="153"/>
      <c r="T323" s="153">
        <f t="shared" ref="T323:U323" si="748">T324+T325+T326+T328+T329</f>
        <v>0</v>
      </c>
      <c r="U323" s="153">
        <f t="shared" si="748"/>
        <v>0</v>
      </c>
      <c r="V323" s="153"/>
      <c r="W323" s="153">
        <f t="shared" ref="W323:X323" si="749">W324+W325+W326+W328+W329</f>
        <v>0</v>
      </c>
      <c r="X323" s="153">
        <f t="shared" si="749"/>
        <v>0</v>
      </c>
      <c r="Y323" s="153"/>
      <c r="Z323" s="153">
        <f t="shared" ref="Z323:AC323" si="750">Z324+Z325+Z326+Z328+Z329</f>
        <v>0</v>
      </c>
      <c r="AA323" s="153">
        <f t="shared" si="750"/>
        <v>0</v>
      </c>
      <c r="AB323" s="153">
        <f t="shared" si="750"/>
        <v>0</v>
      </c>
      <c r="AC323" s="153">
        <f t="shared" si="750"/>
        <v>0</v>
      </c>
      <c r="AD323" s="153"/>
      <c r="AE323" s="153">
        <f t="shared" ref="AE323:AH323" si="751">AE324+AE325+AE326+AE328+AE329</f>
        <v>0</v>
      </c>
      <c r="AF323" s="153">
        <f t="shared" si="751"/>
        <v>0</v>
      </c>
      <c r="AG323" s="153">
        <f t="shared" si="751"/>
        <v>0</v>
      </c>
      <c r="AH323" s="153">
        <f t="shared" si="751"/>
        <v>0</v>
      </c>
      <c r="AI323" s="153"/>
      <c r="AJ323" s="153">
        <f t="shared" ref="AJ323:AM323" si="752">AJ324+AJ325+AJ326+AJ328+AJ329</f>
        <v>894.12</v>
      </c>
      <c r="AK323" s="153">
        <f t="shared" si="752"/>
        <v>0</v>
      </c>
      <c r="AL323" s="153">
        <f t="shared" si="752"/>
        <v>0</v>
      </c>
      <c r="AM323" s="153">
        <f t="shared" si="752"/>
        <v>0</v>
      </c>
      <c r="AN323" s="153"/>
      <c r="AO323" s="153">
        <f t="shared" ref="AO323:AR323" si="753">AO324+AO325+AO326+AO328+AO329</f>
        <v>0</v>
      </c>
      <c r="AP323" s="153">
        <f t="shared" si="753"/>
        <v>0</v>
      </c>
      <c r="AQ323" s="153">
        <f t="shared" si="753"/>
        <v>0</v>
      </c>
      <c r="AR323" s="153">
        <f t="shared" si="753"/>
        <v>0</v>
      </c>
      <c r="AS323" s="153"/>
      <c r="AT323" s="153">
        <f t="shared" ref="AT323:AW323" si="754">AT324+AT325+AT326+AT328+AT329</f>
        <v>0</v>
      </c>
      <c r="AU323" s="153">
        <f t="shared" si="754"/>
        <v>0</v>
      </c>
      <c r="AV323" s="153">
        <f t="shared" si="754"/>
        <v>0</v>
      </c>
      <c r="AW323" s="153">
        <f t="shared" si="754"/>
        <v>0</v>
      </c>
      <c r="AX323" s="153"/>
      <c r="AY323" s="153">
        <f t="shared" ref="AY323:AZ323" si="755">AY324+AY325+AY326+AY328+AY329</f>
        <v>0</v>
      </c>
      <c r="AZ323" s="153">
        <f t="shared" si="755"/>
        <v>0</v>
      </c>
      <c r="BA323" s="161"/>
      <c r="BB323" s="233"/>
    </row>
    <row r="324" spans="1:54" ht="32.25" customHeight="1">
      <c r="A324" s="302"/>
      <c r="B324" s="304"/>
      <c r="C324" s="304"/>
      <c r="D324" s="162" t="s">
        <v>37</v>
      </c>
      <c r="E324" s="153">
        <f t="shared" si="743"/>
        <v>0</v>
      </c>
      <c r="F324" s="153">
        <f t="shared" si="730"/>
        <v>0</v>
      </c>
      <c r="G324" s="161"/>
      <c r="H324" s="153"/>
      <c r="I324" s="153"/>
      <c r="J324" s="161"/>
      <c r="K324" s="153"/>
      <c r="L324" s="153"/>
      <c r="M324" s="161"/>
      <c r="N324" s="153"/>
      <c r="O324" s="153"/>
      <c r="P324" s="161"/>
      <c r="Q324" s="153"/>
      <c r="R324" s="153"/>
      <c r="S324" s="161"/>
      <c r="T324" s="153"/>
      <c r="U324" s="153"/>
      <c r="V324" s="161"/>
      <c r="W324" s="153"/>
      <c r="X324" s="153"/>
      <c r="Y324" s="161"/>
      <c r="Z324" s="153"/>
      <c r="AA324" s="153"/>
      <c r="AB324" s="161"/>
      <c r="AC324" s="161"/>
      <c r="AD324" s="161"/>
      <c r="AE324" s="153"/>
      <c r="AF324" s="153"/>
      <c r="AG324" s="161"/>
      <c r="AH324" s="161"/>
      <c r="AI324" s="161"/>
      <c r="AJ324" s="153"/>
      <c r="AK324" s="153"/>
      <c r="AL324" s="161"/>
      <c r="AM324" s="161"/>
      <c r="AN324" s="161"/>
      <c r="AO324" s="153"/>
      <c r="AP324" s="153"/>
      <c r="AQ324" s="161"/>
      <c r="AR324" s="161"/>
      <c r="AS324" s="161"/>
      <c r="AT324" s="153"/>
      <c r="AU324" s="153"/>
      <c r="AV324" s="161"/>
      <c r="AW324" s="161"/>
      <c r="AX324" s="161"/>
      <c r="AY324" s="161"/>
      <c r="AZ324" s="161"/>
      <c r="BA324" s="161"/>
      <c r="BB324" s="233"/>
    </row>
    <row r="325" spans="1:54" ht="50.25" customHeight="1">
      <c r="A325" s="302"/>
      <c r="B325" s="304"/>
      <c r="C325" s="304"/>
      <c r="D325" s="163" t="s">
        <v>2</v>
      </c>
      <c r="E325" s="153">
        <f t="shared" si="743"/>
        <v>0</v>
      </c>
      <c r="F325" s="153">
        <f t="shared" si="730"/>
        <v>0</v>
      </c>
      <c r="G325" s="161"/>
      <c r="H325" s="153"/>
      <c r="I325" s="153"/>
      <c r="J325" s="161"/>
      <c r="K325" s="153"/>
      <c r="L325" s="153"/>
      <c r="M325" s="161"/>
      <c r="N325" s="153"/>
      <c r="O325" s="153"/>
      <c r="P325" s="161"/>
      <c r="Q325" s="153"/>
      <c r="R325" s="153"/>
      <c r="S325" s="161"/>
      <c r="T325" s="153"/>
      <c r="U325" s="153"/>
      <c r="V325" s="161"/>
      <c r="W325" s="153"/>
      <c r="X325" s="153"/>
      <c r="Y325" s="161"/>
      <c r="Z325" s="153"/>
      <c r="AA325" s="153"/>
      <c r="AB325" s="161"/>
      <c r="AC325" s="161"/>
      <c r="AD325" s="161"/>
      <c r="AE325" s="153"/>
      <c r="AF325" s="153"/>
      <c r="AG325" s="161"/>
      <c r="AH325" s="161"/>
      <c r="AI325" s="161"/>
      <c r="AJ325" s="153"/>
      <c r="AK325" s="153"/>
      <c r="AL325" s="161"/>
      <c r="AM325" s="161"/>
      <c r="AN325" s="161"/>
      <c r="AO325" s="153"/>
      <c r="AP325" s="153"/>
      <c r="AQ325" s="161"/>
      <c r="AR325" s="161"/>
      <c r="AS325" s="161"/>
      <c r="AT325" s="153"/>
      <c r="AU325" s="153"/>
      <c r="AV325" s="161"/>
      <c r="AW325" s="161"/>
      <c r="AX325" s="161"/>
      <c r="AY325" s="161"/>
      <c r="AZ325" s="161"/>
      <c r="BA325" s="161"/>
      <c r="BB325" s="233"/>
    </row>
    <row r="326" spans="1:54" ht="22.5" customHeight="1">
      <c r="A326" s="302"/>
      <c r="B326" s="304"/>
      <c r="C326" s="304"/>
      <c r="D326" s="232" t="s">
        <v>277</v>
      </c>
      <c r="E326" s="153">
        <f>H326+K326+N326+Q326+T326+W326+Z326+AE326+AJ326+AO326+AT326+AY326</f>
        <v>894.12</v>
      </c>
      <c r="F326" s="153">
        <f t="shared" si="730"/>
        <v>0</v>
      </c>
      <c r="G326" s="161"/>
      <c r="H326" s="153"/>
      <c r="I326" s="153"/>
      <c r="J326" s="161"/>
      <c r="K326" s="153"/>
      <c r="L326" s="153"/>
      <c r="M326" s="161"/>
      <c r="N326" s="153"/>
      <c r="O326" s="153"/>
      <c r="P326" s="161"/>
      <c r="Q326" s="153"/>
      <c r="R326" s="153"/>
      <c r="S326" s="161"/>
      <c r="T326" s="153"/>
      <c r="U326" s="153"/>
      <c r="V326" s="161"/>
      <c r="W326" s="153"/>
      <c r="X326" s="153"/>
      <c r="Y326" s="161"/>
      <c r="Z326" s="153"/>
      <c r="AA326" s="153"/>
      <c r="AB326" s="161"/>
      <c r="AC326" s="161"/>
      <c r="AD326" s="161"/>
      <c r="AE326" s="153"/>
      <c r="AF326" s="153"/>
      <c r="AG326" s="161"/>
      <c r="AH326" s="161"/>
      <c r="AI326" s="161"/>
      <c r="AJ326" s="153">
        <v>894.12</v>
      </c>
      <c r="AK326" s="153"/>
      <c r="AL326" s="161"/>
      <c r="AM326" s="161"/>
      <c r="AN326" s="161"/>
      <c r="AO326" s="153"/>
      <c r="AP326" s="153"/>
      <c r="AQ326" s="161"/>
      <c r="AR326" s="161"/>
      <c r="AS326" s="161"/>
      <c r="AT326" s="153"/>
      <c r="AU326" s="153"/>
      <c r="AV326" s="161"/>
      <c r="AW326" s="161"/>
      <c r="AX326" s="161"/>
      <c r="AY326" s="161"/>
      <c r="AZ326" s="161"/>
      <c r="BA326" s="161"/>
      <c r="BB326" s="233"/>
    </row>
    <row r="327" spans="1:54" ht="82.5" customHeight="1">
      <c r="A327" s="302"/>
      <c r="B327" s="304"/>
      <c r="C327" s="304"/>
      <c r="D327" s="232" t="s">
        <v>283</v>
      </c>
      <c r="E327" s="153">
        <f t="shared" ref="E327:E332" si="756">H327+K327+N327+Q327+T327+W327+Z327+AE327+AJ327+AO327+AT327+AY327</f>
        <v>0</v>
      </c>
      <c r="F327" s="153">
        <f t="shared" si="730"/>
        <v>0</v>
      </c>
      <c r="G327" s="161"/>
      <c r="H327" s="153"/>
      <c r="I327" s="153"/>
      <c r="J327" s="161"/>
      <c r="K327" s="153"/>
      <c r="L327" s="153"/>
      <c r="M327" s="161"/>
      <c r="N327" s="153"/>
      <c r="O327" s="153"/>
      <c r="P327" s="161"/>
      <c r="Q327" s="153"/>
      <c r="R327" s="153"/>
      <c r="S327" s="161"/>
      <c r="T327" s="153"/>
      <c r="U327" s="153"/>
      <c r="V327" s="161"/>
      <c r="W327" s="153"/>
      <c r="X327" s="153"/>
      <c r="Y327" s="161"/>
      <c r="Z327" s="153"/>
      <c r="AA327" s="153"/>
      <c r="AB327" s="161"/>
      <c r="AC327" s="161"/>
      <c r="AD327" s="161"/>
      <c r="AE327" s="153"/>
      <c r="AF327" s="153"/>
      <c r="AG327" s="161"/>
      <c r="AH327" s="161"/>
      <c r="AI327" s="161"/>
      <c r="AJ327" s="153"/>
      <c r="AK327" s="153"/>
      <c r="AL327" s="161"/>
      <c r="AM327" s="161"/>
      <c r="AN327" s="161"/>
      <c r="AO327" s="153"/>
      <c r="AP327" s="153"/>
      <c r="AQ327" s="161"/>
      <c r="AR327" s="161"/>
      <c r="AS327" s="161"/>
      <c r="AT327" s="153"/>
      <c r="AU327" s="153"/>
      <c r="AV327" s="161"/>
      <c r="AW327" s="161"/>
      <c r="AX327" s="161"/>
      <c r="AY327" s="161"/>
      <c r="AZ327" s="161"/>
      <c r="BA327" s="161"/>
      <c r="BB327" s="233"/>
    </row>
    <row r="328" spans="1:54" ht="22.5" customHeight="1">
      <c r="A328" s="302"/>
      <c r="B328" s="304"/>
      <c r="C328" s="304"/>
      <c r="D328" s="232" t="s">
        <v>278</v>
      </c>
      <c r="E328" s="153">
        <f t="shared" si="756"/>
        <v>0</v>
      </c>
      <c r="F328" s="153">
        <f t="shared" si="730"/>
        <v>0</v>
      </c>
      <c r="G328" s="161"/>
      <c r="H328" s="153"/>
      <c r="I328" s="153"/>
      <c r="J328" s="161"/>
      <c r="K328" s="153"/>
      <c r="L328" s="153"/>
      <c r="M328" s="161"/>
      <c r="N328" s="153"/>
      <c r="O328" s="153"/>
      <c r="P328" s="161"/>
      <c r="Q328" s="153"/>
      <c r="R328" s="153"/>
      <c r="S328" s="161"/>
      <c r="T328" s="153"/>
      <c r="U328" s="153"/>
      <c r="V328" s="161"/>
      <c r="W328" s="153"/>
      <c r="X328" s="153"/>
      <c r="Y328" s="161"/>
      <c r="Z328" s="153"/>
      <c r="AA328" s="153"/>
      <c r="AB328" s="161"/>
      <c r="AC328" s="161"/>
      <c r="AD328" s="161"/>
      <c r="AE328" s="153"/>
      <c r="AF328" s="153"/>
      <c r="AG328" s="161"/>
      <c r="AH328" s="161"/>
      <c r="AI328" s="161"/>
      <c r="AJ328" s="153"/>
      <c r="AK328" s="153"/>
      <c r="AL328" s="161"/>
      <c r="AM328" s="161"/>
      <c r="AN328" s="161"/>
      <c r="AO328" s="153"/>
      <c r="AP328" s="153"/>
      <c r="AQ328" s="161"/>
      <c r="AR328" s="161"/>
      <c r="AS328" s="161"/>
      <c r="AT328" s="153"/>
      <c r="AU328" s="153"/>
      <c r="AV328" s="161"/>
      <c r="AW328" s="161"/>
      <c r="AX328" s="161"/>
      <c r="AY328" s="161"/>
      <c r="AZ328" s="161"/>
      <c r="BA328" s="161"/>
      <c r="BB328" s="233"/>
    </row>
    <row r="329" spans="1:54" ht="31.2">
      <c r="A329" s="302"/>
      <c r="B329" s="304"/>
      <c r="C329" s="304"/>
      <c r="D329" s="158" t="s">
        <v>43</v>
      </c>
      <c r="E329" s="153">
        <f t="shared" si="756"/>
        <v>0</v>
      </c>
      <c r="F329" s="153">
        <f t="shared" si="730"/>
        <v>0</v>
      </c>
      <c r="G329" s="161"/>
      <c r="H329" s="153"/>
      <c r="I329" s="153"/>
      <c r="J329" s="161"/>
      <c r="K329" s="153"/>
      <c r="L329" s="153"/>
      <c r="M329" s="161"/>
      <c r="N329" s="153"/>
      <c r="O329" s="153"/>
      <c r="P329" s="161"/>
      <c r="Q329" s="153"/>
      <c r="R329" s="153"/>
      <c r="S329" s="161"/>
      <c r="T329" s="153"/>
      <c r="U329" s="153"/>
      <c r="V329" s="161"/>
      <c r="W329" s="153"/>
      <c r="X329" s="153"/>
      <c r="Y329" s="161"/>
      <c r="Z329" s="153"/>
      <c r="AA329" s="153"/>
      <c r="AB329" s="161"/>
      <c r="AC329" s="161"/>
      <c r="AD329" s="161"/>
      <c r="AE329" s="153"/>
      <c r="AF329" s="153"/>
      <c r="AG329" s="161"/>
      <c r="AH329" s="161"/>
      <c r="AI329" s="161"/>
      <c r="AJ329" s="153"/>
      <c r="AK329" s="153"/>
      <c r="AL329" s="161"/>
      <c r="AM329" s="161"/>
      <c r="AN329" s="161"/>
      <c r="AO329" s="153"/>
      <c r="AP329" s="153"/>
      <c r="AQ329" s="161"/>
      <c r="AR329" s="161"/>
      <c r="AS329" s="161"/>
      <c r="AT329" s="153"/>
      <c r="AU329" s="153"/>
      <c r="AV329" s="161"/>
      <c r="AW329" s="161"/>
      <c r="AX329" s="161"/>
      <c r="AY329" s="161"/>
      <c r="AZ329" s="161"/>
      <c r="BA329" s="161"/>
      <c r="BB329" s="234"/>
    </row>
    <row r="330" spans="1:54" ht="22.5" customHeight="1">
      <c r="A330" s="301" t="s">
        <v>508</v>
      </c>
      <c r="B330" s="303" t="s">
        <v>513</v>
      </c>
      <c r="C330" s="303" t="s">
        <v>330</v>
      </c>
      <c r="D330" s="164" t="s">
        <v>41</v>
      </c>
      <c r="E330" s="153">
        <f t="shared" si="756"/>
        <v>1341.18</v>
      </c>
      <c r="F330" s="153">
        <f t="shared" si="730"/>
        <v>0</v>
      </c>
      <c r="G330" s="161"/>
      <c r="H330" s="153">
        <f>H331+H332+H333+H335+H336</f>
        <v>0</v>
      </c>
      <c r="I330" s="153">
        <f t="shared" ref="I330" si="757">I331+I332+I333+I335+I336</f>
        <v>0</v>
      </c>
      <c r="J330" s="153"/>
      <c r="K330" s="153">
        <f t="shared" ref="K330:L330" si="758">K331+K332+K333+K335+K336</f>
        <v>0</v>
      </c>
      <c r="L330" s="153">
        <f t="shared" si="758"/>
        <v>0</v>
      </c>
      <c r="M330" s="153"/>
      <c r="N330" s="153">
        <f t="shared" ref="N330:O330" si="759">N331+N332+N333+N335+N336</f>
        <v>0</v>
      </c>
      <c r="O330" s="153">
        <f t="shared" si="759"/>
        <v>0</v>
      </c>
      <c r="P330" s="153"/>
      <c r="Q330" s="153">
        <f t="shared" ref="Q330:R330" si="760">Q331+Q332+Q333+Q335+Q336</f>
        <v>0</v>
      </c>
      <c r="R330" s="153">
        <f t="shared" si="760"/>
        <v>0</v>
      </c>
      <c r="S330" s="153"/>
      <c r="T330" s="153">
        <f t="shared" ref="T330:U330" si="761">T331+T332+T333+T335+T336</f>
        <v>0</v>
      </c>
      <c r="U330" s="153">
        <f t="shared" si="761"/>
        <v>0</v>
      </c>
      <c r="V330" s="153"/>
      <c r="W330" s="153">
        <f t="shared" ref="W330:X330" si="762">W331+W332+W333+W335+W336</f>
        <v>0</v>
      </c>
      <c r="X330" s="153">
        <f t="shared" si="762"/>
        <v>0</v>
      </c>
      <c r="Y330" s="153"/>
      <c r="Z330" s="153">
        <f t="shared" ref="Z330:AC330" si="763">Z331+Z332+Z333+Z335+Z336</f>
        <v>0</v>
      </c>
      <c r="AA330" s="153">
        <f t="shared" si="763"/>
        <v>0</v>
      </c>
      <c r="AB330" s="153">
        <f t="shared" si="763"/>
        <v>0</v>
      </c>
      <c r="AC330" s="153">
        <f t="shared" si="763"/>
        <v>0</v>
      </c>
      <c r="AD330" s="153"/>
      <c r="AE330" s="153">
        <f t="shared" ref="AE330:AH330" si="764">AE331+AE332+AE333+AE335+AE336</f>
        <v>0</v>
      </c>
      <c r="AF330" s="153">
        <f t="shared" si="764"/>
        <v>0</v>
      </c>
      <c r="AG330" s="153">
        <f t="shared" si="764"/>
        <v>0</v>
      </c>
      <c r="AH330" s="153">
        <f t="shared" si="764"/>
        <v>0</v>
      </c>
      <c r="AI330" s="153"/>
      <c r="AJ330" s="153">
        <f t="shared" ref="AJ330:AM330" si="765">AJ331+AJ332+AJ333+AJ335+AJ336</f>
        <v>1341.18</v>
      </c>
      <c r="AK330" s="153">
        <f t="shared" si="765"/>
        <v>0</v>
      </c>
      <c r="AL330" s="153">
        <f t="shared" si="765"/>
        <v>0</v>
      </c>
      <c r="AM330" s="153">
        <f t="shared" si="765"/>
        <v>0</v>
      </c>
      <c r="AN330" s="153"/>
      <c r="AO330" s="153">
        <f t="shared" ref="AO330:AR330" si="766">AO331+AO332+AO333+AO335+AO336</f>
        <v>0</v>
      </c>
      <c r="AP330" s="153">
        <f t="shared" si="766"/>
        <v>0</v>
      </c>
      <c r="AQ330" s="153">
        <f t="shared" si="766"/>
        <v>0</v>
      </c>
      <c r="AR330" s="153">
        <f t="shared" si="766"/>
        <v>0</v>
      </c>
      <c r="AS330" s="153"/>
      <c r="AT330" s="153">
        <f t="shared" ref="AT330:AW330" si="767">AT331+AT332+AT333+AT335+AT336</f>
        <v>0</v>
      </c>
      <c r="AU330" s="153">
        <f t="shared" si="767"/>
        <v>0</v>
      </c>
      <c r="AV330" s="153">
        <f t="shared" si="767"/>
        <v>0</v>
      </c>
      <c r="AW330" s="153">
        <f t="shared" si="767"/>
        <v>0</v>
      </c>
      <c r="AX330" s="153"/>
      <c r="AY330" s="153">
        <f t="shared" ref="AY330:AZ330" si="768">AY331+AY332+AY333+AY335+AY336</f>
        <v>0</v>
      </c>
      <c r="AZ330" s="153">
        <f t="shared" si="768"/>
        <v>0</v>
      </c>
      <c r="BA330" s="161"/>
      <c r="BB330" s="233"/>
    </row>
    <row r="331" spans="1:54" ht="32.25" customHeight="1">
      <c r="A331" s="302"/>
      <c r="B331" s="304"/>
      <c r="C331" s="304"/>
      <c r="D331" s="162" t="s">
        <v>37</v>
      </c>
      <c r="E331" s="153">
        <f t="shared" si="756"/>
        <v>0</v>
      </c>
      <c r="F331" s="153">
        <f t="shared" si="730"/>
        <v>0</v>
      </c>
      <c r="G331" s="161"/>
      <c r="H331" s="153"/>
      <c r="I331" s="153"/>
      <c r="J331" s="161"/>
      <c r="K331" s="153"/>
      <c r="L331" s="153"/>
      <c r="M331" s="161"/>
      <c r="N331" s="153"/>
      <c r="O331" s="153"/>
      <c r="P331" s="161"/>
      <c r="Q331" s="153"/>
      <c r="R331" s="153"/>
      <c r="S331" s="161"/>
      <c r="T331" s="153"/>
      <c r="U331" s="153"/>
      <c r="V331" s="161"/>
      <c r="W331" s="153"/>
      <c r="X331" s="153"/>
      <c r="Y331" s="161"/>
      <c r="Z331" s="153"/>
      <c r="AA331" s="153"/>
      <c r="AB331" s="161"/>
      <c r="AC331" s="161"/>
      <c r="AD331" s="161"/>
      <c r="AE331" s="153"/>
      <c r="AF331" s="153"/>
      <c r="AG331" s="161"/>
      <c r="AH331" s="161"/>
      <c r="AI331" s="161"/>
      <c r="AJ331" s="153"/>
      <c r="AK331" s="153"/>
      <c r="AL331" s="161"/>
      <c r="AM331" s="161"/>
      <c r="AN331" s="161"/>
      <c r="AO331" s="153"/>
      <c r="AP331" s="153"/>
      <c r="AQ331" s="161"/>
      <c r="AR331" s="161"/>
      <c r="AS331" s="161"/>
      <c r="AT331" s="153"/>
      <c r="AU331" s="153"/>
      <c r="AV331" s="161"/>
      <c r="AW331" s="161"/>
      <c r="AX331" s="161"/>
      <c r="AY331" s="161"/>
      <c r="AZ331" s="161"/>
      <c r="BA331" s="161"/>
      <c r="BB331" s="233"/>
    </row>
    <row r="332" spans="1:54" ht="50.25" customHeight="1">
      <c r="A332" s="302"/>
      <c r="B332" s="304"/>
      <c r="C332" s="304"/>
      <c r="D332" s="163" t="s">
        <v>2</v>
      </c>
      <c r="E332" s="153">
        <f t="shared" si="756"/>
        <v>0</v>
      </c>
      <c r="F332" s="153">
        <f t="shared" si="730"/>
        <v>0</v>
      </c>
      <c r="G332" s="161"/>
      <c r="H332" s="153"/>
      <c r="I332" s="153"/>
      <c r="J332" s="161"/>
      <c r="K332" s="153"/>
      <c r="L332" s="153"/>
      <c r="M332" s="161"/>
      <c r="N332" s="153"/>
      <c r="O332" s="153"/>
      <c r="P332" s="161"/>
      <c r="Q332" s="153"/>
      <c r="R332" s="153"/>
      <c r="S332" s="161"/>
      <c r="T332" s="153"/>
      <c r="U332" s="153"/>
      <c r="V332" s="161"/>
      <c r="W332" s="153"/>
      <c r="X332" s="153"/>
      <c r="Y332" s="161"/>
      <c r="Z332" s="153"/>
      <c r="AA332" s="153"/>
      <c r="AB332" s="161"/>
      <c r="AC332" s="161"/>
      <c r="AD332" s="161"/>
      <c r="AE332" s="153"/>
      <c r="AF332" s="153"/>
      <c r="AG332" s="161"/>
      <c r="AH332" s="161"/>
      <c r="AI332" s="161"/>
      <c r="AJ332" s="153"/>
      <c r="AK332" s="153"/>
      <c r="AL332" s="161"/>
      <c r="AM332" s="161"/>
      <c r="AN332" s="161"/>
      <c r="AO332" s="153"/>
      <c r="AP332" s="153"/>
      <c r="AQ332" s="161"/>
      <c r="AR332" s="161"/>
      <c r="AS332" s="161"/>
      <c r="AT332" s="153"/>
      <c r="AU332" s="153"/>
      <c r="AV332" s="161"/>
      <c r="AW332" s="161"/>
      <c r="AX332" s="161"/>
      <c r="AY332" s="161"/>
      <c r="AZ332" s="161"/>
      <c r="BA332" s="161"/>
      <c r="BB332" s="233"/>
    </row>
    <row r="333" spans="1:54" ht="22.5" customHeight="1">
      <c r="A333" s="302"/>
      <c r="B333" s="304"/>
      <c r="C333" s="304"/>
      <c r="D333" s="232" t="s">
        <v>277</v>
      </c>
      <c r="E333" s="153">
        <f>H333+K333+N333+Q333+T333+W333+Z333+AE333+AJ333+AO333+AT333+AY333</f>
        <v>1341.18</v>
      </c>
      <c r="F333" s="153">
        <f t="shared" si="730"/>
        <v>0</v>
      </c>
      <c r="G333" s="161"/>
      <c r="H333" s="153"/>
      <c r="I333" s="153"/>
      <c r="J333" s="161"/>
      <c r="K333" s="153"/>
      <c r="L333" s="153"/>
      <c r="M333" s="161"/>
      <c r="N333" s="153"/>
      <c r="O333" s="153"/>
      <c r="P333" s="161"/>
      <c r="Q333" s="153"/>
      <c r="R333" s="153"/>
      <c r="S333" s="161"/>
      <c r="T333" s="153"/>
      <c r="U333" s="153"/>
      <c r="V333" s="161"/>
      <c r="W333" s="153"/>
      <c r="X333" s="153"/>
      <c r="Y333" s="161"/>
      <c r="Z333" s="153"/>
      <c r="AA333" s="153"/>
      <c r="AB333" s="161"/>
      <c r="AC333" s="161"/>
      <c r="AD333" s="161"/>
      <c r="AE333" s="153"/>
      <c r="AF333" s="153"/>
      <c r="AG333" s="161"/>
      <c r="AH333" s="161"/>
      <c r="AI333" s="161"/>
      <c r="AJ333" s="153">
        <v>1341.18</v>
      </c>
      <c r="AK333" s="153"/>
      <c r="AL333" s="161"/>
      <c r="AM333" s="161"/>
      <c r="AN333" s="161"/>
      <c r="AO333" s="153"/>
      <c r="AP333" s="153"/>
      <c r="AQ333" s="161"/>
      <c r="AR333" s="161"/>
      <c r="AS333" s="161"/>
      <c r="AT333" s="153"/>
      <c r="AU333" s="153"/>
      <c r="AV333" s="161"/>
      <c r="AW333" s="161"/>
      <c r="AX333" s="161"/>
      <c r="AY333" s="161"/>
      <c r="AZ333" s="161"/>
      <c r="BA333" s="161"/>
      <c r="BB333" s="233"/>
    </row>
    <row r="334" spans="1:54" ht="82.5" customHeight="1">
      <c r="A334" s="302"/>
      <c r="B334" s="304"/>
      <c r="C334" s="304"/>
      <c r="D334" s="232" t="s">
        <v>283</v>
      </c>
      <c r="E334" s="153">
        <f t="shared" ref="E334:E339" si="769">H334+K334+N334+Q334+T334+W334+Z334+AE334+AJ334+AO334+AT334+AY334</f>
        <v>0</v>
      </c>
      <c r="F334" s="153">
        <f t="shared" si="730"/>
        <v>0</v>
      </c>
      <c r="G334" s="161"/>
      <c r="H334" s="153"/>
      <c r="I334" s="153"/>
      <c r="J334" s="161"/>
      <c r="K334" s="153"/>
      <c r="L334" s="153"/>
      <c r="M334" s="161"/>
      <c r="N334" s="153"/>
      <c r="O334" s="153"/>
      <c r="P334" s="161"/>
      <c r="Q334" s="153"/>
      <c r="R334" s="153"/>
      <c r="S334" s="161"/>
      <c r="T334" s="153"/>
      <c r="U334" s="153"/>
      <c r="V334" s="161"/>
      <c r="W334" s="153"/>
      <c r="X334" s="153"/>
      <c r="Y334" s="161"/>
      <c r="Z334" s="153"/>
      <c r="AA334" s="153"/>
      <c r="AB334" s="161"/>
      <c r="AC334" s="161"/>
      <c r="AD334" s="161"/>
      <c r="AE334" s="153"/>
      <c r="AF334" s="153"/>
      <c r="AG334" s="161"/>
      <c r="AH334" s="161"/>
      <c r="AI334" s="161"/>
      <c r="AJ334" s="153"/>
      <c r="AK334" s="153"/>
      <c r="AL334" s="161"/>
      <c r="AM334" s="161"/>
      <c r="AN334" s="161"/>
      <c r="AO334" s="153"/>
      <c r="AP334" s="153"/>
      <c r="AQ334" s="161"/>
      <c r="AR334" s="161"/>
      <c r="AS334" s="161"/>
      <c r="AT334" s="153"/>
      <c r="AU334" s="153"/>
      <c r="AV334" s="161"/>
      <c r="AW334" s="161"/>
      <c r="AX334" s="161"/>
      <c r="AY334" s="161"/>
      <c r="AZ334" s="161"/>
      <c r="BA334" s="161"/>
      <c r="BB334" s="233"/>
    </row>
    <row r="335" spans="1:54" ht="22.5" customHeight="1">
      <c r="A335" s="302"/>
      <c r="B335" s="304"/>
      <c r="C335" s="304"/>
      <c r="D335" s="232" t="s">
        <v>278</v>
      </c>
      <c r="E335" s="153">
        <f t="shared" si="769"/>
        <v>0</v>
      </c>
      <c r="F335" s="153">
        <f t="shared" si="730"/>
        <v>0</v>
      </c>
      <c r="G335" s="161"/>
      <c r="H335" s="153"/>
      <c r="I335" s="153"/>
      <c r="J335" s="161"/>
      <c r="K335" s="153"/>
      <c r="L335" s="153"/>
      <c r="M335" s="161"/>
      <c r="N335" s="153"/>
      <c r="O335" s="153"/>
      <c r="P335" s="161"/>
      <c r="Q335" s="153"/>
      <c r="R335" s="153"/>
      <c r="S335" s="161"/>
      <c r="T335" s="153"/>
      <c r="U335" s="153"/>
      <c r="V335" s="161"/>
      <c r="W335" s="153"/>
      <c r="X335" s="153"/>
      <c r="Y335" s="161"/>
      <c r="Z335" s="153"/>
      <c r="AA335" s="153"/>
      <c r="AB335" s="161"/>
      <c r="AC335" s="161"/>
      <c r="AD335" s="161"/>
      <c r="AE335" s="153"/>
      <c r="AF335" s="153"/>
      <c r="AG335" s="161"/>
      <c r="AH335" s="161"/>
      <c r="AI335" s="161"/>
      <c r="AJ335" s="153"/>
      <c r="AK335" s="153"/>
      <c r="AL335" s="161"/>
      <c r="AM335" s="161"/>
      <c r="AN335" s="161"/>
      <c r="AO335" s="153"/>
      <c r="AP335" s="153"/>
      <c r="AQ335" s="161"/>
      <c r="AR335" s="161"/>
      <c r="AS335" s="161"/>
      <c r="AT335" s="153"/>
      <c r="AU335" s="153"/>
      <c r="AV335" s="161"/>
      <c r="AW335" s="161"/>
      <c r="AX335" s="161"/>
      <c r="AY335" s="161"/>
      <c r="AZ335" s="161"/>
      <c r="BA335" s="161"/>
      <c r="BB335" s="233"/>
    </row>
    <row r="336" spans="1:54" ht="31.2">
      <c r="A336" s="302"/>
      <c r="B336" s="304"/>
      <c r="C336" s="304"/>
      <c r="D336" s="158" t="s">
        <v>43</v>
      </c>
      <c r="E336" s="153">
        <f t="shared" si="769"/>
        <v>0</v>
      </c>
      <c r="F336" s="153">
        <f t="shared" si="730"/>
        <v>0</v>
      </c>
      <c r="G336" s="161"/>
      <c r="H336" s="153"/>
      <c r="I336" s="153"/>
      <c r="J336" s="161"/>
      <c r="K336" s="153"/>
      <c r="L336" s="153"/>
      <c r="M336" s="161"/>
      <c r="N336" s="153"/>
      <c r="O336" s="153"/>
      <c r="P336" s="161"/>
      <c r="Q336" s="153"/>
      <c r="R336" s="153"/>
      <c r="S336" s="161"/>
      <c r="T336" s="153"/>
      <c r="U336" s="153"/>
      <c r="V336" s="161"/>
      <c r="W336" s="153"/>
      <c r="X336" s="153"/>
      <c r="Y336" s="161"/>
      <c r="Z336" s="153"/>
      <c r="AA336" s="153"/>
      <c r="AB336" s="161"/>
      <c r="AC336" s="161"/>
      <c r="AD336" s="161"/>
      <c r="AE336" s="153"/>
      <c r="AF336" s="153"/>
      <c r="AG336" s="161"/>
      <c r="AH336" s="161"/>
      <c r="AI336" s="161"/>
      <c r="AJ336" s="153"/>
      <c r="AK336" s="153"/>
      <c r="AL336" s="161"/>
      <c r="AM336" s="161"/>
      <c r="AN336" s="161"/>
      <c r="AO336" s="153"/>
      <c r="AP336" s="153"/>
      <c r="AQ336" s="161"/>
      <c r="AR336" s="161"/>
      <c r="AS336" s="161"/>
      <c r="AT336" s="153"/>
      <c r="AU336" s="153"/>
      <c r="AV336" s="161"/>
      <c r="AW336" s="161"/>
      <c r="AX336" s="161"/>
      <c r="AY336" s="161"/>
      <c r="AZ336" s="161"/>
      <c r="BA336" s="161"/>
      <c r="BB336" s="234"/>
    </row>
    <row r="337" spans="1:54" ht="22.5" customHeight="1">
      <c r="A337" s="301" t="s">
        <v>509</v>
      </c>
      <c r="B337" s="303" t="s">
        <v>518</v>
      </c>
      <c r="C337" s="303" t="s">
        <v>330</v>
      </c>
      <c r="D337" s="164" t="s">
        <v>41</v>
      </c>
      <c r="E337" s="153">
        <f t="shared" si="769"/>
        <v>268.24</v>
      </c>
      <c r="F337" s="153">
        <f t="shared" si="730"/>
        <v>0</v>
      </c>
      <c r="G337" s="161"/>
      <c r="H337" s="153">
        <f>H338+H339+H340+H342+H343</f>
        <v>0</v>
      </c>
      <c r="I337" s="153">
        <f t="shared" ref="I337" si="770">I338+I339+I340+I342+I343</f>
        <v>0</v>
      </c>
      <c r="J337" s="153"/>
      <c r="K337" s="153">
        <f t="shared" ref="K337:L337" si="771">K338+K339+K340+K342+K343</f>
        <v>0</v>
      </c>
      <c r="L337" s="153">
        <f t="shared" si="771"/>
        <v>0</v>
      </c>
      <c r="M337" s="153"/>
      <c r="N337" s="153">
        <f t="shared" ref="N337:O337" si="772">N338+N339+N340+N342+N343</f>
        <v>0</v>
      </c>
      <c r="O337" s="153">
        <f t="shared" si="772"/>
        <v>0</v>
      </c>
      <c r="P337" s="153"/>
      <c r="Q337" s="153">
        <f t="shared" ref="Q337:R337" si="773">Q338+Q339+Q340+Q342+Q343</f>
        <v>0</v>
      </c>
      <c r="R337" s="153">
        <f t="shared" si="773"/>
        <v>0</v>
      </c>
      <c r="S337" s="153"/>
      <c r="T337" s="153">
        <f t="shared" ref="T337:U337" si="774">T338+T339+T340+T342+T343</f>
        <v>0</v>
      </c>
      <c r="U337" s="153">
        <f t="shared" si="774"/>
        <v>0</v>
      </c>
      <c r="V337" s="153"/>
      <c r="W337" s="153">
        <f t="shared" ref="W337:X337" si="775">W338+W339+W340+W342+W343</f>
        <v>0</v>
      </c>
      <c r="X337" s="153">
        <f t="shared" si="775"/>
        <v>0</v>
      </c>
      <c r="Y337" s="153"/>
      <c r="Z337" s="153">
        <f t="shared" ref="Z337:AC337" si="776">Z338+Z339+Z340+Z342+Z343</f>
        <v>0</v>
      </c>
      <c r="AA337" s="153">
        <f t="shared" si="776"/>
        <v>0</v>
      </c>
      <c r="AB337" s="153">
        <f t="shared" si="776"/>
        <v>0</v>
      </c>
      <c r="AC337" s="153">
        <f t="shared" si="776"/>
        <v>0</v>
      </c>
      <c r="AD337" s="153"/>
      <c r="AE337" s="153">
        <f t="shared" ref="AE337:AH337" si="777">AE338+AE339+AE340+AE342+AE343</f>
        <v>0</v>
      </c>
      <c r="AF337" s="153">
        <f t="shared" si="777"/>
        <v>0</v>
      </c>
      <c r="AG337" s="153">
        <f t="shared" si="777"/>
        <v>0</v>
      </c>
      <c r="AH337" s="153">
        <f t="shared" si="777"/>
        <v>0</v>
      </c>
      <c r="AI337" s="153"/>
      <c r="AJ337" s="153">
        <f t="shared" ref="AJ337:AM337" si="778">AJ338+AJ339+AJ340+AJ342+AJ343</f>
        <v>268.24</v>
      </c>
      <c r="AK337" s="153">
        <f t="shared" si="778"/>
        <v>0</v>
      </c>
      <c r="AL337" s="153">
        <f t="shared" si="778"/>
        <v>0</v>
      </c>
      <c r="AM337" s="153">
        <f t="shared" si="778"/>
        <v>0</v>
      </c>
      <c r="AN337" s="153"/>
      <c r="AO337" s="153">
        <f t="shared" ref="AO337:AR337" si="779">AO338+AO339+AO340+AO342+AO343</f>
        <v>0</v>
      </c>
      <c r="AP337" s="153">
        <f t="shared" si="779"/>
        <v>0</v>
      </c>
      <c r="AQ337" s="153">
        <f t="shared" si="779"/>
        <v>0</v>
      </c>
      <c r="AR337" s="153">
        <f t="shared" si="779"/>
        <v>0</v>
      </c>
      <c r="AS337" s="153"/>
      <c r="AT337" s="153">
        <f t="shared" ref="AT337:AW337" si="780">AT338+AT339+AT340+AT342+AT343</f>
        <v>0</v>
      </c>
      <c r="AU337" s="153">
        <f t="shared" si="780"/>
        <v>0</v>
      </c>
      <c r="AV337" s="153">
        <f t="shared" si="780"/>
        <v>0</v>
      </c>
      <c r="AW337" s="153">
        <f t="shared" si="780"/>
        <v>0</v>
      </c>
      <c r="AX337" s="153"/>
      <c r="AY337" s="153">
        <f t="shared" ref="AY337:AZ337" si="781">AY338+AY339+AY340+AY342+AY343</f>
        <v>0</v>
      </c>
      <c r="AZ337" s="153">
        <f t="shared" si="781"/>
        <v>0</v>
      </c>
      <c r="BA337" s="161"/>
      <c r="BB337" s="233"/>
    </row>
    <row r="338" spans="1:54" ht="32.25" customHeight="1">
      <c r="A338" s="302"/>
      <c r="B338" s="304"/>
      <c r="C338" s="304"/>
      <c r="D338" s="162" t="s">
        <v>37</v>
      </c>
      <c r="E338" s="153">
        <f t="shared" si="769"/>
        <v>0</v>
      </c>
      <c r="F338" s="153">
        <f t="shared" si="730"/>
        <v>0</v>
      </c>
      <c r="G338" s="161"/>
      <c r="H338" s="153"/>
      <c r="I338" s="153"/>
      <c r="J338" s="161"/>
      <c r="K338" s="153"/>
      <c r="L338" s="153"/>
      <c r="M338" s="161"/>
      <c r="N338" s="153"/>
      <c r="O338" s="153"/>
      <c r="P338" s="161"/>
      <c r="Q338" s="153"/>
      <c r="R338" s="153"/>
      <c r="S338" s="161"/>
      <c r="T338" s="153"/>
      <c r="U338" s="153"/>
      <c r="V338" s="161"/>
      <c r="W338" s="153"/>
      <c r="X338" s="153"/>
      <c r="Y338" s="161"/>
      <c r="Z338" s="153"/>
      <c r="AA338" s="153"/>
      <c r="AB338" s="161"/>
      <c r="AC338" s="161"/>
      <c r="AD338" s="161"/>
      <c r="AE338" s="153"/>
      <c r="AF338" s="153"/>
      <c r="AG338" s="161"/>
      <c r="AH338" s="161"/>
      <c r="AI338" s="161"/>
      <c r="AJ338" s="153"/>
      <c r="AK338" s="153"/>
      <c r="AL338" s="161"/>
      <c r="AM338" s="161"/>
      <c r="AN338" s="161"/>
      <c r="AO338" s="153"/>
      <c r="AP338" s="153"/>
      <c r="AQ338" s="161"/>
      <c r="AR338" s="161"/>
      <c r="AS338" s="161"/>
      <c r="AT338" s="153"/>
      <c r="AU338" s="153"/>
      <c r="AV338" s="161"/>
      <c r="AW338" s="161"/>
      <c r="AX338" s="161"/>
      <c r="AY338" s="161"/>
      <c r="AZ338" s="161"/>
      <c r="BA338" s="161"/>
      <c r="BB338" s="233"/>
    </row>
    <row r="339" spans="1:54" ht="50.25" customHeight="1">
      <c r="A339" s="302"/>
      <c r="B339" s="304"/>
      <c r="C339" s="304"/>
      <c r="D339" s="163" t="s">
        <v>2</v>
      </c>
      <c r="E339" s="153">
        <f t="shared" si="769"/>
        <v>0</v>
      </c>
      <c r="F339" s="153">
        <f t="shared" si="730"/>
        <v>0</v>
      </c>
      <c r="G339" s="161"/>
      <c r="H339" s="153"/>
      <c r="I339" s="153"/>
      <c r="J339" s="161"/>
      <c r="K339" s="153"/>
      <c r="L339" s="153"/>
      <c r="M339" s="161"/>
      <c r="N339" s="153"/>
      <c r="O339" s="153"/>
      <c r="P339" s="161"/>
      <c r="Q339" s="153"/>
      <c r="R339" s="153"/>
      <c r="S339" s="161"/>
      <c r="T339" s="153"/>
      <c r="U339" s="153"/>
      <c r="V339" s="161"/>
      <c r="W339" s="153"/>
      <c r="X339" s="153"/>
      <c r="Y339" s="161"/>
      <c r="Z339" s="153"/>
      <c r="AA339" s="153"/>
      <c r="AB339" s="161"/>
      <c r="AC339" s="161"/>
      <c r="AD339" s="161"/>
      <c r="AE339" s="153"/>
      <c r="AF339" s="153"/>
      <c r="AG339" s="161"/>
      <c r="AH339" s="161"/>
      <c r="AI339" s="161"/>
      <c r="AJ339" s="153"/>
      <c r="AK339" s="153"/>
      <c r="AL339" s="161"/>
      <c r="AM339" s="161"/>
      <c r="AN339" s="161"/>
      <c r="AO339" s="153"/>
      <c r="AP339" s="153"/>
      <c r="AQ339" s="161"/>
      <c r="AR339" s="161"/>
      <c r="AS339" s="161"/>
      <c r="AT339" s="153"/>
      <c r="AU339" s="153"/>
      <c r="AV339" s="161"/>
      <c r="AW339" s="161"/>
      <c r="AX339" s="161"/>
      <c r="AY339" s="161"/>
      <c r="AZ339" s="161"/>
      <c r="BA339" s="161"/>
      <c r="BB339" s="233"/>
    </row>
    <row r="340" spans="1:54" ht="22.5" customHeight="1">
      <c r="A340" s="302"/>
      <c r="B340" s="304"/>
      <c r="C340" s="304"/>
      <c r="D340" s="232" t="s">
        <v>277</v>
      </c>
      <c r="E340" s="153">
        <f>H340+K340+N340+Q340+T340+W340+Z340+AE340+AJ340+AO340+AT340+AY340</f>
        <v>268.24</v>
      </c>
      <c r="F340" s="153">
        <f t="shared" si="730"/>
        <v>0</v>
      </c>
      <c r="G340" s="161"/>
      <c r="H340" s="153"/>
      <c r="I340" s="153"/>
      <c r="J340" s="161"/>
      <c r="K340" s="153"/>
      <c r="L340" s="153"/>
      <c r="M340" s="161"/>
      <c r="N340" s="153"/>
      <c r="O340" s="153"/>
      <c r="P340" s="161"/>
      <c r="Q340" s="153"/>
      <c r="R340" s="153"/>
      <c r="S340" s="161"/>
      <c r="T340" s="153"/>
      <c r="U340" s="153"/>
      <c r="V340" s="161"/>
      <c r="W340" s="153"/>
      <c r="X340" s="153"/>
      <c r="Y340" s="161"/>
      <c r="Z340" s="153"/>
      <c r="AA340" s="153"/>
      <c r="AB340" s="161"/>
      <c r="AC340" s="161"/>
      <c r="AD340" s="161"/>
      <c r="AE340" s="153"/>
      <c r="AF340" s="153"/>
      <c r="AG340" s="161"/>
      <c r="AH340" s="161"/>
      <c r="AI340" s="161"/>
      <c r="AJ340" s="153">
        <v>268.24</v>
      </c>
      <c r="AK340" s="153"/>
      <c r="AL340" s="161"/>
      <c r="AM340" s="161"/>
      <c r="AN340" s="161"/>
      <c r="AO340" s="153"/>
      <c r="AP340" s="153"/>
      <c r="AQ340" s="161"/>
      <c r="AR340" s="161"/>
      <c r="AS340" s="161"/>
      <c r="AT340" s="153"/>
      <c r="AU340" s="153"/>
      <c r="AV340" s="161"/>
      <c r="AW340" s="161"/>
      <c r="AX340" s="161"/>
      <c r="AY340" s="161"/>
      <c r="AZ340" s="161"/>
      <c r="BA340" s="161"/>
      <c r="BB340" s="233"/>
    </row>
    <row r="341" spans="1:54" ht="82.5" customHeight="1">
      <c r="A341" s="302"/>
      <c r="B341" s="304"/>
      <c r="C341" s="304"/>
      <c r="D341" s="232" t="s">
        <v>283</v>
      </c>
      <c r="E341" s="153">
        <f t="shared" ref="E341:E346" si="782">H341+K341+N341+Q341+T341+W341+Z341+AE341+AJ341+AO341+AT341+AY341</f>
        <v>0</v>
      </c>
      <c r="F341" s="153">
        <f t="shared" si="730"/>
        <v>0</v>
      </c>
      <c r="G341" s="161"/>
      <c r="H341" s="153"/>
      <c r="I341" s="153"/>
      <c r="J341" s="161"/>
      <c r="K341" s="153"/>
      <c r="L341" s="153"/>
      <c r="M341" s="161"/>
      <c r="N341" s="153"/>
      <c r="O341" s="153"/>
      <c r="P341" s="161"/>
      <c r="Q341" s="153"/>
      <c r="R341" s="153"/>
      <c r="S341" s="161"/>
      <c r="T341" s="153"/>
      <c r="U341" s="153"/>
      <c r="V341" s="161"/>
      <c r="W341" s="153"/>
      <c r="X341" s="153"/>
      <c r="Y341" s="161"/>
      <c r="Z341" s="153"/>
      <c r="AA341" s="153"/>
      <c r="AB341" s="161"/>
      <c r="AC341" s="161"/>
      <c r="AD341" s="161"/>
      <c r="AE341" s="153"/>
      <c r="AF341" s="153"/>
      <c r="AG341" s="161"/>
      <c r="AH341" s="161"/>
      <c r="AI341" s="161"/>
      <c r="AJ341" s="153"/>
      <c r="AK341" s="153"/>
      <c r="AL341" s="161"/>
      <c r="AM341" s="161"/>
      <c r="AN341" s="161"/>
      <c r="AO341" s="153"/>
      <c r="AP341" s="153"/>
      <c r="AQ341" s="161"/>
      <c r="AR341" s="161"/>
      <c r="AS341" s="161"/>
      <c r="AT341" s="153"/>
      <c r="AU341" s="153"/>
      <c r="AV341" s="161"/>
      <c r="AW341" s="161"/>
      <c r="AX341" s="161"/>
      <c r="AY341" s="161"/>
      <c r="AZ341" s="161"/>
      <c r="BA341" s="161"/>
      <c r="BB341" s="233"/>
    </row>
    <row r="342" spans="1:54" ht="22.5" customHeight="1">
      <c r="A342" s="302"/>
      <c r="B342" s="304"/>
      <c r="C342" s="304"/>
      <c r="D342" s="232" t="s">
        <v>278</v>
      </c>
      <c r="E342" s="153">
        <f t="shared" si="782"/>
        <v>0</v>
      </c>
      <c r="F342" s="153">
        <f t="shared" si="730"/>
        <v>0</v>
      </c>
      <c r="G342" s="161"/>
      <c r="H342" s="153"/>
      <c r="I342" s="153"/>
      <c r="J342" s="161"/>
      <c r="K342" s="153"/>
      <c r="L342" s="153"/>
      <c r="M342" s="161"/>
      <c r="N342" s="153"/>
      <c r="O342" s="153"/>
      <c r="P342" s="161"/>
      <c r="Q342" s="153"/>
      <c r="R342" s="153"/>
      <c r="S342" s="161"/>
      <c r="T342" s="153"/>
      <c r="U342" s="153"/>
      <c r="V342" s="161"/>
      <c r="W342" s="153"/>
      <c r="X342" s="153"/>
      <c r="Y342" s="161"/>
      <c r="Z342" s="153"/>
      <c r="AA342" s="153"/>
      <c r="AB342" s="161"/>
      <c r="AC342" s="161"/>
      <c r="AD342" s="161"/>
      <c r="AE342" s="153"/>
      <c r="AF342" s="153"/>
      <c r="AG342" s="161"/>
      <c r="AH342" s="161"/>
      <c r="AI342" s="161"/>
      <c r="AJ342" s="153"/>
      <c r="AK342" s="153"/>
      <c r="AL342" s="161"/>
      <c r="AM342" s="161"/>
      <c r="AN342" s="161"/>
      <c r="AO342" s="153"/>
      <c r="AP342" s="153"/>
      <c r="AQ342" s="161"/>
      <c r="AR342" s="161"/>
      <c r="AS342" s="161"/>
      <c r="AT342" s="153"/>
      <c r="AU342" s="153"/>
      <c r="AV342" s="161"/>
      <c r="AW342" s="161"/>
      <c r="AX342" s="161"/>
      <c r="AY342" s="161"/>
      <c r="AZ342" s="161"/>
      <c r="BA342" s="161"/>
      <c r="BB342" s="233"/>
    </row>
    <row r="343" spans="1:54" ht="33" customHeight="1">
      <c r="A343" s="302"/>
      <c r="B343" s="304"/>
      <c r="C343" s="304"/>
      <c r="D343" s="158" t="s">
        <v>43</v>
      </c>
      <c r="E343" s="153">
        <f t="shared" si="782"/>
        <v>0</v>
      </c>
      <c r="F343" s="153">
        <f t="shared" si="730"/>
        <v>0</v>
      </c>
      <c r="G343" s="161"/>
      <c r="H343" s="153"/>
      <c r="I343" s="153"/>
      <c r="J343" s="161"/>
      <c r="K343" s="153"/>
      <c r="L343" s="153"/>
      <c r="M343" s="161"/>
      <c r="N343" s="153"/>
      <c r="O343" s="153"/>
      <c r="P343" s="161"/>
      <c r="Q343" s="153"/>
      <c r="R343" s="153"/>
      <c r="S343" s="161"/>
      <c r="T343" s="153"/>
      <c r="U343" s="153"/>
      <c r="V343" s="161"/>
      <c r="W343" s="153"/>
      <c r="X343" s="153"/>
      <c r="Y343" s="161"/>
      <c r="Z343" s="153"/>
      <c r="AA343" s="153"/>
      <c r="AB343" s="161"/>
      <c r="AC343" s="161"/>
      <c r="AD343" s="161"/>
      <c r="AE343" s="153"/>
      <c r="AF343" s="153"/>
      <c r="AG343" s="161"/>
      <c r="AH343" s="161"/>
      <c r="AI343" s="161"/>
      <c r="AJ343" s="153"/>
      <c r="AK343" s="153"/>
      <c r="AL343" s="161"/>
      <c r="AM343" s="161"/>
      <c r="AN343" s="161"/>
      <c r="AO343" s="153"/>
      <c r="AP343" s="153"/>
      <c r="AQ343" s="161"/>
      <c r="AR343" s="161"/>
      <c r="AS343" s="161"/>
      <c r="AT343" s="153"/>
      <c r="AU343" s="153"/>
      <c r="AV343" s="161"/>
      <c r="AW343" s="161"/>
      <c r="AX343" s="161"/>
      <c r="AY343" s="161"/>
      <c r="AZ343" s="161"/>
      <c r="BA343" s="161"/>
      <c r="BB343" s="234"/>
    </row>
    <row r="344" spans="1:54" ht="22.5" customHeight="1">
      <c r="A344" s="301" t="s">
        <v>514</v>
      </c>
      <c r="B344" s="303" t="s">
        <v>519</v>
      </c>
      <c r="C344" s="303" t="s">
        <v>330</v>
      </c>
      <c r="D344" s="164" t="s">
        <v>41</v>
      </c>
      <c r="E344" s="153">
        <f t="shared" si="782"/>
        <v>628</v>
      </c>
      <c r="F344" s="153">
        <f t="shared" ref="F344:F350" si="783">I344+L344+O344+R344+U344+X344+AA344+AF344+AK344+AP344+AU344+AZ344</f>
        <v>0</v>
      </c>
      <c r="G344" s="161"/>
      <c r="H344" s="153">
        <f>H345+H346+H347+H349+H350</f>
        <v>0</v>
      </c>
      <c r="I344" s="153">
        <f t="shared" ref="I344" si="784">I345+I346+I347+I349+I350</f>
        <v>0</v>
      </c>
      <c r="J344" s="153"/>
      <c r="K344" s="153">
        <f t="shared" ref="K344:L344" si="785">K345+K346+K347+K349+K350</f>
        <v>0</v>
      </c>
      <c r="L344" s="153">
        <f t="shared" si="785"/>
        <v>0</v>
      </c>
      <c r="M344" s="153"/>
      <c r="N344" s="153">
        <f t="shared" ref="N344:O344" si="786">N345+N346+N347+N349+N350</f>
        <v>0</v>
      </c>
      <c r="O344" s="153">
        <f t="shared" si="786"/>
        <v>0</v>
      </c>
      <c r="P344" s="153"/>
      <c r="Q344" s="153">
        <f t="shared" ref="Q344:R344" si="787">Q345+Q346+Q347+Q349+Q350</f>
        <v>0</v>
      </c>
      <c r="R344" s="153">
        <f t="shared" si="787"/>
        <v>0</v>
      </c>
      <c r="S344" s="153"/>
      <c r="T344" s="153">
        <f t="shared" ref="T344:U344" si="788">T345+T346+T347+T349+T350</f>
        <v>0</v>
      </c>
      <c r="U344" s="153">
        <f t="shared" si="788"/>
        <v>0</v>
      </c>
      <c r="V344" s="153"/>
      <c r="W344" s="153">
        <f t="shared" ref="W344:X344" si="789">W345+W346+W347+W349+W350</f>
        <v>0</v>
      </c>
      <c r="X344" s="153">
        <f t="shared" si="789"/>
        <v>0</v>
      </c>
      <c r="Y344" s="153"/>
      <c r="Z344" s="153">
        <f t="shared" ref="Z344:AC344" si="790">Z345+Z346+Z347+Z349+Z350</f>
        <v>0</v>
      </c>
      <c r="AA344" s="153">
        <f t="shared" si="790"/>
        <v>0</v>
      </c>
      <c r="AB344" s="153">
        <f t="shared" si="790"/>
        <v>0</v>
      </c>
      <c r="AC344" s="153">
        <f t="shared" si="790"/>
        <v>0</v>
      </c>
      <c r="AD344" s="153"/>
      <c r="AE344" s="153">
        <f t="shared" ref="AE344:AH344" si="791">AE345+AE346+AE347+AE349+AE350</f>
        <v>0</v>
      </c>
      <c r="AF344" s="153">
        <f t="shared" si="791"/>
        <v>0</v>
      </c>
      <c r="AG344" s="153">
        <f t="shared" si="791"/>
        <v>0</v>
      </c>
      <c r="AH344" s="153">
        <f t="shared" si="791"/>
        <v>0</v>
      </c>
      <c r="AI344" s="153"/>
      <c r="AJ344" s="153">
        <f t="shared" ref="AJ344:AM344" si="792">AJ345+AJ346+AJ347+AJ349+AJ350</f>
        <v>628</v>
      </c>
      <c r="AK344" s="153">
        <f t="shared" si="792"/>
        <v>0</v>
      </c>
      <c r="AL344" s="153">
        <f t="shared" si="792"/>
        <v>0</v>
      </c>
      <c r="AM344" s="153">
        <f t="shared" si="792"/>
        <v>0</v>
      </c>
      <c r="AN344" s="153"/>
      <c r="AO344" s="153">
        <f t="shared" ref="AO344:AR344" si="793">AO345+AO346+AO347+AO349+AO350</f>
        <v>0</v>
      </c>
      <c r="AP344" s="153">
        <f t="shared" si="793"/>
        <v>0</v>
      </c>
      <c r="AQ344" s="153">
        <f t="shared" si="793"/>
        <v>0</v>
      </c>
      <c r="AR344" s="153">
        <f t="shared" si="793"/>
        <v>0</v>
      </c>
      <c r="AS344" s="153"/>
      <c r="AT344" s="153">
        <f t="shared" ref="AT344:AW344" si="794">AT345+AT346+AT347+AT349+AT350</f>
        <v>0</v>
      </c>
      <c r="AU344" s="153">
        <f t="shared" si="794"/>
        <v>0</v>
      </c>
      <c r="AV344" s="153">
        <f t="shared" si="794"/>
        <v>0</v>
      </c>
      <c r="AW344" s="153">
        <f t="shared" si="794"/>
        <v>0</v>
      </c>
      <c r="AX344" s="153"/>
      <c r="AY344" s="153">
        <f t="shared" ref="AY344:AZ344" si="795">AY345+AY346+AY347+AY349+AY350</f>
        <v>0</v>
      </c>
      <c r="AZ344" s="153">
        <f t="shared" si="795"/>
        <v>0</v>
      </c>
      <c r="BA344" s="161"/>
      <c r="BB344" s="233"/>
    </row>
    <row r="345" spans="1:54" ht="32.25" customHeight="1">
      <c r="A345" s="302"/>
      <c r="B345" s="304"/>
      <c r="C345" s="304"/>
      <c r="D345" s="162" t="s">
        <v>37</v>
      </c>
      <c r="E345" s="153">
        <f t="shared" si="782"/>
        <v>0</v>
      </c>
      <c r="F345" s="153">
        <f t="shared" si="783"/>
        <v>0</v>
      </c>
      <c r="G345" s="161"/>
      <c r="H345" s="153"/>
      <c r="I345" s="153"/>
      <c r="J345" s="161"/>
      <c r="K345" s="153"/>
      <c r="L345" s="153"/>
      <c r="M345" s="161"/>
      <c r="N345" s="153"/>
      <c r="O345" s="153"/>
      <c r="P345" s="161"/>
      <c r="Q345" s="153"/>
      <c r="R345" s="153"/>
      <c r="S345" s="161"/>
      <c r="T345" s="153"/>
      <c r="U345" s="153"/>
      <c r="V345" s="161"/>
      <c r="W345" s="153"/>
      <c r="X345" s="153"/>
      <c r="Y345" s="161"/>
      <c r="Z345" s="153"/>
      <c r="AA345" s="153"/>
      <c r="AB345" s="161"/>
      <c r="AC345" s="161"/>
      <c r="AD345" s="161"/>
      <c r="AE345" s="153"/>
      <c r="AF345" s="153"/>
      <c r="AG345" s="161"/>
      <c r="AH345" s="161"/>
      <c r="AI345" s="161"/>
      <c r="AJ345" s="153"/>
      <c r="AK345" s="153"/>
      <c r="AL345" s="161"/>
      <c r="AM345" s="161"/>
      <c r="AN345" s="161"/>
      <c r="AO345" s="153"/>
      <c r="AP345" s="153"/>
      <c r="AQ345" s="161"/>
      <c r="AR345" s="161"/>
      <c r="AS345" s="161"/>
      <c r="AT345" s="153"/>
      <c r="AU345" s="153"/>
      <c r="AV345" s="161"/>
      <c r="AW345" s="161"/>
      <c r="AX345" s="161"/>
      <c r="AY345" s="161"/>
      <c r="AZ345" s="161"/>
      <c r="BA345" s="161"/>
      <c r="BB345" s="233"/>
    </row>
    <row r="346" spans="1:54" ht="50.25" customHeight="1">
      <c r="A346" s="302"/>
      <c r="B346" s="304"/>
      <c r="C346" s="304"/>
      <c r="D346" s="163" t="s">
        <v>2</v>
      </c>
      <c r="E346" s="153">
        <f t="shared" si="782"/>
        <v>0</v>
      </c>
      <c r="F346" s="153">
        <f t="shared" si="783"/>
        <v>0</v>
      </c>
      <c r="G346" s="161"/>
      <c r="H346" s="153"/>
      <c r="I346" s="153"/>
      <c r="J346" s="161"/>
      <c r="K346" s="153"/>
      <c r="L346" s="153"/>
      <c r="M346" s="161"/>
      <c r="N346" s="153"/>
      <c r="O346" s="153"/>
      <c r="P346" s="161"/>
      <c r="Q346" s="153"/>
      <c r="R346" s="153"/>
      <c r="S346" s="161"/>
      <c r="T346" s="153"/>
      <c r="U346" s="153"/>
      <c r="V346" s="161"/>
      <c r="W346" s="153"/>
      <c r="X346" s="153"/>
      <c r="Y346" s="161"/>
      <c r="Z346" s="153"/>
      <c r="AA346" s="153"/>
      <c r="AB346" s="161"/>
      <c r="AC346" s="161"/>
      <c r="AD346" s="161"/>
      <c r="AE346" s="153"/>
      <c r="AF346" s="153"/>
      <c r="AG346" s="161"/>
      <c r="AH346" s="161"/>
      <c r="AI346" s="161"/>
      <c r="AJ346" s="153"/>
      <c r="AK346" s="153"/>
      <c r="AL346" s="161"/>
      <c r="AM346" s="161"/>
      <c r="AN346" s="161"/>
      <c r="AO346" s="153"/>
      <c r="AP346" s="153"/>
      <c r="AQ346" s="161"/>
      <c r="AR346" s="161"/>
      <c r="AS346" s="161"/>
      <c r="AT346" s="153"/>
      <c r="AU346" s="153"/>
      <c r="AV346" s="161"/>
      <c r="AW346" s="161"/>
      <c r="AX346" s="161"/>
      <c r="AY346" s="161"/>
      <c r="AZ346" s="161"/>
      <c r="BA346" s="161"/>
      <c r="BB346" s="233"/>
    </row>
    <row r="347" spans="1:54" ht="22.5" customHeight="1">
      <c r="A347" s="302"/>
      <c r="B347" s="304"/>
      <c r="C347" s="304"/>
      <c r="D347" s="232" t="s">
        <v>277</v>
      </c>
      <c r="E347" s="153">
        <f>H347+K347+N347+Q347+T347+W347+Z347+AE347+AJ347+AO347+AT347+AY347</f>
        <v>628</v>
      </c>
      <c r="F347" s="153">
        <f t="shared" si="783"/>
        <v>0</v>
      </c>
      <c r="G347" s="161"/>
      <c r="H347" s="153"/>
      <c r="I347" s="153"/>
      <c r="J347" s="161"/>
      <c r="K347" s="153"/>
      <c r="L347" s="153"/>
      <c r="M347" s="161"/>
      <c r="N347" s="153"/>
      <c r="O347" s="153"/>
      <c r="P347" s="161"/>
      <c r="Q347" s="153"/>
      <c r="R347" s="153"/>
      <c r="S347" s="161"/>
      <c r="T347" s="153"/>
      <c r="U347" s="153"/>
      <c r="V347" s="161"/>
      <c r="W347" s="153"/>
      <c r="X347" s="153"/>
      <c r="Y347" s="161"/>
      <c r="Z347" s="153"/>
      <c r="AA347" s="153"/>
      <c r="AB347" s="161"/>
      <c r="AC347" s="161"/>
      <c r="AD347" s="161"/>
      <c r="AE347" s="153"/>
      <c r="AF347" s="153"/>
      <c r="AG347" s="161"/>
      <c r="AH347" s="161"/>
      <c r="AI347" s="161"/>
      <c r="AJ347" s="153">
        <v>628</v>
      </c>
      <c r="AK347" s="153"/>
      <c r="AL347" s="161"/>
      <c r="AM347" s="161"/>
      <c r="AN347" s="161"/>
      <c r="AO347" s="153"/>
      <c r="AP347" s="153"/>
      <c r="AQ347" s="161"/>
      <c r="AR347" s="161"/>
      <c r="AS347" s="161"/>
      <c r="AT347" s="153"/>
      <c r="AU347" s="153"/>
      <c r="AV347" s="161"/>
      <c r="AW347" s="161"/>
      <c r="AX347" s="161"/>
      <c r="AY347" s="161"/>
      <c r="AZ347" s="161"/>
      <c r="BA347" s="161"/>
      <c r="BB347" s="233"/>
    </row>
    <row r="348" spans="1:54" ht="82.5" customHeight="1">
      <c r="A348" s="302"/>
      <c r="B348" s="304"/>
      <c r="C348" s="304"/>
      <c r="D348" s="232" t="s">
        <v>283</v>
      </c>
      <c r="E348" s="153">
        <f t="shared" ref="E348:E353" si="796">H348+K348+N348+Q348+T348+W348+Z348+AE348+AJ348+AO348+AT348+AY348</f>
        <v>0</v>
      </c>
      <c r="F348" s="153">
        <f t="shared" si="783"/>
        <v>0</v>
      </c>
      <c r="G348" s="161"/>
      <c r="H348" s="153"/>
      <c r="I348" s="153"/>
      <c r="J348" s="161"/>
      <c r="K348" s="153"/>
      <c r="L348" s="153"/>
      <c r="M348" s="161"/>
      <c r="N348" s="153"/>
      <c r="O348" s="153"/>
      <c r="P348" s="161"/>
      <c r="Q348" s="153"/>
      <c r="R348" s="153"/>
      <c r="S348" s="161"/>
      <c r="T348" s="153"/>
      <c r="U348" s="153"/>
      <c r="V348" s="161"/>
      <c r="W348" s="153"/>
      <c r="X348" s="153"/>
      <c r="Y348" s="161"/>
      <c r="Z348" s="153"/>
      <c r="AA348" s="153"/>
      <c r="AB348" s="161"/>
      <c r="AC348" s="161"/>
      <c r="AD348" s="161"/>
      <c r="AE348" s="153"/>
      <c r="AF348" s="153"/>
      <c r="AG348" s="161"/>
      <c r="AH348" s="161"/>
      <c r="AI348" s="161"/>
      <c r="AJ348" s="153"/>
      <c r="AK348" s="153"/>
      <c r="AL348" s="161"/>
      <c r="AM348" s="161"/>
      <c r="AN348" s="161"/>
      <c r="AO348" s="153"/>
      <c r="AP348" s="153"/>
      <c r="AQ348" s="161"/>
      <c r="AR348" s="161"/>
      <c r="AS348" s="161"/>
      <c r="AT348" s="153"/>
      <c r="AU348" s="153"/>
      <c r="AV348" s="161"/>
      <c r="AW348" s="161"/>
      <c r="AX348" s="161"/>
      <c r="AY348" s="161"/>
      <c r="AZ348" s="161"/>
      <c r="BA348" s="161"/>
      <c r="BB348" s="233"/>
    </row>
    <row r="349" spans="1:54" ht="22.5" customHeight="1">
      <c r="A349" s="302"/>
      <c r="B349" s="304"/>
      <c r="C349" s="304"/>
      <c r="D349" s="232" t="s">
        <v>278</v>
      </c>
      <c r="E349" s="153">
        <f t="shared" si="796"/>
        <v>0</v>
      </c>
      <c r="F349" s="153">
        <f t="shared" si="783"/>
        <v>0</v>
      </c>
      <c r="G349" s="161"/>
      <c r="H349" s="153"/>
      <c r="I349" s="153"/>
      <c r="J349" s="161"/>
      <c r="K349" s="153"/>
      <c r="L349" s="153"/>
      <c r="M349" s="161"/>
      <c r="N349" s="153"/>
      <c r="O349" s="153"/>
      <c r="P349" s="161"/>
      <c r="Q349" s="153"/>
      <c r="R349" s="153"/>
      <c r="S349" s="161"/>
      <c r="T349" s="153"/>
      <c r="U349" s="153"/>
      <c r="V349" s="161"/>
      <c r="W349" s="153"/>
      <c r="X349" s="153"/>
      <c r="Y349" s="161"/>
      <c r="Z349" s="153"/>
      <c r="AA349" s="153"/>
      <c r="AB349" s="161"/>
      <c r="AC349" s="161"/>
      <c r="AD349" s="161"/>
      <c r="AE349" s="153"/>
      <c r="AF349" s="153"/>
      <c r="AG349" s="161"/>
      <c r="AH349" s="161"/>
      <c r="AI349" s="161"/>
      <c r="AJ349" s="153"/>
      <c r="AK349" s="153"/>
      <c r="AL349" s="161"/>
      <c r="AM349" s="161"/>
      <c r="AN349" s="161"/>
      <c r="AO349" s="153"/>
      <c r="AP349" s="153"/>
      <c r="AQ349" s="161"/>
      <c r="AR349" s="161"/>
      <c r="AS349" s="161"/>
      <c r="AT349" s="153"/>
      <c r="AU349" s="153"/>
      <c r="AV349" s="161"/>
      <c r="AW349" s="161"/>
      <c r="AX349" s="161"/>
      <c r="AY349" s="161"/>
      <c r="AZ349" s="161"/>
      <c r="BA349" s="161"/>
      <c r="BB349" s="233"/>
    </row>
    <row r="350" spans="1:54" ht="31.2">
      <c r="A350" s="302"/>
      <c r="B350" s="304"/>
      <c r="C350" s="304"/>
      <c r="D350" s="158" t="s">
        <v>43</v>
      </c>
      <c r="E350" s="153">
        <f t="shared" si="796"/>
        <v>0</v>
      </c>
      <c r="F350" s="153">
        <f t="shared" si="783"/>
        <v>0</v>
      </c>
      <c r="G350" s="161"/>
      <c r="H350" s="153"/>
      <c r="I350" s="153"/>
      <c r="J350" s="161"/>
      <c r="K350" s="153"/>
      <c r="L350" s="153"/>
      <c r="M350" s="161"/>
      <c r="N350" s="153"/>
      <c r="O350" s="153"/>
      <c r="P350" s="161"/>
      <c r="Q350" s="153"/>
      <c r="R350" s="153"/>
      <c r="S350" s="161"/>
      <c r="T350" s="153"/>
      <c r="U350" s="153"/>
      <c r="V350" s="161"/>
      <c r="W350" s="153"/>
      <c r="X350" s="153"/>
      <c r="Y350" s="161"/>
      <c r="Z350" s="153"/>
      <c r="AA350" s="153"/>
      <c r="AB350" s="161"/>
      <c r="AC350" s="161"/>
      <c r="AD350" s="161"/>
      <c r="AE350" s="153"/>
      <c r="AF350" s="153"/>
      <c r="AG350" s="161"/>
      <c r="AH350" s="161"/>
      <c r="AI350" s="161"/>
      <c r="AJ350" s="153"/>
      <c r="AK350" s="153"/>
      <c r="AL350" s="161"/>
      <c r="AM350" s="161"/>
      <c r="AN350" s="161"/>
      <c r="AO350" s="153"/>
      <c r="AP350" s="153"/>
      <c r="AQ350" s="161"/>
      <c r="AR350" s="161"/>
      <c r="AS350" s="161"/>
      <c r="AT350" s="153"/>
      <c r="AU350" s="153"/>
      <c r="AV350" s="161"/>
      <c r="AW350" s="161"/>
      <c r="AX350" s="161"/>
      <c r="AY350" s="161"/>
      <c r="AZ350" s="161"/>
      <c r="BA350" s="161"/>
      <c r="BB350" s="234"/>
    </row>
    <row r="351" spans="1:54" ht="22.5" customHeight="1">
      <c r="A351" s="301" t="s">
        <v>515</v>
      </c>
      <c r="B351" s="303" t="s">
        <v>520</v>
      </c>
      <c r="C351" s="303" t="s">
        <v>330</v>
      </c>
      <c r="D351" s="164" t="s">
        <v>41</v>
      </c>
      <c r="E351" s="153">
        <f t="shared" si="796"/>
        <v>3161.6350000000002</v>
      </c>
      <c r="F351" s="153">
        <f t="shared" ref="F351:F357" si="797">I351+L351+O351+R351+U351+X351+AA351+AF351+AK351+AP351+AU351+AZ351</f>
        <v>0</v>
      </c>
      <c r="G351" s="161"/>
      <c r="H351" s="153">
        <f>H352+H353+H354+H356+H357</f>
        <v>0</v>
      </c>
      <c r="I351" s="153">
        <f t="shared" ref="I351" si="798">I352+I353+I354+I356+I357</f>
        <v>0</v>
      </c>
      <c r="J351" s="153"/>
      <c r="K351" s="153">
        <f t="shared" ref="K351:L351" si="799">K352+K353+K354+K356+K357</f>
        <v>0</v>
      </c>
      <c r="L351" s="153">
        <f t="shared" si="799"/>
        <v>0</v>
      </c>
      <c r="M351" s="153"/>
      <c r="N351" s="153">
        <f t="shared" ref="N351:O351" si="800">N352+N353+N354+N356+N357</f>
        <v>0</v>
      </c>
      <c r="O351" s="153">
        <f t="shared" si="800"/>
        <v>0</v>
      </c>
      <c r="P351" s="153"/>
      <c r="Q351" s="153">
        <f t="shared" ref="Q351:R351" si="801">Q352+Q353+Q354+Q356+Q357</f>
        <v>0</v>
      </c>
      <c r="R351" s="153">
        <f t="shared" si="801"/>
        <v>0</v>
      </c>
      <c r="S351" s="153"/>
      <c r="T351" s="153">
        <f t="shared" ref="T351:U351" si="802">T352+T353+T354+T356+T357</f>
        <v>0</v>
      </c>
      <c r="U351" s="153">
        <f t="shared" si="802"/>
        <v>0</v>
      </c>
      <c r="V351" s="153"/>
      <c r="W351" s="153">
        <f t="shared" ref="W351:X351" si="803">W352+W353+W354+W356+W357</f>
        <v>0</v>
      </c>
      <c r="X351" s="153">
        <f t="shared" si="803"/>
        <v>0</v>
      </c>
      <c r="Y351" s="153"/>
      <c r="Z351" s="153">
        <f t="shared" ref="Z351:AC351" si="804">Z352+Z353+Z354+Z356+Z357</f>
        <v>0</v>
      </c>
      <c r="AA351" s="153">
        <f t="shared" si="804"/>
        <v>0</v>
      </c>
      <c r="AB351" s="153">
        <f t="shared" si="804"/>
        <v>0</v>
      </c>
      <c r="AC351" s="153">
        <f t="shared" si="804"/>
        <v>0</v>
      </c>
      <c r="AD351" s="153"/>
      <c r="AE351" s="153">
        <f t="shared" ref="AE351:AH351" si="805">AE352+AE353+AE354+AE356+AE357</f>
        <v>0</v>
      </c>
      <c r="AF351" s="153">
        <f t="shared" si="805"/>
        <v>0</v>
      </c>
      <c r="AG351" s="153">
        <f t="shared" si="805"/>
        <v>0</v>
      </c>
      <c r="AH351" s="153">
        <f t="shared" si="805"/>
        <v>0</v>
      </c>
      <c r="AI351" s="153"/>
      <c r="AJ351" s="153">
        <f t="shared" ref="AJ351:AM351" si="806">AJ352+AJ353+AJ354+AJ356+AJ357</f>
        <v>3161.6350000000002</v>
      </c>
      <c r="AK351" s="153">
        <f t="shared" si="806"/>
        <v>0</v>
      </c>
      <c r="AL351" s="153">
        <f t="shared" si="806"/>
        <v>0</v>
      </c>
      <c r="AM351" s="153">
        <f t="shared" si="806"/>
        <v>0</v>
      </c>
      <c r="AN351" s="153"/>
      <c r="AO351" s="153">
        <f t="shared" ref="AO351:AR351" si="807">AO352+AO353+AO354+AO356+AO357</f>
        <v>0</v>
      </c>
      <c r="AP351" s="153">
        <f t="shared" si="807"/>
        <v>0</v>
      </c>
      <c r="AQ351" s="153">
        <f t="shared" si="807"/>
        <v>0</v>
      </c>
      <c r="AR351" s="153">
        <f t="shared" si="807"/>
        <v>0</v>
      </c>
      <c r="AS351" s="153"/>
      <c r="AT351" s="153">
        <f t="shared" ref="AT351:AW351" si="808">AT352+AT353+AT354+AT356+AT357</f>
        <v>0</v>
      </c>
      <c r="AU351" s="153">
        <f t="shared" si="808"/>
        <v>0</v>
      </c>
      <c r="AV351" s="153">
        <f t="shared" si="808"/>
        <v>0</v>
      </c>
      <c r="AW351" s="153">
        <f t="shared" si="808"/>
        <v>0</v>
      </c>
      <c r="AX351" s="153"/>
      <c r="AY351" s="153">
        <f t="shared" ref="AY351:AZ351" si="809">AY352+AY353+AY354+AY356+AY357</f>
        <v>0</v>
      </c>
      <c r="AZ351" s="153">
        <f t="shared" si="809"/>
        <v>0</v>
      </c>
      <c r="BA351" s="161"/>
      <c r="BB351" s="233"/>
    </row>
    <row r="352" spans="1:54" ht="32.25" customHeight="1">
      <c r="A352" s="302"/>
      <c r="B352" s="304"/>
      <c r="C352" s="304"/>
      <c r="D352" s="162" t="s">
        <v>37</v>
      </c>
      <c r="E352" s="153">
        <f t="shared" si="796"/>
        <v>0</v>
      </c>
      <c r="F352" s="153">
        <f t="shared" si="797"/>
        <v>0</v>
      </c>
      <c r="G352" s="161"/>
      <c r="H352" s="153"/>
      <c r="I352" s="153"/>
      <c r="J352" s="161"/>
      <c r="K352" s="153"/>
      <c r="L352" s="153"/>
      <c r="M352" s="161"/>
      <c r="N352" s="153"/>
      <c r="O352" s="153"/>
      <c r="P352" s="161"/>
      <c r="Q352" s="153"/>
      <c r="R352" s="153"/>
      <c r="S352" s="161"/>
      <c r="T352" s="153"/>
      <c r="U352" s="153"/>
      <c r="V352" s="161"/>
      <c r="W352" s="153"/>
      <c r="X352" s="153"/>
      <c r="Y352" s="161"/>
      <c r="Z352" s="153"/>
      <c r="AA352" s="153"/>
      <c r="AB352" s="161"/>
      <c r="AC352" s="161"/>
      <c r="AD352" s="161"/>
      <c r="AE352" s="153"/>
      <c r="AF352" s="153"/>
      <c r="AG352" s="161"/>
      <c r="AH352" s="161"/>
      <c r="AI352" s="161"/>
      <c r="AJ352" s="153"/>
      <c r="AK352" s="153"/>
      <c r="AL352" s="161"/>
      <c r="AM352" s="161"/>
      <c r="AN352" s="161"/>
      <c r="AO352" s="153"/>
      <c r="AP352" s="153"/>
      <c r="AQ352" s="161"/>
      <c r="AR352" s="161"/>
      <c r="AS352" s="161"/>
      <c r="AT352" s="153"/>
      <c r="AU352" s="153"/>
      <c r="AV352" s="161"/>
      <c r="AW352" s="161"/>
      <c r="AX352" s="161"/>
      <c r="AY352" s="161"/>
      <c r="AZ352" s="161"/>
      <c r="BA352" s="161"/>
      <c r="BB352" s="233"/>
    </row>
    <row r="353" spans="1:54" ht="50.25" customHeight="1">
      <c r="A353" s="302"/>
      <c r="B353" s="304"/>
      <c r="C353" s="304"/>
      <c r="D353" s="163" t="s">
        <v>2</v>
      </c>
      <c r="E353" s="153">
        <f t="shared" si="796"/>
        <v>0</v>
      </c>
      <c r="F353" s="153">
        <f t="shared" si="797"/>
        <v>0</v>
      </c>
      <c r="G353" s="161"/>
      <c r="H353" s="153"/>
      <c r="I353" s="153"/>
      <c r="J353" s="161"/>
      <c r="K353" s="153"/>
      <c r="L353" s="153"/>
      <c r="M353" s="161"/>
      <c r="N353" s="153"/>
      <c r="O353" s="153"/>
      <c r="P353" s="161"/>
      <c r="Q353" s="153"/>
      <c r="R353" s="153"/>
      <c r="S353" s="161"/>
      <c r="T353" s="153"/>
      <c r="U353" s="153"/>
      <c r="V353" s="161"/>
      <c r="W353" s="153"/>
      <c r="X353" s="153"/>
      <c r="Y353" s="161"/>
      <c r="Z353" s="153"/>
      <c r="AA353" s="153"/>
      <c r="AB353" s="161"/>
      <c r="AC353" s="161"/>
      <c r="AD353" s="161"/>
      <c r="AE353" s="153"/>
      <c r="AF353" s="153"/>
      <c r="AG353" s="161"/>
      <c r="AH353" s="161"/>
      <c r="AI353" s="161"/>
      <c r="AJ353" s="153"/>
      <c r="AK353" s="153"/>
      <c r="AL353" s="161"/>
      <c r="AM353" s="161"/>
      <c r="AN353" s="161"/>
      <c r="AO353" s="153"/>
      <c r="AP353" s="153"/>
      <c r="AQ353" s="161"/>
      <c r="AR353" s="161"/>
      <c r="AS353" s="161"/>
      <c r="AT353" s="153"/>
      <c r="AU353" s="153"/>
      <c r="AV353" s="161"/>
      <c r="AW353" s="161"/>
      <c r="AX353" s="161"/>
      <c r="AY353" s="161"/>
      <c r="AZ353" s="161"/>
      <c r="BA353" s="161"/>
      <c r="BB353" s="233"/>
    </row>
    <row r="354" spans="1:54" ht="22.5" customHeight="1">
      <c r="A354" s="302"/>
      <c r="B354" s="304"/>
      <c r="C354" s="304"/>
      <c r="D354" s="232" t="s">
        <v>277</v>
      </c>
      <c r="E354" s="153">
        <f>H354+K354+N354+Q354+T354+W354+Z354+AE354+AJ354+AO354+AT354+AY354</f>
        <v>3161.6350000000002</v>
      </c>
      <c r="F354" s="153">
        <f t="shared" si="797"/>
        <v>0</v>
      </c>
      <c r="G354" s="161"/>
      <c r="H354" s="153"/>
      <c r="I354" s="153"/>
      <c r="J354" s="161"/>
      <c r="K354" s="153"/>
      <c r="L354" s="153"/>
      <c r="M354" s="161"/>
      <c r="N354" s="153"/>
      <c r="O354" s="153"/>
      <c r="P354" s="161"/>
      <c r="Q354" s="153"/>
      <c r="R354" s="153"/>
      <c r="S354" s="161"/>
      <c r="T354" s="153"/>
      <c r="U354" s="153"/>
      <c r="V354" s="161"/>
      <c r="W354" s="153"/>
      <c r="X354" s="153"/>
      <c r="Y354" s="161"/>
      <c r="Z354" s="153"/>
      <c r="AA354" s="153"/>
      <c r="AB354" s="161"/>
      <c r="AC354" s="161"/>
      <c r="AD354" s="161"/>
      <c r="AE354" s="153"/>
      <c r="AF354" s="153"/>
      <c r="AG354" s="161"/>
      <c r="AH354" s="161"/>
      <c r="AI354" s="161"/>
      <c r="AJ354" s="153">
        <v>3161.6350000000002</v>
      </c>
      <c r="AK354" s="153"/>
      <c r="AL354" s="161"/>
      <c r="AM354" s="161"/>
      <c r="AN354" s="161"/>
      <c r="AO354" s="153"/>
      <c r="AP354" s="153"/>
      <c r="AQ354" s="161"/>
      <c r="AR354" s="161"/>
      <c r="AS354" s="161"/>
      <c r="AT354" s="153"/>
      <c r="AU354" s="153"/>
      <c r="AV354" s="161"/>
      <c r="AW354" s="161"/>
      <c r="AX354" s="161"/>
      <c r="AY354" s="161"/>
      <c r="AZ354" s="161"/>
      <c r="BA354" s="161"/>
      <c r="BB354" s="233"/>
    </row>
    <row r="355" spans="1:54" ht="82.5" customHeight="1">
      <c r="A355" s="302"/>
      <c r="B355" s="304"/>
      <c r="C355" s="304"/>
      <c r="D355" s="232" t="s">
        <v>283</v>
      </c>
      <c r="E355" s="153">
        <f t="shared" ref="E355:E357" si="810">H355+K355+N355+Q355+T355+W355+Z355+AE355+AJ355+AO355+AT355+AY355</f>
        <v>0</v>
      </c>
      <c r="F355" s="153">
        <f t="shared" si="797"/>
        <v>0</v>
      </c>
      <c r="G355" s="161"/>
      <c r="H355" s="153"/>
      <c r="I355" s="153"/>
      <c r="J355" s="161"/>
      <c r="K355" s="153"/>
      <c r="L355" s="153"/>
      <c r="M355" s="161"/>
      <c r="N355" s="153"/>
      <c r="O355" s="153"/>
      <c r="P355" s="161"/>
      <c r="Q355" s="153"/>
      <c r="R355" s="153"/>
      <c r="S355" s="161"/>
      <c r="T355" s="153"/>
      <c r="U355" s="153"/>
      <c r="V355" s="161"/>
      <c r="W355" s="153"/>
      <c r="X355" s="153"/>
      <c r="Y355" s="161"/>
      <c r="Z355" s="153"/>
      <c r="AA355" s="153"/>
      <c r="AB355" s="161"/>
      <c r="AC355" s="161"/>
      <c r="AD355" s="161"/>
      <c r="AE355" s="153"/>
      <c r="AF355" s="153"/>
      <c r="AG355" s="161"/>
      <c r="AH355" s="161"/>
      <c r="AI355" s="161"/>
      <c r="AJ355" s="153"/>
      <c r="AK355" s="153"/>
      <c r="AL355" s="161"/>
      <c r="AM355" s="161"/>
      <c r="AN355" s="161"/>
      <c r="AO355" s="153"/>
      <c r="AP355" s="153"/>
      <c r="AQ355" s="161"/>
      <c r="AR355" s="161"/>
      <c r="AS355" s="161"/>
      <c r="AT355" s="153"/>
      <c r="AU355" s="153"/>
      <c r="AV355" s="161"/>
      <c r="AW355" s="161"/>
      <c r="AX355" s="161"/>
      <c r="AY355" s="161"/>
      <c r="AZ355" s="161"/>
      <c r="BA355" s="161"/>
      <c r="BB355" s="233"/>
    </row>
    <row r="356" spans="1:54" ht="22.5" customHeight="1">
      <c r="A356" s="302"/>
      <c r="B356" s="304"/>
      <c r="C356" s="304"/>
      <c r="D356" s="232" t="s">
        <v>278</v>
      </c>
      <c r="E356" s="153">
        <f t="shared" si="810"/>
        <v>0</v>
      </c>
      <c r="F356" s="153">
        <f t="shared" si="797"/>
        <v>0</v>
      </c>
      <c r="G356" s="161"/>
      <c r="H356" s="153"/>
      <c r="I356" s="153"/>
      <c r="J356" s="161"/>
      <c r="K356" s="153"/>
      <c r="L356" s="153"/>
      <c r="M356" s="161"/>
      <c r="N356" s="153"/>
      <c r="O356" s="153"/>
      <c r="P356" s="161"/>
      <c r="Q356" s="153"/>
      <c r="R356" s="153"/>
      <c r="S356" s="161"/>
      <c r="T356" s="153"/>
      <c r="U356" s="153"/>
      <c r="V356" s="161"/>
      <c r="W356" s="153"/>
      <c r="X356" s="153"/>
      <c r="Y356" s="161"/>
      <c r="Z356" s="153"/>
      <c r="AA356" s="153"/>
      <c r="AB356" s="161"/>
      <c r="AC356" s="161"/>
      <c r="AD356" s="161"/>
      <c r="AE356" s="153"/>
      <c r="AF356" s="153"/>
      <c r="AG356" s="161"/>
      <c r="AH356" s="161"/>
      <c r="AI356" s="161"/>
      <c r="AJ356" s="153"/>
      <c r="AK356" s="153"/>
      <c r="AL356" s="161"/>
      <c r="AM356" s="161"/>
      <c r="AN356" s="161"/>
      <c r="AO356" s="153"/>
      <c r="AP356" s="153"/>
      <c r="AQ356" s="161"/>
      <c r="AR356" s="161"/>
      <c r="AS356" s="161"/>
      <c r="AT356" s="153"/>
      <c r="AU356" s="153"/>
      <c r="AV356" s="161"/>
      <c r="AW356" s="161"/>
      <c r="AX356" s="161"/>
      <c r="AY356" s="161"/>
      <c r="AZ356" s="161"/>
      <c r="BA356" s="161"/>
      <c r="BB356" s="233"/>
    </row>
    <row r="357" spans="1:54" ht="31.2">
      <c r="A357" s="302"/>
      <c r="B357" s="304"/>
      <c r="C357" s="304"/>
      <c r="D357" s="158" t="s">
        <v>43</v>
      </c>
      <c r="E357" s="153">
        <f t="shared" si="810"/>
        <v>0</v>
      </c>
      <c r="F357" s="153">
        <f t="shared" si="797"/>
        <v>0</v>
      </c>
      <c r="G357" s="161"/>
      <c r="H357" s="153"/>
      <c r="I357" s="153"/>
      <c r="J357" s="161"/>
      <c r="K357" s="153"/>
      <c r="L357" s="153"/>
      <c r="M357" s="161"/>
      <c r="N357" s="153"/>
      <c r="O357" s="153"/>
      <c r="P357" s="161"/>
      <c r="Q357" s="153"/>
      <c r="R357" s="153"/>
      <c r="S357" s="161"/>
      <c r="T357" s="153"/>
      <c r="U357" s="153"/>
      <c r="V357" s="161"/>
      <c r="W357" s="153"/>
      <c r="X357" s="153"/>
      <c r="Y357" s="161"/>
      <c r="Z357" s="153"/>
      <c r="AA357" s="153"/>
      <c r="AB357" s="161"/>
      <c r="AC357" s="161"/>
      <c r="AD357" s="161"/>
      <c r="AE357" s="153"/>
      <c r="AF357" s="153"/>
      <c r="AG357" s="161"/>
      <c r="AH357" s="161"/>
      <c r="AI357" s="161"/>
      <c r="AJ357" s="153"/>
      <c r="AK357" s="153"/>
      <c r="AL357" s="161"/>
      <c r="AM357" s="161"/>
      <c r="AN357" s="161"/>
      <c r="AO357" s="153"/>
      <c r="AP357" s="153"/>
      <c r="AQ357" s="161"/>
      <c r="AR357" s="161"/>
      <c r="AS357" s="161"/>
      <c r="AT357" s="153"/>
      <c r="AU357" s="153"/>
      <c r="AV357" s="161"/>
      <c r="AW357" s="161"/>
      <c r="AX357" s="161"/>
      <c r="AY357" s="161"/>
      <c r="AZ357" s="161"/>
      <c r="BA357" s="161"/>
      <c r="BB357" s="234"/>
    </row>
    <row r="358" spans="1:54" ht="22.5" customHeight="1">
      <c r="A358" s="301" t="s">
        <v>516</v>
      </c>
      <c r="B358" s="303" t="s">
        <v>521</v>
      </c>
      <c r="C358" s="303" t="s">
        <v>330</v>
      </c>
      <c r="D358" s="164" t="s">
        <v>41</v>
      </c>
      <c r="E358" s="153">
        <f t="shared" ref="E358:E360" si="811">H358+K358+N358+Q358+T358+W358+Z358+AE358+AJ358+AO358+AT358+AY358</f>
        <v>493.71899999999999</v>
      </c>
      <c r="F358" s="153">
        <f t="shared" ref="F358:F364" si="812">I358+L358+O358+R358+U358+X358+AA358+AF358+AK358+AP358+AU358+AZ358</f>
        <v>0</v>
      </c>
      <c r="G358" s="161"/>
      <c r="H358" s="153">
        <f>H359+H360+H361+H363+H364</f>
        <v>0</v>
      </c>
      <c r="I358" s="153">
        <f t="shared" ref="I358" si="813">I359+I360+I361+I363+I364</f>
        <v>0</v>
      </c>
      <c r="J358" s="153"/>
      <c r="K358" s="153">
        <f t="shared" ref="K358:L358" si="814">K359+K360+K361+K363+K364</f>
        <v>0</v>
      </c>
      <c r="L358" s="153">
        <f t="shared" si="814"/>
        <v>0</v>
      </c>
      <c r="M358" s="153"/>
      <c r="N358" s="153">
        <f t="shared" ref="N358:O358" si="815">N359+N360+N361+N363+N364</f>
        <v>0</v>
      </c>
      <c r="O358" s="153">
        <f t="shared" si="815"/>
        <v>0</v>
      </c>
      <c r="P358" s="153"/>
      <c r="Q358" s="153">
        <f t="shared" ref="Q358:R358" si="816">Q359+Q360+Q361+Q363+Q364</f>
        <v>0</v>
      </c>
      <c r="R358" s="153">
        <f t="shared" si="816"/>
        <v>0</v>
      </c>
      <c r="S358" s="153"/>
      <c r="T358" s="153">
        <f t="shared" ref="T358:U358" si="817">T359+T360+T361+T363+T364</f>
        <v>0</v>
      </c>
      <c r="U358" s="153">
        <f t="shared" si="817"/>
        <v>0</v>
      </c>
      <c r="V358" s="153"/>
      <c r="W358" s="153">
        <f t="shared" ref="W358:X358" si="818">W359+W360+W361+W363+W364</f>
        <v>0</v>
      </c>
      <c r="X358" s="153">
        <f t="shared" si="818"/>
        <v>0</v>
      </c>
      <c r="Y358" s="153"/>
      <c r="Z358" s="153">
        <f t="shared" ref="Z358:AC358" si="819">Z359+Z360+Z361+Z363+Z364</f>
        <v>0</v>
      </c>
      <c r="AA358" s="153">
        <f t="shared" si="819"/>
        <v>0</v>
      </c>
      <c r="AB358" s="153">
        <f t="shared" si="819"/>
        <v>0</v>
      </c>
      <c r="AC358" s="153">
        <f t="shared" si="819"/>
        <v>0</v>
      </c>
      <c r="AD358" s="153"/>
      <c r="AE358" s="153">
        <f t="shared" ref="AE358:AH358" si="820">AE359+AE360+AE361+AE363+AE364</f>
        <v>0</v>
      </c>
      <c r="AF358" s="153">
        <f t="shared" si="820"/>
        <v>0</v>
      </c>
      <c r="AG358" s="153">
        <f t="shared" si="820"/>
        <v>0</v>
      </c>
      <c r="AH358" s="153">
        <f t="shared" si="820"/>
        <v>0</v>
      </c>
      <c r="AI358" s="153"/>
      <c r="AJ358" s="153">
        <f t="shared" ref="AJ358:AM358" si="821">AJ359+AJ360+AJ361+AJ363+AJ364</f>
        <v>493.71899999999999</v>
      </c>
      <c r="AK358" s="153">
        <f t="shared" si="821"/>
        <v>0</v>
      </c>
      <c r="AL358" s="153">
        <f t="shared" si="821"/>
        <v>0</v>
      </c>
      <c r="AM358" s="153">
        <f t="shared" si="821"/>
        <v>0</v>
      </c>
      <c r="AN358" s="153"/>
      <c r="AO358" s="153">
        <f t="shared" ref="AO358:AR358" si="822">AO359+AO360+AO361+AO363+AO364</f>
        <v>0</v>
      </c>
      <c r="AP358" s="153">
        <f t="shared" si="822"/>
        <v>0</v>
      </c>
      <c r="AQ358" s="153">
        <f t="shared" si="822"/>
        <v>0</v>
      </c>
      <c r="AR358" s="153">
        <f t="shared" si="822"/>
        <v>0</v>
      </c>
      <c r="AS358" s="153"/>
      <c r="AT358" s="153">
        <f t="shared" ref="AT358:AW358" si="823">AT359+AT360+AT361+AT363+AT364</f>
        <v>0</v>
      </c>
      <c r="AU358" s="153">
        <f t="shared" si="823"/>
        <v>0</v>
      </c>
      <c r="AV358" s="153">
        <f t="shared" si="823"/>
        <v>0</v>
      </c>
      <c r="AW358" s="153">
        <f t="shared" si="823"/>
        <v>0</v>
      </c>
      <c r="AX358" s="153"/>
      <c r="AY358" s="153">
        <f t="shared" ref="AY358:AZ358" si="824">AY359+AY360+AY361+AY363+AY364</f>
        <v>0</v>
      </c>
      <c r="AZ358" s="153">
        <f t="shared" si="824"/>
        <v>0</v>
      </c>
      <c r="BA358" s="161"/>
      <c r="BB358" s="233"/>
    </row>
    <row r="359" spans="1:54" ht="32.25" customHeight="1">
      <c r="A359" s="302"/>
      <c r="B359" s="304"/>
      <c r="C359" s="304"/>
      <c r="D359" s="162" t="s">
        <v>37</v>
      </c>
      <c r="E359" s="153">
        <f t="shared" si="811"/>
        <v>0</v>
      </c>
      <c r="F359" s="153">
        <f t="shared" si="812"/>
        <v>0</v>
      </c>
      <c r="G359" s="161"/>
      <c r="H359" s="153"/>
      <c r="I359" s="153"/>
      <c r="J359" s="161"/>
      <c r="K359" s="153"/>
      <c r="L359" s="153"/>
      <c r="M359" s="161"/>
      <c r="N359" s="153"/>
      <c r="O359" s="153"/>
      <c r="P359" s="161"/>
      <c r="Q359" s="153"/>
      <c r="R359" s="153"/>
      <c r="S359" s="161"/>
      <c r="T359" s="153"/>
      <c r="U359" s="153"/>
      <c r="V359" s="161"/>
      <c r="W359" s="153"/>
      <c r="X359" s="153"/>
      <c r="Y359" s="161"/>
      <c r="Z359" s="153"/>
      <c r="AA359" s="153"/>
      <c r="AB359" s="161"/>
      <c r="AC359" s="161"/>
      <c r="AD359" s="161"/>
      <c r="AE359" s="153"/>
      <c r="AF359" s="153"/>
      <c r="AG359" s="161"/>
      <c r="AH359" s="161"/>
      <c r="AI359" s="161"/>
      <c r="AJ359" s="153"/>
      <c r="AK359" s="153"/>
      <c r="AL359" s="161"/>
      <c r="AM359" s="161"/>
      <c r="AN359" s="161"/>
      <c r="AO359" s="153"/>
      <c r="AP359" s="153"/>
      <c r="AQ359" s="161"/>
      <c r="AR359" s="161"/>
      <c r="AS359" s="161"/>
      <c r="AT359" s="153"/>
      <c r="AU359" s="153"/>
      <c r="AV359" s="161"/>
      <c r="AW359" s="161"/>
      <c r="AX359" s="161"/>
      <c r="AY359" s="161"/>
      <c r="AZ359" s="161"/>
      <c r="BA359" s="161"/>
      <c r="BB359" s="233"/>
    </row>
    <row r="360" spans="1:54" ht="50.25" customHeight="1">
      <c r="A360" s="302"/>
      <c r="B360" s="304"/>
      <c r="C360" s="304"/>
      <c r="D360" s="163" t="s">
        <v>2</v>
      </c>
      <c r="E360" s="153">
        <f t="shared" si="811"/>
        <v>0</v>
      </c>
      <c r="F360" s="153">
        <f t="shared" si="812"/>
        <v>0</v>
      </c>
      <c r="G360" s="161"/>
      <c r="H360" s="153"/>
      <c r="I360" s="153"/>
      <c r="J360" s="161"/>
      <c r="K360" s="153"/>
      <c r="L360" s="153"/>
      <c r="M360" s="161"/>
      <c r="N360" s="153"/>
      <c r="O360" s="153"/>
      <c r="P360" s="161"/>
      <c r="Q360" s="153"/>
      <c r="R360" s="153"/>
      <c r="S360" s="161"/>
      <c r="T360" s="153"/>
      <c r="U360" s="153"/>
      <c r="V360" s="161"/>
      <c r="W360" s="153"/>
      <c r="X360" s="153"/>
      <c r="Y360" s="161"/>
      <c r="Z360" s="153"/>
      <c r="AA360" s="153"/>
      <c r="AB360" s="161"/>
      <c r="AC360" s="161"/>
      <c r="AD360" s="161"/>
      <c r="AE360" s="153"/>
      <c r="AF360" s="153"/>
      <c r="AG360" s="161"/>
      <c r="AH360" s="161"/>
      <c r="AI360" s="161"/>
      <c r="AJ360" s="153"/>
      <c r="AK360" s="153"/>
      <c r="AL360" s="161"/>
      <c r="AM360" s="161"/>
      <c r="AN360" s="161"/>
      <c r="AO360" s="153"/>
      <c r="AP360" s="153"/>
      <c r="AQ360" s="161"/>
      <c r="AR360" s="161"/>
      <c r="AS360" s="161"/>
      <c r="AT360" s="153"/>
      <c r="AU360" s="153"/>
      <c r="AV360" s="161"/>
      <c r="AW360" s="161"/>
      <c r="AX360" s="161"/>
      <c r="AY360" s="161"/>
      <c r="AZ360" s="161"/>
      <c r="BA360" s="161"/>
      <c r="BB360" s="233"/>
    </row>
    <row r="361" spans="1:54" ht="22.5" customHeight="1">
      <c r="A361" s="302"/>
      <c r="B361" s="304"/>
      <c r="C361" s="304"/>
      <c r="D361" s="232" t="s">
        <v>277</v>
      </c>
      <c r="E361" s="153">
        <f>H361+K361+N361+Q361+T361+W361+Z361+AE361+AJ361+AO361+AT361+AY361</f>
        <v>493.71899999999999</v>
      </c>
      <c r="F361" s="153">
        <f t="shared" si="812"/>
        <v>0</v>
      </c>
      <c r="G361" s="161"/>
      <c r="H361" s="153"/>
      <c r="I361" s="153"/>
      <c r="J361" s="161"/>
      <c r="K361" s="153"/>
      <c r="L361" s="153"/>
      <c r="M361" s="161"/>
      <c r="N361" s="153"/>
      <c r="O361" s="153"/>
      <c r="P361" s="161"/>
      <c r="Q361" s="153"/>
      <c r="R361" s="153"/>
      <c r="S361" s="161"/>
      <c r="T361" s="153"/>
      <c r="U361" s="153"/>
      <c r="V361" s="161"/>
      <c r="W361" s="153"/>
      <c r="X361" s="153"/>
      <c r="Y361" s="161"/>
      <c r="Z361" s="153"/>
      <c r="AA361" s="153"/>
      <c r="AB361" s="161"/>
      <c r="AC361" s="161"/>
      <c r="AD361" s="161"/>
      <c r="AE361" s="153"/>
      <c r="AF361" s="153"/>
      <c r="AG361" s="161"/>
      <c r="AH361" s="161"/>
      <c r="AI361" s="161"/>
      <c r="AJ361" s="153">
        <v>493.71899999999999</v>
      </c>
      <c r="AK361" s="153"/>
      <c r="AL361" s="161"/>
      <c r="AM361" s="161"/>
      <c r="AN361" s="161"/>
      <c r="AO361" s="153"/>
      <c r="AP361" s="153"/>
      <c r="AQ361" s="161"/>
      <c r="AR361" s="161"/>
      <c r="AS361" s="161"/>
      <c r="AT361" s="153"/>
      <c r="AU361" s="153"/>
      <c r="AV361" s="161"/>
      <c r="AW361" s="161"/>
      <c r="AX361" s="161"/>
      <c r="AY361" s="161"/>
      <c r="AZ361" s="161"/>
      <c r="BA361" s="161"/>
      <c r="BB361" s="233"/>
    </row>
    <row r="362" spans="1:54" ht="82.5" customHeight="1">
      <c r="A362" s="302"/>
      <c r="B362" s="304"/>
      <c r="C362" s="304"/>
      <c r="D362" s="232" t="s">
        <v>283</v>
      </c>
      <c r="E362" s="153">
        <f t="shared" ref="E362:E364" si="825">H362+K362+N362+Q362+T362+W362+Z362+AE362+AJ362+AO362+AT362+AY362</f>
        <v>0</v>
      </c>
      <c r="F362" s="153">
        <f t="shared" si="812"/>
        <v>0</v>
      </c>
      <c r="G362" s="161"/>
      <c r="H362" s="153"/>
      <c r="I362" s="153"/>
      <c r="J362" s="161"/>
      <c r="K362" s="153"/>
      <c r="L362" s="153"/>
      <c r="M362" s="161"/>
      <c r="N362" s="153"/>
      <c r="O362" s="153"/>
      <c r="P362" s="161"/>
      <c r="Q362" s="153"/>
      <c r="R362" s="153"/>
      <c r="S362" s="161"/>
      <c r="T362" s="153"/>
      <c r="U362" s="153"/>
      <c r="V362" s="161"/>
      <c r="W362" s="153"/>
      <c r="X362" s="153"/>
      <c r="Y362" s="161"/>
      <c r="Z362" s="153"/>
      <c r="AA362" s="153"/>
      <c r="AB362" s="161"/>
      <c r="AC362" s="161"/>
      <c r="AD362" s="161"/>
      <c r="AE362" s="153"/>
      <c r="AF362" s="153"/>
      <c r="AG362" s="161"/>
      <c r="AH362" s="161"/>
      <c r="AI362" s="161"/>
      <c r="AJ362" s="153"/>
      <c r="AK362" s="153"/>
      <c r="AL362" s="161"/>
      <c r="AM362" s="161"/>
      <c r="AN362" s="161"/>
      <c r="AO362" s="153"/>
      <c r="AP362" s="153"/>
      <c r="AQ362" s="161"/>
      <c r="AR362" s="161"/>
      <c r="AS362" s="161"/>
      <c r="AT362" s="153"/>
      <c r="AU362" s="153"/>
      <c r="AV362" s="161"/>
      <c r="AW362" s="161"/>
      <c r="AX362" s="161"/>
      <c r="AY362" s="161"/>
      <c r="AZ362" s="161"/>
      <c r="BA362" s="161"/>
      <c r="BB362" s="233"/>
    </row>
    <row r="363" spans="1:54" ht="22.5" customHeight="1">
      <c r="A363" s="302"/>
      <c r="B363" s="304"/>
      <c r="C363" s="304"/>
      <c r="D363" s="232" t="s">
        <v>278</v>
      </c>
      <c r="E363" s="153">
        <f t="shared" si="825"/>
        <v>0</v>
      </c>
      <c r="F363" s="153">
        <f t="shared" si="812"/>
        <v>0</v>
      </c>
      <c r="G363" s="161"/>
      <c r="H363" s="153"/>
      <c r="I363" s="153"/>
      <c r="J363" s="161"/>
      <c r="K363" s="153"/>
      <c r="L363" s="153"/>
      <c r="M363" s="161"/>
      <c r="N363" s="153"/>
      <c r="O363" s="153"/>
      <c r="P363" s="161"/>
      <c r="Q363" s="153"/>
      <c r="R363" s="153"/>
      <c r="S363" s="161"/>
      <c r="T363" s="153"/>
      <c r="U363" s="153"/>
      <c r="V363" s="161"/>
      <c r="W363" s="153"/>
      <c r="X363" s="153"/>
      <c r="Y363" s="161"/>
      <c r="Z363" s="153"/>
      <c r="AA363" s="153"/>
      <c r="AB363" s="161"/>
      <c r="AC363" s="161"/>
      <c r="AD363" s="161"/>
      <c r="AE363" s="153"/>
      <c r="AF363" s="153"/>
      <c r="AG363" s="161"/>
      <c r="AH363" s="161"/>
      <c r="AI363" s="161"/>
      <c r="AJ363" s="153"/>
      <c r="AK363" s="153"/>
      <c r="AL363" s="161"/>
      <c r="AM363" s="161"/>
      <c r="AN363" s="161"/>
      <c r="AO363" s="153"/>
      <c r="AP363" s="153"/>
      <c r="AQ363" s="161"/>
      <c r="AR363" s="161"/>
      <c r="AS363" s="161"/>
      <c r="AT363" s="153"/>
      <c r="AU363" s="153"/>
      <c r="AV363" s="161"/>
      <c r="AW363" s="161"/>
      <c r="AX363" s="161"/>
      <c r="AY363" s="161"/>
      <c r="AZ363" s="161"/>
      <c r="BA363" s="161"/>
      <c r="BB363" s="233"/>
    </row>
    <row r="364" spans="1:54" ht="31.2">
      <c r="A364" s="302"/>
      <c r="B364" s="304"/>
      <c r="C364" s="304"/>
      <c r="D364" s="158" t="s">
        <v>43</v>
      </c>
      <c r="E364" s="153">
        <f t="shared" si="825"/>
        <v>0</v>
      </c>
      <c r="F364" s="153">
        <f t="shared" si="812"/>
        <v>0</v>
      </c>
      <c r="G364" s="161"/>
      <c r="H364" s="153"/>
      <c r="I364" s="153"/>
      <c r="J364" s="161"/>
      <c r="K364" s="153"/>
      <c r="L364" s="153"/>
      <c r="M364" s="161"/>
      <c r="N364" s="153"/>
      <c r="O364" s="153"/>
      <c r="P364" s="161"/>
      <c r="Q364" s="153"/>
      <c r="R364" s="153"/>
      <c r="S364" s="161"/>
      <c r="T364" s="153"/>
      <c r="U364" s="153"/>
      <c r="V364" s="161"/>
      <c r="W364" s="153"/>
      <c r="X364" s="153"/>
      <c r="Y364" s="161"/>
      <c r="Z364" s="153"/>
      <c r="AA364" s="153"/>
      <c r="AB364" s="161"/>
      <c r="AC364" s="161"/>
      <c r="AD364" s="161"/>
      <c r="AE364" s="153"/>
      <c r="AF364" s="153"/>
      <c r="AG364" s="161"/>
      <c r="AH364" s="161"/>
      <c r="AI364" s="161"/>
      <c r="AJ364" s="153"/>
      <c r="AK364" s="153"/>
      <c r="AL364" s="161"/>
      <c r="AM364" s="161"/>
      <c r="AN364" s="161"/>
      <c r="AO364" s="153"/>
      <c r="AP364" s="153"/>
      <c r="AQ364" s="161"/>
      <c r="AR364" s="161"/>
      <c r="AS364" s="161"/>
      <c r="AT364" s="153"/>
      <c r="AU364" s="153"/>
      <c r="AV364" s="161"/>
      <c r="AW364" s="161"/>
      <c r="AX364" s="161"/>
      <c r="AY364" s="161"/>
      <c r="AZ364" s="161"/>
      <c r="BA364" s="161"/>
      <c r="BB364" s="234"/>
    </row>
    <row r="365" spans="1:54" ht="22.5" customHeight="1">
      <c r="A365" s="301" t="s">
        <v>517</v>
      </c>
      <c r="B365" s="303" t="s">
        <v>522</v>
      </c>
      <c r="C365" s="303" t="s">
        <v>330</v>
      </c>
      <c r="D365" s="164" t="s">
        <v>41</v>
      </c>
      <c r="E365" s="153">
        <f t="shared" ref="E365:E367" si="826">H365+K365+N365+Q365+T365+W365+Z365+AE365+AJ365+AO365+AT365+AY365</f>
        <v>540.78499999999997</v>
      </c>
      <c r="F365" s="153">
        <f t="shared" ref="F365:F371" si="827">I365+L365+O365+R365+U365+X365+AA365+AF365+AK365+AP365+AU365+AZ365</f>
        <v>0</v>
      </c>
      <c r="G365" s="161"/>
      <c r="H365" s="153">
        <f>H366+H367+H368+H370+H371</f>
        <v>0</v>
      </c>
      <c r="I365" s="153">
        <f t="shared" ref="I365" si="828">I366+I367+I368+I370+I371</f>
        <v>0</v>
      </c>
      <c r="J365" s="153"/>
      <c r="K365" s="153">
        <f t="shared" ref="K365:L365" si="829">K366+K367+K368+K370+K371</f>
        <v>0</v>
      </c>
      <c r="L365" s="153">
        <f t="shared" si="829"/>
        <v>0</v>
      </c>
      <c r="M365" s="153"/>
      <c r="N365" s="153">
        <f t="shared" ref="N365:O365" si="830">N366+N367+N368+N370+N371</f>
        <v>0</v>
      </c>
      <c r="O365" s="153">
        <f t="shared" si="830"/>
        <v>0</v>
      </c>
      <c r="P365" s="153"/>
      <c r="Q365" s="153">
        <f t="shared" ref="Q365:R365" si="831">Q366+Q367+Q368+Q370+Q371</f>
        <v>0</v>
      </c>
      <c r="R365" s="153">
        <f t="shared" si="831"/>
        <v>0</v>
      </c>
      <c r="S365" s="153"/>
      <c r="T365" s="153">
        <f t="shared" ref="T365:U365" si="832">T366+T367+T368+T370+T371</f>
        <v>0</v>
      </c>
      <c r="U365" s="153">
        <f t="shared" si="832"/>
        <v>0</v>
      </c>
      <c r="V365" s="153"/>
      <c r="W365" s="153">
        <f t="shared" ref="W365:X365" si="833">W366+W367+W368+W370+W371</f>
        <v>0</v>
      </c>
      <c r="X365" s="153">
        <f t="shared" si="833"/>
        <v>0</v>
      </c>
      <c r="Y365" s="153"/>
      <c r="Z365" s="153">
        <f t="shared" ref="Z365:AC365" si="834">Z366+Z367+Z368+Z370+Z371</f>
        <v>0</v>
      </c>
      <c r="AA365" s="153">
        <f t="shared" si="834"/>
        <v>0</v>
      </c>
      <c r="AB365" s="153">
        <f t="shared" si="834"/>
        <v>0</v>
      </c>
      <c r="AC365" s="153">
        <f t="shared" si="834"/>
        <v>0</v>
      </c>
      <c r="AD365" s="153"/>
      <c r="AE365" s="153">
        <f t="shared" ref="AE365:AH365" si="835">AE366+AE367+AE368+AE370+AE371</f>
        <v>0</v>
      </c>
      <c r="AF365" s="153">
        <f t="shared" si="835"/>
        <v>0</v>
      </c>
      <c r="AG365" s="153">
        <f t="shared" si="835"/>
        <v>0</v>
      </c>
      <c r="AH365" s="153">
        <f t="shared" si="835"/>
        <v>0</v>
      </c>
      <c r="AI365" s="153"/>
      <c r="AJ365" s="153">
        <f t="shared" ref="AJ365:AM365" si="836">AJ366+AJ367+AJ368+AJ370+AJ371</f>
        <v>540.78499999999997</v>
      </c>
      <c r="AK365" s="153">
        <f t="shared" si="836"/>
        <v>0</v>
      </c>
      <c r="AL365" s="153">
        <f t="shared" si="836"/>
        <v>0</v>
      </c>
      <c r="AM365" s="153">
        <f t="shared" si="836"/>
        <v>0</v>
      </c>
      <c r="AN365" s="153"/>
      <c r="AO365" s="153">
        <f t="shared" ref="AO365:AR365" si="837">AO366+AO367+AO368+AO370+AO371</f>
        <v>0</v>
      </c>
      <c r="AP365" s="153">
        <f t="shared" si="837"/>
        <v>0</v>
      </c>
      <c r="AQ365" s="153">
        <f t="shared" si="837"/>
        <v>0</v>
      </c>
      <c r="AR365" s="153">
        <f t="shared" si="837"/>
        <v>0</v>
      </c>
      <c r="AS365" s="153"/>
      <c r="AT365" s="153">
        <f t="shared" ref="AT365:AW365" si="838">AT366+AT367+AT368+AT370+AT371</f>
        <v>0</v>
      </c>
      <c r="AU365" s="153">
        <f t="shared" si="838"/>
        <v>0</v>
      </c>
      <c r="AV365" s="153">
        <f t="shared" si="838"/>
        <v>0</v>
      </c>
      <c r="AW365" s="153">
        <f t="shared" si="838"/>
        <v>0</v>
      </c>
      <c r="AX365" s="153"/>
      <c r="AY365" s="153">
        <f t="shared" ref="AY365:AZ365" si="839">AY366+AY367+AY368+AY370+AY371</f>
        <v>0</v>
      </c>
      <c r="AZ365" s="153">
        <f t="shared" si="839"/>
        <v>0</v>
      </c>
      <c r="BA365" s="161"/>
      <c r="BB365" s="233"/>
    </row>
    <row r="366" spans="1:54" ht="32.25" customHeight="1">
      <c r="A366" s="302"/>
      <c r="B366" s="304"/>
      <c r="C366" s="304"/>
      <c r="D366" s="162" t="s">
        <v>37</v>
      </c>
      <c r="E366" s="153">
        <f t="shared" si="826"/>
        <v>0</v>
      </c>
      <c r="F366" s="153">
        <f t="shared" si="827"/>
        <v>0</v>
      </c>
      <c r="G366" s="161"/>
      <c r="H366" s="153"/>
      <c r="I366" s="153"/>
      <c r="J366" s="161"/>
      <c r="K366" s="153"/>
      <c r="L366" s="153"/>
      <c r="M366" s="161"/>
      <c r="N366" s="153"/>
      <c r="O366" s="153"/>
      <c r="P366" s="161"/>
      <c r="Q366" s="153"/>
      <c r="R366" s="153"/>
      <c r="S366" s="161"/>
      <c r="T366" s="153"/>
      <c r="U366" s="153"/>
      <c r="V366" s="161"/>
      <c r="W366" s="153"/>
      <c r="X366" s="153"/>
      <c r="Y366" s="161"/>
      <c r="Z366" s="153"/>
      <c r="AA366" s="153"/>
      <c r="AB366" s="161"/>
      <c r="AC366" s="161"/>
      <c r="AD366" s="161"/>
      <c r="AE366" s="153"/>
      <c r="AF366" s="153"/>
      <c r="AG366" s="161"/>
      <c r="AH366" s="161"/>
      <c r="AI366" s="161"/>
      <c r="AJ366" s="153"/>
      <c r="AK366" s="153"/>
      <c r="AL366" s="161"/>
      <c r="AM366" s="161"/>
      <c r="AN366" s="161"/>
      <c r="AO366" s="153"/>
      <c r="AP366" s="153"/>
      <c r="AQ366" s="161"/>
      <c r="AR366" s="161"/>
      <c r="AS366" s="161"/>
      <c r="AT366" s="153"/>
      <c r="AU366" s="153"/>
      <c r="AV366" s="161"/>
      <c r="AW366" s="161"/>
      <c r="AX366" s="161"/>
      <c r="AY366" s="161"/>
      <c r="AZ366" s="161"/>
      <c r="BA366" s="161"/>
      <c r="BB366" s="233"/>
    </row>
    <row r="367" spans="1:54" ht="50.25" customHeight="1">
      <c r="A367" s="302"/>
      <c r="B367" s="304"/>
      <c r="C367" s="304"/>
      <c r="D367" s="163" t="s">
        <v>2</v>
      </c>
      <c r="E367" s="153">
        <f t="shared" si="826"/>
        <v>0</v>
      </c>
      <c r="F367" s="153">
        <f t="shared" si="827"/>
        <v>0</v>
      </c>
      <c r="G367" s="161"/>
      <c r="H367" s="153"/>
      <c r="I367" s="153"/>
      <c r="J367" s="161"/>
      <c r="K367" s="153"/>
      <c r="L367" s="153"/>
      <c r="M367" s="161"/>
      <c r="N367" s="153"/>
      <c r="O367" s="153"/>
      <c r="P367" s="161"/>
      <c r="Q367" s="153"/>
      <c r="R367" s="153"/>
      <c r="S367" s="161"/>
      <c r="T367" s="153"/>
      <c r="U367" s="153"/>
      <c r="V367" s="161"/>
      <c r="W367" s="153"/>
      <c r="X367" s="153"/>
      <c r="Y367" s="161"/>
      <c r="Z367" s="153"/>
      <c r="AA367" s="153"/>
      <c r="AB367" s="161"/>
      <c r="AC367" s="161"/>
      <c r="AD367" s="161"/>
      <c r="AE367" s="153"/>
      <c r="AF367" s="153"/>
      <c r="AG367" s="161"/>
      <c r="AH367" s="161"/>
      <c r="AI367" s="161"/>
      <c r="AJ367" s="153"/>
      <c r="AK367" s="153"/>
      <c r="AL367" s="161"/>
      <c r="AM367" s="161"/>
      <c r="AN367" s="161"/>
      <c r="AO367" s="153"/>
      <c r="AP367" s="153"/>
      <c r="AQ367" s="161"/>
      <c r="AR367" s="161"/>
      <c r="AS367" s="161"/>
      <c r="AT367" s="153"/>
      <c r="AU367" s="153"/>
      <c r="AV367" s="161"/>
      <c r="AW367" s="161"/>
      <c r="AX367" s="161"/>
      <c r="AY367" s="161"/>
      <c r="AZ367" s="161"/>
      <c r="BA367" s="161"/>
      <c r="BB367" s="233"/>
    </row>
    <row r="368" spans="1:54" ht="22.5" customHeight="1">
      <c r="A368" s="302"/>
      <c r="B368" s="304"/>
      <c r="C368" s="304"/>
      <c r="D368" s="232" t="s">
        <v>277</v>
      </c>
      <c r="E368" s="153">
        <f>H368+K368+N368+Q368+T368+W368+Z368+AE368+AJ368+AO368+AT368+AY368</f>
        <v>540.78499999999997</v>
      </c>
      <c r="F368" s="153">
        <f t="shared" si="827"/>
        <v>0</v>
      </c>
      <c r="G368" s="161"/>
      <c r="H368" s="153"/>
      <c r="I368" s="153"/>
      <c r="J368" s="161"/>
      <c r="K368" s="153"/>
      <c r="L368" s="153"/>
      <c r="M368" s="161"/>
      <c r="N368" s="153"/>
      <c r="O368" s="153"/>
      <c r="P368" s="161"/>
      <c r="Q368" s="153"/>
      <c r="R368" s="153"/>
      <c r="S368" s="161"/>
      <c r="T368" s="153"/>
      <c r="U368" s="153"/>
      <c r="V368" s="161"/>
      <c r="W368" s="153"/>
      <c r="X368" s="153"/>
      <c r="Y368" s="161"/>
      <c r="Z368" s="153"/>
      <c r="AA368" s="153"/>
      <c r="AB368" s="161"/>
      <c r="AC368" s="161"/>
      <c r="AD368" s="161"/>
      <c r="AE368" s="153"/>
      <c r="AF368" s="153"/>
      <c r="AG368" s="161"/>
      <c r="AH368" s="161"/>
      <c r="AI368" s="161"/>
      <c r="AJ368" s="153">
        <v>540.78499999999997</v>
      </c>
      <c r="AK368" s="153"/>
      <c r="AL368" s="161"/>
      <c r="AM368" s="161"/>
      <c r="AN368" s="161"/>
      <c r="AO368" s="153"/>
      <c r="AP368" s="153"/>
      <c r="AQ368" s="161"/>
      <c r="AR368" s="161"/>
      <c r="AS368" s="161"/>
      <c r="AT368" s="153"/>
      <c r="AU368" s="153"/>
      <c r="AV368" s="161"/>
      <c r="AW368" s="161"/>
      <c r="AX368" s="161"/>
      <c r="AY368" s="161"/>
      <c r="AZ368" s="161"/>
      <c r="BA368" s="161"/>
      <c r="BB368" s="233"/>
    </row>
    <row r="369" spans="1:54" ht="82.5" customHeight="1">
      <c r="A369" s="302"/>
      <c r="B369" s="304"/>
      <c r="C369" s="304"/>
      <c r="D369" s="232" t="s">
        <v>283</v>
      </c>
      <c r="E369" s="153">
        <f t="shared" ref="E369:E374" si="840">H369+K369+N369+Q369+T369+W369+Z369+AE369+AJ369+AO369+AT369+AY369</f>
        <v>0</v>
      </c>
      <c r="F369" s="153">
        <f t="shared" si="827"/>
        <v>0</v>
      </c>
      <c r="G369" s="161"/>
      <c r="H369" s="153"/>
      <c r="I369" s="153"/>
      <c r="J369" s="161"/>
      <c r="K369" s="153"/>
      <c r="L369" s="153"/>
      <c r="M369" s="161"/>
      <c r="N369" s="153"/>
      <c r="O369" s="153"/>
      <c r="P369" s="161"/>
      <c r="Q369" s="153"/>
      <c r="R369" s="153"/>
      <c r="S369" s="161"/>
      <c r="T369" s="153"/>
      <c r="U369" s="153"/>
      <c r="V369" s="161"/>
      <c r="W369" s="153"/>
      <c r="X369" s="153"/>
      <c r="Y369" s="161"/>
      <c r="Z369" s="153"/>
      <c r="AA369" s="153"/>
      <c r="AB369" s="161"/>
      <c r="AC369" s="161"/>
      <c r="AD369" s="161"/>
      <c r="AE369" s="153"/>
      <c r="AF369" s="153"/>
      <c r="AG369" s="161"/>
      <c r="AH369" s="161"/>
      <c r="AI369" s="161"/>
      <c r="AJ369" s="153"/>
      <c r="AK369" s="153"/>
      <c r="AL369" s="161"/>
      <c r="AM369" s="161"/>
      <c r="AN369" s="161"/>
      <c r="AO369" s="153"/>
      <c r="AP369" s="153"/>
      <c r="AQ369" s="161"/>
      <c r="AR369" s="161"/>
      <c r="AS369" s="161"/>
      <c r="AT369" s="153"/>
      <c r="AU369" s="153"/>
      <c r="AV369" s="161"/>
      <c r="AW369" s="161"/>
      <c r="AX369" s="161"/>
      <c r="AY369" s="161"/>
      <c r="AZ369" s="161"/>
      <c r="BA369" s="161"/>
      <c r="BB369" s="233"/>
    </row>
    <row r="370" spans="1:54" ht="22.5" customHeight="1">
      <c r="A370" s="302"/>
      <c r="B370" s="304"/>
      <c r="C370" s="304"/>
      <c r="D370" s="232" t="s">
        <v>278</v>
      </c>
      <c r="E370" s="153">
        <f t="shared" si="840"/>
        <v>0</v>
      </c>
      <c r="F370" s="153">
        <f t="shared" si="827"/>
        <v>0</v>
      </c>
      <c r="G370" s="161"/>
      <c r="H370" s="153"/>
      <c r="I370" s="153"/>
      <c r="J370" s="161"/>
      <c r="K370" s="153"/>
      <c r="L370" s="153"/>
      <c r="M370" s="161"/>
      <c r="N370" s="153"/>
      <c r="O370" s="153"/>
      <c r="P370" s="161"/>
      <c r="Q370" s="153"/>
      <c r="R370" s="153"/>
      <c r="S370" s="161"/>
      <c r="T370" s="153"/>
      <c r="U370" s="153"/>
      <c r="V370" s="161"/>
      <c r="W370" s="153"/>
      <c r="X370" s="153"/>
      <c r="Y370" s="161"/>
      <c r="Z370" s="153"/>
      <c r="AA370" s="153"/>
      <c r="AB370" s="161"/>
      <c r="AC370" s="161"/>
      <c r="AD370" s="161"/>
      <c r="AE370" s="153"/>
      <c r="AF370" s="153"/>
      <c r="AG370" s="161"/>
      <c r="AH370" s="161"/>
      <c r="AI370" s="161"/>
      <c r="AJ370" s="153"/>
      <c r="AK370" s="153"/>
      <c r="AL370" s="161"/>
      <c r="AM370" s="161"/>
      <c r="AN370" s="161"/>
      <c r="AO370" s="153"/>
      <c r="AP370" s="153"/>
      <c r="AQ370" s="161"/>
      <c r="AR370" s="161"/>
      <c r="AS370" s="161"/>
      <c r="AT370" s="153"/>
      <c r="AU370" s="153"/>
      <c r="AV370" s="161"/>
      <c r="AW370" s="161"/>
      <c r="AX370" s="161"/>
      <c r="AY370" s="161"/>
      <c r="AZ370" s="161"/>
      <c r="BA370" s="161"/>
      <c r="BB370" s="233"/>
    </row>
    <row r="371" spans="1:54" ht="31.2">
      <c r="A371" s="302"/>
      <c r="B371" s="304"/>
      <c r="C371" s="304"/>
      <c r="D371" s="158" t="s">
        <v>43</v>
      </c>
      <c r="E371" s="153">
        <f t="shared" si="840"/>
        <v>0</v>
      </c>
      <c r="F371" s="153">
        <f t="shared" si="827"/>
        <v>0</v>
      </c>
      <c r="G371" s="161"/>
      <c r="H371" s="153"/>
      <c r="I371" s="153"/>
      <c r="J371" s="161"/>
      <c r="K371" s="153"/>
      <c r="L371" s="153"/>
      <c r="M371" s="161"/>
      <c r="N371" s="153"/>
      <c r="O371" s="153"/>
      <c r="P371" s="161"/>
      <c r="Q371" s="153"/>
      <c r="R371" s="153"/>
      <c r="S371" s="161"/>
      <c r="T371" s="153"/>
      <c r="U371" s="153"/>
      <c r="V371" s="161"/>
      <c r="W371" s="153"/>
      <c r="X371" s="153"/>
      <c r="Y371" s="161"/>
      <c r="Z371" s="153"/>
      <c r="AA371" s="153"/>
      <c r="AB371" s="161"/>
      <c r="AC371" s="161"/>
      <c r="AD371" s="161"/>
      <c r="AE371" s="153"/>
      <c r="AF371" s="153"/>
      <c r="AG371" s="161"/>
      <c r="AH371" s="161"/>
      <c r="AI371" s="161"/>
      <c r="AJ371" s="153"/>
      <c r="AK371" s="153"/>
      <c r="AL371" s="161"/>
      <c r="AM371" s="161"/>
      <c r="AN371" s="161"/>
      <c r="AO371" s="153"/>
      <c r="AP371" s="153"/>
      <c r="AQ371" s="161"/>
      <c r="AR371" s="161"/>
      <c r="AS371" s="161"/>
      <c r="AT371" s="153"/>
      <c r="AU371" s="153"/>
      <c r="AV371" s="161"/>
      <c r="AW371" s="161"/>
      <c r="AX371" s="161"/>
      <c r="AY371" s="161"/>
      <c r="AZ371" s="161"/>
      <c r="BA371" s="161"/>
      <c r="BB371" s="234"/>
    </row>
    <row r="372" spans="1:54" ht="22.5" customHeight="1">
      <c r="A372" s="301" t="s">
        <v>527</v>
      </c>
      <c r="B372" s="303" t="s">
        <v>529</v>
      </c>
      <c r="C372" s="303" t="s">
        <v>330</v>
      </c>
      <c r="D372" s="164" t="s">
        <v>41</v>
      </c>
      <c r="E372" s="153">
        <f t="shared" si="840"/>
        <v>1666.606</v>
      </c>
      <c r="F372" s="153">
        <f t="shared" ref="F372:F378" si="841">I372+L372+O372+R372+U372+X372+AA372+AF372+AK372+AP372+AU372+AZ372</f>
        <v>0</v>
      </c>
      <c r="G372" s="161"/>
      <c r="H372" s="153">
        <f>H373+H374+H375+H377+H378</f>
        <v>0</v>
      </c>
      <c r="I372" s="153">
        <f t="shared" ref="I372" si="842">I373+I374+I375+I377+I378</f>
        <v>0</v>
      </c>
      <c r="J372" s="153"/>
      <c r="K372" s="153">
        <f t="shared" ref="K372:L372" si="843">K373+K374+K375+K377+K378</f>
        <v>0</v>
      </c>
      <c r="L372" s="153">
        <f t="shared" si="843"/>
        <v>0</v>
      </c>
      <c r="M372" s="153"/>
      <c r="N372" s="153">
        <f t="shared" ref="N372:O372" si="844">N373+N374+N375+N377+N378</f>
        <v>0</v>
      </c>
      <c r="O372" s="153">
        <f t="shared" si="844"/>
        <v>0</v>
      </c>
      <c r="P372" s="153"/>
      <c r="Q372" s="153">
        <f t="shared" ref="Q372:R372" si="845">Q373+Q374+Q375+Q377+Q378</f>
        <v>0</v>
      </c>
      <c r="R372" s="153">
        <f t="shared" si="845"/>
        <v>0</v>
      </c>
      <c r="S372" s="153"/>
      <c r="T372" s="153">
        <f t="shared" ref="T372:U372" si="846">T373+T374+T375+T377+T378</f>
        <v>0</v>
      </c>
      <c r="U372" s="153">
        <f t="shared" si="846"/>
        <v>0</v>
      </c>
      <c r="V372" s="153"/>
      <c r="W372" s="153">
        <f t="shared" ref="W372:X372" si="847">W373+W374+W375+W377+W378</f>
        <v>0</v>
      </c>
      <c r="X372" s="153">
        <f t="shared" si="847"/>
        <v>0</v>
      </c>
      <c r="Y372" s="153"/>
      <c r="Z372" s="153">
        <f t="shared" ref="Z372:AC372" si="848">Z373+Z374+Z375+Z377+Z378</f>
        <v>0</v>
      </c>
      <c r="AA372" s="153">
        <f t="shared" si="848"/>
        <v>0</v>
      </c>
      <c r="AB372" s="153">
        <f t="shared" si="848"/>
        <v>0</v>
      </c>
      <c r="AC372" s="153">
        <f t="shared" si="848"/>
        <v>0</v>
      </c>
      <c r="AD372" s="153"/>
      <c r="AE372" s="153">
        <f t="shared" ref="AE372:AH372" si="849">AE373+AE374+AE375+AE377+AE378</f>
        <v>1666.606</v>
      </c>
      <c r="AF372" s="153">
        <f t="shared" si="849"/>
        <v>0</v>
      </c>
      <c r="AG372" s="153">
        <f t="shared" si="849"/>
        <v>0</v>
      </c>
      <c r="AH372" s="153">
        <f t="shared" si="849"/>
        <v>0</v>
      </c>
      <c r="AI372" s="153"/>
      <c r="AJ372" s="153">
        <f t="shared" ref="AJ372:AM372" si="850">AJ373+AJ374+AJ375+AJ377+AJ378</f>
        <v>0</v>
      </c>
      <c r="AK372" s="153">
        <f t="shared" si="850"/>
        <v>0</v>
      </c>
      <c r="AL372" s="153">
        <f t="shared" si="850"/>
        <v>0</v>
      </c>
      <c r="AM372" s="153">
        <f t="shared" si="850"/>
        <v>0</v>
      </c>
      <c r="AN372" s="153"/>
      <c r="AO372" s="153">
        <f t="shared" ref="AO372:AR372" si="851">AO373+AO374+AO375+AO377+AO378</f>
        <v>0</v>
      </c>
      <c r="AP372" s="153">
        <f t="shared" si="851"/>
        <v>0</v>
      </c>
      <c r="AQ372" s="153">
        <f t="shared" si="851"/>
        <v>0</v>
      </c>
      <c r="AR372" s="153">
        <f t="shared" si="851"/>
        <v>0</v>
      </c>
      <c r="AS372" s="153"/>
      <c r="AT372" s="153">
        <f t="shared" ref="AT372:AW372" si="852">AT373+AT374+AT375+AT377+AT378</f>
        <v>0</v>
      </c>
      <c r="AU372" s="153">
        <f t="shared" si="852"/>
        <v>0</v>
      </c>
      <c r="AV372" s="153">
        <f t="shared" si="852"/>
        <v>0</v>
      </c>
      <c r="AW372" s="153">
        <f t="shared" si="852"/>
        <v>0</v>
      </c>
      <c r="AX372" s="153"/>
      <c r="AY372" s="153">
        <f t="shared" ref="AY372:AZ372" si="853">AY373+AY374+AY375+AY377+AY378</f>
        <v>0</v>
      </c>
      <c r="AZ372" s="153">
        <f t="shared" si="853"/>
        <v>0</v>
      </c>
      <c r="BA372" s="161"/>
      <c r="BB372" s="240"/>
    </row>
    <row r="373" spans="1:54" ht="32.25" customHeight="1">
      <c r="A373" s="302"/>
      <c r="B373" s="304"/>
      <c r="C373" s="304"/>
      <c r="D373" s="162" t="s">
        <v>37</v>
      </c>
      <c r="E373" s="153">
        <f t="shared" si="840"/>
        <v>0</v>
      </c>
      <c r="F373" s="153">
        <f t="shared" si="841"/>
        <v>0</v>
      </c>
      <c r="G373" s="161"/>
      <c r="H373" s="153"/>
      <c r="I373" s="153"/>
      <c r="J373" s="161"/>
      <c r="K373" s="153"/>
      <c r="L373" s="153"/>
      <c r="M373" s="161"/>
      <c r="N373" s="153"/>
      <c r="O373" s="153"/>
      <c r="P373" s="161"/>
      <c r="Q373" s="153"/>
      <c r="R373" s="153"/>
      <c r="S373" s="161"/>
      <c r="T373" s="153"/>
      <c r="U373" s="153"/>
      <c r="V373" s="161"/>
      <c r="W373" s="153"/>
      <c r="X373" s="153"/>
      <c r="Y373" s="161"/>
      <c r="Z373" s="153"/>
      <c r="AA373" s="153"/>
      <c r="AB373" s="161"/>
      <c r="AC373" s="161"/>
      <c r="AD373" s="161"/>
      <c r="AE373" s="153"/>
      <c r="AF373" s="153"/>
      <c r="AG373" s="161"/>
      <c r="AH373" s="161"/>
      <c r="AI373" s="161"/>
      <c r="AJ373" s="153"/>
      <c r="AK373" s="153"/>
      <c r="AL373" s="161"/>
      <c r="AM373" s="161"/>
      <c r="AN373" s="161"/>
      <c r="AO373" s="153"/>
      <c r="AP373" s="153"/>
      <c r="AQ373" s="161"/>
      <c r="AR373" s="161"/>
      <c r="AS373" s="161"/>
      <c r="AT373" s="153"/>
      <c r="AU373" s="153"/>
      <c r="AV373" s="161"/>
      <c r="AW373" s="161"/>
      <c r="AX373" s="161"/>
      <c r="AY373" s="161"/>
      <c r="AZ373" s="161"/>
      <c r="BA373" s="161"/>
      <c r="BB373" s="240"/>
    </row>
    <row r="374" spans="1:54" ht="50.25" customHeight="1">
      <c r="A374" s="302"/>
      <c r="B374" s="304"/>
      <c r="C374" s="304"/>
      <c r="D374" s="163" t="s">
        <v>2</v>
      </c>
      <c r="E374" s="153">
        <f t="shared" si="840"/>
        <v>0</v>
      </c>
      <c r="F374" s="153">
        <f t="shared" si="841"/>
        <v>0</v>
      </c>
      <c r="G374" s="161"/>
      <c r="H374" s="153"/>
      <c r="I374" s="153"/>
      <c r="J374" s="161"/>
      <c r="K374" s="153"/>
      <c r="L374" s="153"/>
      <c r="M374" s="161"/>
      <c r="N374" s="153"/>
      <c r="O374" s="153"/>
      <c r="P374" s="161"/>
      <c r="Q374" s="153"/>
      <c r="R374" s="153"/>
      <c r="S374" s="161"/>
      <c r="T374" s="153"/>
      <c r="U374" s="153"/>
      <c r="V374" s="161"/>
      <c r="W374" s="153"/>
      <c r="X374" s="153"/>
      <c r="Y374" s="161"/>
      <c r="Z374" s="153"/>
      <c r="AA374" s="153"/>
      <c r="AB374" s="161"/>
      <c r="AC374" s="161"/>
      <c r="AD374" s="161"/>
      <c r="AE374" s="153"/>
      <c r="AF374" s="153"/>
      <c r="AG374" s="161"/>
      <c r="AH374" s="161"/>
      <c r="AI374" s="161"/>
      <c r="AJ374" s="153"/>
      <c r="AK374" s="153"/>
      <c r="AL374" s="161"/>
      <c r="AM374" s="161"/>
      <c r="AN374" s="161"/>
      <c r="AO374" s="153"/>
      <c r="AP374" s="153"/>
      <c r="AQ374" s="161"/>
      <c r="AR374" s="161"/>
      <c r="AS374" s="161"/>
      <c r="AT374" s="153"/>
      <c r="AU374" s="153"/>
      <c r="AV374" s="161"/>
      <c r="AW374" s="161"/>
      <c r="AX374" s="161"/>
      <c r="AY374" s="161"/>
      <c r="AZ374" s="161"/>
      <c r="BA374" s="161"/>
      <c r="BB374" s="240"/>
    </row>
    <row r="375" spans="1:54" ht="22.5" customHeight="1">
      <c r="A375" s="302"/>
      <c r="B375" s="304"/>
      <c r="C375" s="304"/>
      <c r="D375" s="238" t="s">
        <v>277</v>
      </c>
      <c r="E375" s="153">
        <f>H375+K375+N375+Q375+T375+W375+Z375+AE375+AJ375+AO375+AT375+AY375</f>
        <v>1666.606</v>
      </c>
      <c r="F375" s="153">
        <f t="shared" si="841"/>
        <v>0</v>
      </c>
      <c r="G375" s="161"/>
      <c r="H375" s="153"/>
      <c r="I375" s="153"/>
      <c r="J375" s="161"/>
      <c r="K375" s="153"/>
      <c r="L375" s="153"/>
      <c r="M375" s="161"/>
      <c r="N375" s="153"/>
      <c r="O375" s="153"/>
      <c r="P375" s="161"/>
      <c r="Q375" s="153"/>
      <c r="R375" s="153"/>
      <c r="S375" s="161"/>
      <c r="T375" s="153"/>
      <c r="U375" s="153"/>
      <c r="V375" s="161"/>
      <c r="W375" s="153"/>
      <c r="X375" s="153"/>
      <c r="Y375" s="161"/>
      <c r="Z375" s="153"/>
      <c r="AA375" s="153"/>
      <c r="AB375" s="161"/>
      <c r="AC375" s="161"/>
      <c r="AD375" s="161"/>
      <c r="AE375" s="153">
        <v>1666.606</v>
      </c>
      <c r="AF375" s="153"/>
      <c r="AG375" s="161"/>
      <c r="AH375" s="161"/>
      <c r="AI375" s="161"/>
      <c r="AJ375" s="153"/>
      <c r="AK375" s="153"/>
      <c r="AL375" s="161"/>
      <c r="AM375" s="161"/>
      <c r="AN375" s="161"/>
      <c r="AO375" s="153"/>
      <c r="AP375" s="153"/>
      <c r="AQ375" s="161"/>
      <c r="AR375" s="161"/>
      <c r="AS375" s="161"/>
      <c r="AT375" s="153"/>
      <c r="AU375" s="153"/>
      <c r="AV375" s="161"/>
      <c r="AW375" s="161"/>
      <c r="AX375" s="161"/>
      <c r="AY375" s="161"/>
      <c r="AZ375" s="161"/>
      <c r="BA375" s="161"/>
      <c r="BB375" s="240"/>
    </row>
    <row r="376" spans="1:54" ht="82.5" customHeight="1">
      <c r="A376" s="302"/>
      <c r="B376" s="304"/>
      <c r="C376" s="304"/>
      <c r="D376" s="238" t="s">
        <v>283</v>
      </c>
      <c r="E376" s="153">
        <f t="shared" ref="E376:E381" si="854">H376+K376+N376+Q376+T376+W376+Z376+AE376+AJ376+AO376+AT376+AY376</f>
        <v>0</v>
      </c>
      <c r="F376" s="153">
        <f t="shared" si="841"/>
        <v>0</v>
      </c>
      <c r="G376" s="161"/>
      <c r="H376" s="153"/>
      <c r="I376" s="153"/>
      <c r="J376" s="161"/>
      <c r="K376" s="153"/>
      <c r="L376" s="153"/>
      <c r="M376" s="161"/>
      <c r="N376" s="153"/>
      <c r="O376" s="153"/>
      <c r="P376" s="161"/>
      <c r="Q376" s="153"/>
      <c r="R376" s="153"/>
      <c r="S376" s="161"/>
      <c r="T376" s="153"/>
      <c r="U376" s="153"/>
      <c r="V376" s="161"/>
      <c r="W376" s="153"/>
      <c r="X376" s="153"/>
      <c r="Y376" s="161"/>
      <c r="Z376" s="153"/>
      <c r="AA376" s="153"/>
      <c r="AB376" s="161"/>
      <c r="AC376" s="161"/>
      <c r="AD376" s="161"/>
      <c r="AE376" s="153"/>
      <c r="AF376" s="153"/>
      <c r="AG376" s="161"/>
      <c r="AH376" s="161"/>
      <c r="AI376" s="161"/>
      <c r="AJ376" s="153"/>
      <c r="AK376" s="153"/>
      <c r="AL376" s="161"/>
      <c r="AM376" s="161"/>
      <c r="AN376" s="161"/>
      <c r="AO376" s="153"/>
      <c r="AP376" s="153"/>
      <c r="AQ376" s="161"/>
      <c r="AR376" s="161"/>
      <c r="AS376" s="161"/>
      <c r="AT376" s="153"/>
      <c r="AU376" s="153"/>
      <c r="AV376" s="161"/>
      <c r="AW376" s="161"/>
      <c r="AX376" s="161"/>
      <c r="AY376" s="161"/>
      <c r="AZ376" s="161"/>
      <c r="BA376" s="161"/>
      <c r="BB376" s="240"/>
    </row>
    <row r="377" spans="1:54" ht="22.5" customHeight="1">
      <c r="A377" s="302"/>
      <c r="B377" s="304"/>
      <c r="C377" s="304"/>
      <c r="D377" s="238" t="s">
        <v>278</v>
      </c>
      <c r="E377" s="153">
        <f t="shared" si="854"/>
        <v>0</v>
      </c>
      <c r="F377" s="153">
        <f t="shared" si="841"/>
        <v>0</v>
      </c>
      <c r="G377" s="161"/>
      <c r="H377" s="153"/>
      <c r="I377" s="153"/>
      <c r="J377" s="161"/>
      <c r="K377" s="153"/>
      <c r="L377" s="153"/>
      <c r="M377" s="161"/>
      <c r="N377" s="153"/>
      <c r="O377" s="153"/>
      <c r="P377" s="161"/>
      <c r="Q377" s="153"/>
      <c r="R377" s="153"/>
      <c r="S377" s="161"/>
      <c r="T377" s="153"/>
      <c r="U377" s="153"/>
      <c r="V377" s="161"/>
      <c r="W377" s="153"/>
      <c r="X377" s="153"/>
      <c r="Y377" s="161"/>
      <c r="Z377" s="153"/>
      <c r="AA377" s="153"/>
      <c r="AB377" s="161"/>
      <c r="AC377" s="161"/>
      <c r="AD377" s="161"/>
      <c r="AE377" s="153"/>
      <c r="AF377" s="153"/>
      <c r="AG377" s="161"/>
      <c r="AH377" s="161"/>
      <c r="AI377" s="161"/>
      <c r="AJ377" s="153"/>
      <c r="AK377" s="153"/>
      <c r="AL377" s="161"/>
      <c r="AM377" s="161"/>
      <c r="AN377" s="161"/>
      <c r="AO377" s="153"/>
      <c r="AP377" s="153"/>
      <c r="AQ377" s="161"/>
      <c r="AR377" s="161"/>
      <c r="AS377" s="161"/>
      <c r="AT377" s="153"/>
      <c r="AU377" s="153"/>
      <c r="AV377" s="161"/>
      <c r="AW377" s="161"/>
      <c r="AX377" s="161"/>
      <c r="AY377" s="161"/>
      <c r="AZ377" s="161"/>
      <c r="BA377" s="161"/>
      <c r="BB377" s="240"/>
    </row>
    <row r="378" spans="1:54" ht="31.2">
      <c r="A378" s="302"/>
      <c r="B378" s="304"/>
      <c r="C378" s="304"/>
      <c r="D378" s="158" t="s">
        <v>43</v>
      </c>
      <c r="E378" s="153">
        <f t="shared" si="854"/>
        <v>0</v>
      </c>
      <c r="F378" s="153">
        <f t="shared" si="841"/>
        <v>0</v>
      </c>
      <c r="G378" s="161"/>
      <c r="H378" s="153"/>
      <c r="I378" s="153"/>
      <c r="J378" s="161"/>
      <c r="K378" s="153"/>
      <c r="L378" s="153"/>
      <c r="M378" s="161"/>
      <c r="N378" s="153"/>
      <c r="O378" s="153"/>
      <c r="P378" s="161"/>
      <c r="Q378" s="153"/>
      <c r="R378" s="153"/>
      <c r="S378" s="161"/>
      <c r="T378" s="153"/>
      <c r="U378" s="153"/>
      <c r="V378" s="161"/>
      <c r="W378" s="153"/>
      <c r="X378" s="153"/>
      <c r="Y378" s="161"/>
      <c r="Z378" s="153"/>
      <c r="AA378" s="153"/>
      <c r="AB378" s="161"/>
      <c r="AC378" s="161"/>
      <c r="AD378" s="161"/>
      <c r="AE378" s="153"/>
      <c r="AF378" s="153"/>
      <c r="AG378" s="161"/>
      <c r="AH378" s="161"/>
      <c r="AI378" s="161"/>
      <c r="AJ378" s="153"/>
      <c r="AK378" s="153"/>
      <c r="AL378" s="161"/>
      <c r="AM378" s="161"/>
      <c r="AN378" s="161"/>
      <c r="AO378" s="153"/>
      <c r="AP378" s="153"/>
      <c r="AQ378" s="161"/>
      <c r="AR378" s="161"/>
      <c r="AS378" s="161"/>
      <c r="AT378" s="153"/>
      <c r="AU378" s="153"/>
      <c r="AV378" s="161"/>
      <c r="AW378" s="161"/>
      <c r="AX378" s="161"/>
      <c r="AY378" s="161"/>
      <c r="AZ378" s="161"/>
      <c r="BA378" s="161"/>
      <c r="BB378" s="241"/>
    </row>
    <row r="379" spans="1:54" ht="22.5" customHeight="1">
      <c r="A379" s="301" t="s">
        <v>528</v>
      </c>
      <c r="B379" s="303" t="s">
        <v>530</v>
      </c>
      <c r="C379" s="303" t="s">
        <v>330</v>
      </c>
      <c r="D379" s="164" t="s">
        <v>41</v>
      </c>
      <c r="E379" s="153">
        <f t="shared" si="854"/>
        <v>1282.81</v>
      </c>
      <c r="F379" s="153">
        <f t="shared" ref="F379:F385" si="855">I379+L379+O379+R379+U379+X379+AA379+AF379+AK379+AP379+AU379+AZ379</f>
        <v>0</v>
      </c>
      <c r="G379" s="161"/>
      <c r="H379" s="153">
        <f>H380+H381+H382+H384+H385</f>
        <v>0</v>
      </c>
      <c r="I379" s="153">
        <f t="shared" ref="I379" si="856">I380+I381+I382+I384+I385</f>
        <v>0</v>
      </c>
      <c r="J379" s="153"/>
      <c r="K379" s="153">
        <f t="shared" ref="K379:L379" si="857">K380+K381+K382+K384+K385</f>
        <v>0</v>
      </c>
      <c r="L379" s="153">
        <f t="shared" si="857"/>
        <v>0</v>
      </c>
      <c r="M379" s="153"/>
      <c r="N379" s="153">
        <f t="shared" ref="N379:O379" si="858">N380+N381+N382+N384+N385</f>
        <v>0</v>
      </c>
      <c r="O379" s="153">
        <f t="shared" si="858"/>
        <v>0</v>
      </c>
      <c r="P379" s="153"/>
      <c r="Q379" s="153">
        <f t="shared" ref="Q379:R379" si="859">Q380+Q381+Q382+Q384+Q385</f>
        <v>0</v>
      </c>
      <c r="R379" s="153">
        <f t="shared" si="859"/>
        <v>0</v>
      </c>
      <c r="S379" s="153"/>
      <c r="T379" s="153">
        <f t="shared" ref="T379:U379" si="860">T380+T381+T382+T384+T385</f>
        <v>0</v>
      </c>
      <c r="U379" s="153">
        <f t="shared" si="860"/>
        <v>0</v>
      </c>
      <c r="V379" s="153"/>
      <c r="W379" s="153">
        <f t="shared" ref="W379:X379" si="861">W380+W381+W382+W384+W385</f>
        <v>0</v>
      </c>
      <c r="X379" s="153">
        <f t="shared" si="861"/>
        <v>0</v>
      </c>
      <c r="Y379" s="153"/>
      <c r="Z379" s="153">
        <f t="shared" ref="Z379:AC379" si="862">Z380+Z381+Z382+Z384+Z385</f>
        <v>0</v>
      </c>
      <c r="AA379" s="153">
        <f t="shared" si="862"/>
        <v>0</v>
      </c>
      <c r="AB379" s="153">
        <f t="shared" si="862"/>
        <v>0</v>
      </c>
      <c r="AC379" s="153">
        <f t="shared" si="862"/>
        <v>0</v>
      </c>
      <c r="AD379" s="153"/>
      <c r="AE379" s="153">
        <f t="shared" ref="AE379:AH379" si="863">AE380+AE381+AE382+AE384+AE385</f>
        <v>1282.81</v>
      </c>
      <c r="AF379" s="153">
        <f t="shared" si="863"/>
        <v>0</v>
      </c>
      <c r="AG379" s="153">
        <f t="shared" si="863"/>
        <v>0</v>
      </c>
      <c r="AH379" s="153">
        <f t="shared" si="863"/>
        <v>0</v>
      </c>
      <c r="AI379" s="153"/>
      <c r="AJ379" s="153">
        <f t="shared" ref="AJ379:AM379" si="864">AJ380+AJ381+AJ382+AJ384+AJ385</f>
        <v>0</v>
      </c>
      <c r="AK379" s="153">
        <f t="shared" si="864"/>
        <v>0</v>
      </c>
      <c r="AL379" s="153">
        <f t="shared" si="864"/>
        <v>0</v>
      </c>
      <c r="AM379" s="153">
        <f t="shared" si="864"/>
        <v>0</v>
      </c>
      <c r="AN379" s="153"/>
      <c r="AO379" s="153">
        <f t="shared" ref="AO379:AR379" si="865">AO380+AO381+AO382+AO384+AO385</f>
        <v>0</v>
      </c>
      <c r="AP379" s="153">
        <f t="shared" si="865"/>
        <v>0</v>
      </c>
      <c r="AQ379" s="153">
        <f t="shared" si="865"/>
        <v>0</v>
      </c>
      <c r="AR379" s="153">
        <f t="shared" si="865"/>
        <v>0</v>
      </c>
      <c r="AS379" s="153"/>
      <c r="AT379" s="153">
        <f t="shared" ref="AT379:AW379" si="866">AT380+AT381+AT382+AT384+AT385</f>
        <v>0</v>
      </c>
      <c r="AU379" s="153">
        <f t="shared" si="866"/>
        <v>0</v>
      </c>
      <c r="AV379" s="153">
        <f t="shared" si="866"/>
        <v>0</v>
      </c>
      <c r="AW379" s="153">
        <f t="shared" si="866"/>
        <v>0</v>
      </c>
      <c r="AX379" s="153"/>
      <c r="AY379" s="153">
        <f t="shared" ref="AY379:AZ379" si="867">AY380+AY381+AY382+AY384+AY385</f>
        <v>0</v>
      </c>
      <c r="AZ379" s="153">
        <f t="shared" si="867"/>
        <v>0</v>
      </c>
      <c r="BA379" s="161"/>
      <c r="BB379" s="240"/>
    </row>
    <row r="380" spans="1:54" ht="32.25" customHeight="1">
      <c r="A380" s="302"/>
      <c r="B380" s="304"/>
      <c r="C380" s="304"/>
      <c r="D380" s="162" t="s">
        <v>37</v>
      </c>
      <c r="E380" s="153">
        <f t="shared" si="854"/>
        <v>0</v>
      </c>
      <c r="F380" s="153">
        <f t="shared" si="855"/>
        <v>0</v>
      </c>
      <c r="G380" s="161"/>
      <c r="H380" s="153"/>
      <c r="I380" s="153"/>
      <c r="J380" s="161"/>
      <c r="K380" s="153"/>
      <c r="L380" s="153"/>
      <c r="M380" s="161"/>
      <c r="N380" s="153"/>
      <c r="O380" s="153"/>
      <c r="P380" s="161"/>
      <c r="Q380" s="153"/>
      <c r="R380" s="153"/>
      <c r="S380" s="161"/>
      <c r="T380" s="153"/>
      <c r="U380" s="153"/>
      <c r="V380" s="161"/>
      <c r="W380" s="153"/>
      <c r="X380" s="153"/>
      <c r="Y380" s="161"/>
      <c r="Z380" s="153"/>
      <c r="AA380" s="153"/>
      <c r="AB380" s="161"/>
      <c r="AC380" s="161"/>
      <c r="AD380" s="161"/>
      <c r="AE380" s="153"/>
      <c r="AF380" s="153"/>
      <c r="AG380" s="161"/>
      <c r="AH380" s="161"/>
      <c r="AI380" s="161"/>
      <c r="AJ380" s="153"/>
      <c r="AK380" s="153"/>
      <c r="AL380" s="161"/>
      <c r="AM380" s="161"/>
      <c r="AN380" s="161"/>
      <c r="AO380" s="153"/>
      <c r="AP380" s="153"/>
      <c r="AQ380" s="161"/>
      <c r="AR380" s="161"/>
      <c r="AS380" s="161"/>
      <c r="AT380" s="153"/>
      <c r="AU380" s="153"/>
      <c r="AV380" s="161"/>
      <c r="AW380" s="161"/>
      <c r="AX380" s="161"/>
      <c r="AY380" s="161"/>
      <c r="AZ380" s="161"/>
      <c r="BA380" s="161"/>
      <c r="BB380" s="240"/>
    </row>
    <row r="381" spans="1:54" ht="50.25" customHeight="1">
      <c r="A381" s="302"/>
      <c r="B381" s="304"/>
      <c r="C381" s="304"/>
      <c r="D381" s="163" t="s">
        <v>2</v>
      </c>
      <c r="E381" s="153">
        <f t="shared" si="854"/>
        <v>0</v>
      </c>
      <c r="F381" s="153">
        <f t="shared" si="855"/>
        <v>0</v>
      </c>
      <c r="G381" s="161"/>
      <c r="H381" s="153"/>
      <c r="I381" s="153"/>
      <c r="J381" s="161"/>
      <c r="K381" s="153"/>
      <c r="L381" s="153"/>
      <c r="M381" s="161"/>
      <c r="N381" s="153"/>
      <c r="O381" s="153"/>
      <c r="P381" s="161"/>
      <c r="Q381" s="153"/>
      <c r="R381" s="153"/>
      <c r="S381" s="161"/>
      <c r="T381" s="153"/>
      <c r="U381" s="153"/>
      <c r="V381" s="161"/>
      <c r="W381" s="153"/>
      <c r="X381" s="153"/>
      <c r="Y381" s="161"/>
      <c r="Z381" s="153"/>
      <c r="AA381" s="153"/>
      <c r="AB381" s="161"/>
      <c r="AC381" s="161"/>
      <c r="AD381" s="161"/>
      <c r="AE381" s="153"/>
      <c r="AF381" s="153"/>
      <c r="AG381" s="161"/>
      <c r="AH381" s="161"/>
      <c r="AI381" s="161"/>
      <c r="AJ381" s="153"/>
      <c r="AK381" s="153"/>
      <c r="AL381" s="161"/>
      <c r="AM381" s="161"/>
      <c r="AN381" s="161"/>
      <c r="AO381" s="153"/>
      <c r="AP381" s="153"/>
      <c r="AQ381" s="161"/>
      <c r="AR381" s="161"/>
      <c r="AS381" s="161"/>
      <c r="AT381" s="153"/>
      <c r="AU381" s="153"/>
      <c r="AV381" s="161"/>
      <c r="AW381" s="161"/>
      <c r="AX381" s="161"/>
      <c r="AY381" s="161"/>
      <c r="AZ381" s="161"/>
      <c r="BA381" s="161"/>
      <c r="BB381" s="240"/>
    </row>
    <row r="382" spans="1:54" ht="22.5" customHeight="1">
      <c r="A382" s="302"/>
      <c r="B382" s="304"/>
      <c r="C382" s="304"/>
      <c r="D382" s="238" t="s">
        <v>277</v>
      </c>
      <c r="E382" s="153">
        <f>H382+K382+N382+Q382+T382+W382+Z382+AE382+AJ382+AO382+AT382+AY382</f>
        <v>1282.81</v>
      </c>
      <c r="F382" s="153">
        <f t="shared" si="855"/>
        <v>0</v>
      </c>
      <c r="G382" s="161"/>
      <c r="H382" s="153"/>
      <c r="I382" s="153"/>
      <c r="J382" s="161"/>
      <c r="K382" s="153"/>
      <c r="L382" s="153"/>
      <c r="M382" s="161"/>
      <c r="N382" s="153"/>
      <c r="O382" s="153"/>
      <c r="P382" s="161"/>
      <c r="Q382" s="153"/>
      <c r="R382" s="153"/>
      <c r="S382" s="161"/>
      <c r="T382" s="153"/>
      <c r="U382" s="153"/>
      <c r="V382" s="161"/>
      <c r="W382" s="153"/>
      <c r="X382" s="153"/>
      <c r="Y382" s="161"/>
      <c r="Z382" s="153"/>
      <c r="AA382" s="153"/>
      <c r="AB382" s="161"/>
      <c r="AC382" s="161"/>
      <c r="AD382" s="161"/>
      <c r="AE382" s="153">
        <v>1282.81</v>
      </c>
      <c r="AF382" s="153"/>
      <c r="AG382" s="161"/>
      <c r="AH382" s="161"/>
      <c r="AI382" s="161"/>
      <c r="AJ382" s="153"/>
      <c r="AK382" s="153"/>
      <c r="AL382" s="161"/>
      <c r="AM382" s="161"/>
      <c r="AN382" s="161"/>
      <c r="AO382" s="153"/>
      <c r="AP382" s="153"/>
      <c r="AQ382" s="161"/>
      <c r="AR382" s="161"/>
      <c r="AS382" s="161"/>
      <c r="AT382" s="153"/>
      <c r="AU382" s="153"/>
      <c r="AV382" s="161"/>
      <c r="AW382" s="161"/>
      <c r="AX382" s="161"/>
      <c r="AY382" s="161"/>
      <c r="AZ382" s="161"/>
      <c r="BA382" s="161"/>
      <c r="BB382" s="240"/>
    </row>
    <row r="383" spans="1:54" ht="82.5" customHeight="1">
      <c r="A383" s="302"/>
      <c r="B383" s="304"/>
      <c r="C383" s="304"/>
      <c r="D383" s="238" t="s">
        <v>283</v>
      </c>
      <c r="E383" s="153">
        <f t="shared" ref="E383:E385" si="868">H383+K383+N383+Q383+T383+W383+Z383+AE383+AJ383+AO383+AT383+AY383</f>
        <v>0</v>
      </c>
      <c r="F383" s="153">
        <f t="shared" si="855"/>
        <v>0</v>
      </c>
      <c r="G383" s="161"/>
      <c r="H383" s="153"/>
      <c r="I383" s="153"/>
      <c r="J383" s="161"/>
      <c r="K383" s="153"/>
      <c r="L383" s="153"/>
      <c r="M383" s="161"/>
      <c r="N383" s="153"/>
      <c r="O383" s="153"/>
      <c r="P383" s="161"/>
      <c r="Q383" s="153"/>
      <c r="R383" s="153"/>
      <c r="S383" s="161"/>
      <c r="T383" s="153"/>
      <c r="U383" s="153"/>
      <c r="V383" s="161"/>
      <c r="W383" s="153"/>
      <c r="X383" s="153"/>
      <c r="Y383" s="161"/>
      <c r="Z383" s="153"/>
      <c r="AA383" s="153"/>
      <c r="AB383" s="161"/>
      <c r="AC383" s="161"/>
      <c r="AD383" s="161"/>
      <c r="AE383" s="153"/>
      <c r="AF383" s="153"/>
      <c r="AG383" s="161"/>
      <c r="AH383" s="161"/>
      <c r="AI383" s="161"/>
      <c r="AJ383" s="153"/>
      <c r="AK383" s="153"/>
      <c r="AL383" s="161"/>
      <c r="AM383" s="161"/>
      <c r="AN383" s="161"/>
      <c r="AO383" s="153"/>
      <c r="AP383" s="153"/>
      <c r="AQ383" s="161"/>
      <c r="AR383" s="161"/>
      <c r="AS383" s="161"/>
      <c r="AT383" s="153"/>
      <c r="AU383" s="153"/>
      <c r="AV383" s="161"/>
      <c r="AW383" s="161"/>
      <c r="AX383" s="161"/>
      <c r="AY383" s="161"/>
      <c r="AZ383" s="161"/>
      <c r="BA383" s="161"/>
      <c r="BB383" s="240"/>
    </row>
    <row r="384" spans="1:54" ht="22.5" customHeight="1">
      <c r="A384" s="302"/>
      <c r="B384" s="304"/>
      <c r="C384" s="304"/>
      <c r="D384" s="238" t="s">
        <v>278</v>
      </c>
      <c r="E384" s="153">
        <f t="shared" si="868"/>
        <v>0</v>
      </c>
      <c r="F384" s="153">
        <f t="shared" si="855"/>
        <v>0</v>
      </c>
      <c r="G384" s="161"/>
      <c r="H384" s="153"/>
      <c r="I384" s="153"/>
      <c r="J384" s="161"/>
      <c r="K384" s="153"/>
      <c r="L384" s="153"/>
      <c r="M384" s="161"/>
      <c r="N384" s="153"/>
      <c r="O384" s="153"/>
      <c r="P384" s="161"/>
      <c r="Q384" s="153"/>
      <c r="R384" s="153"/>
      <c r="S384" s="161"/>
      <c r="T384" s="153"/>
      <c r="U384" s="153"/>
      <c r="V384" s="161"/>
      <c r="W384" s="153"/>
      <c r="X384" s="153"/>
      <c r="Y384" s="161"/>
      <c r="Z384" s="153"/>
      <c r="AA384" s="153"/>
      <c r="AB384" s="161"/>
      <c r="AC384" s="161"/>
      <c r="AD384" s="161"/>
      <c r="AE384" s="153"/>
      <c r="AF384" s="153"/>
      <c r="AG384" s="161"/>
      <c r="AH384" s="161"/>
      <c r="AI384" s="161"/>
      <c r="AJ384" s="153"/>
      <c r="AK384" s="153"/>
      <c r="AL384" s="161"/>
      <c r="AM384" s="161"/>
      <c r="AN384" s="161"/>
      <c r="AO384" s="153"/>
      <c r="AP384" s="153"/>
      <c r="AQ384" s="161"/>
      <c r="AR384" s="161"/>
      <c r="AS384" s="161"/>
      <c r="AT384" s="153"/>
      <c r="AU384" s="153"/>
      <c r="AV384" s="161"/>
      <c r="AW384" s="161"/>
      <c r="AX384" s="161"/>
      <c r="AY384" s="161"/>
      <c r="AZ384" s="161"/>
      <c r="BA384" s="161"/>
      <c r="BB384" s="240"/>
    </row>
    <row r="385" spans="1:54" ht="31.2">
      <c r="A385" s="302"/>
      <c r="B385" s="304"/>
      <c r="C385" s="304"/>
      <c r="D385" s="158" t="s">
        <v>43</v>
      </c>
      <c r="E385" s="153">
        <f t="shared" si="868"/>
        <v>0</v>
      </c>
      <c r="F385" s="153">
        <f t="shared" si="855"/>
        <v>0</v>
      </c>
      <c r="G385" s="161"/>
      <c r="H385" s="153"/>
      <c r="I385" s="153"/>
      <c r="J385" s="161"/>
      <c r="K385" s="153"/>
      <c r="L385" s="153"/>
      <c r="M385" s="161"/>
      <c r="N385" s="153"/>
      <c r="O385" s="153"/>
      <c r="P385" s="161"/>
      <c r="Q385" s="153"/>
      <c r="R385" s="153"/>
      <c r="S385" s="161"/>
      <c r="T385" s="153"/>
      <c r="U385" s="153"/>
      <c r="V385" s="161"/>
      <c r="W385" s="153"/>
      <c r="X385" s="153"/>
      <c r="Y385" s="161"/>
      <c r="Z385" s="153"/>
      <c r="AA385" s="153"/>
      <c r="AB385" s="161"/>
      <c r="AC385" s="161"/>
      <c r="AD385" s="161"/>
      <c r="AE385" s="153"/>
      <c r="AF385" s="153"/>
      <c r="AG385" s="161"/>
      <c r="AH385" s="161"/>
      <c r="AI385" s="161"/>
      <c r="AJ385" s="153"/>
      <c r="AK385" s="153"/>
      <c r="AL385" s="161"/>
      <c r="AM385" s="161"/>
      <c r="AN385" s="161"/>
      <c r="AO385" s="153"/>
      <c r="AP385" s="153"/>
      <c r="AQ385" s="161"/>
      <c r="AR385" s="161"/>
      <c r="AS385" s="161"/>
      <c r="AT385" s="153"/>
      <c r="AU385" s="153"/>
      <c r="AV385" s="161"/>
      <c r="AW385" s="161"/>
      <c r="AX385" s="161"/>
      <c r="AY385" s="161"/>
      <c r="AZ385" s="161"/>
      <c r="BA385" s="161"/>
      <c r="BB385" s="241"/>
    </row>
    <row r="386" spans="1:54" ht="15.6">
      <c r="A386" s="320" t="s">
        <v>307</v>
      </c>
      <c r="B386" s="324"/>
      <c r="C386" s="325"/>
      <c r="D386" s="164" t="s">
        <v>41</v>
      </c>
      <c r="E386" s="188">
        <f>E169+E176+E183+E190+E197+E204+E211+E218+E225+E232+E239+E246+E253+E260+E267+E274</f>
        <v>41238.047900000005</v>
      </c>
      <c r="F386" s="188">
        <f t="shared" ref="F386:F388" si="869">I386+L386+O386+R386+U386+X386+AC386+AH386+AM386+AR386+AW386+AZ386</f>
        <v>22622.243980000003</v>
      </c>
      <c r="G386" s="188">
        <f>F386*100/E386</f>
        <v>54.857698489651355</v>
      </c>
      <c r="H386" s="188">
        <f t="shared" ref="H386:BA386" si="870">H169+H176+H183+H190+H197+H204+H211+H218+H225+H232+H239+H246+H253+H260+H267+H274</f>
        <v>0</v>
      </c>
      <c r="I386" s="188">
        <f t="shared" si="870"/>
        <v>0</v>
      </c>
      <c r="J386" s="188">
        <f t="shared" si="870"/>
        <v>0</v>
      </c>
      <c r="K386" s="188">
        <f t="shared" si="870"/>
        <v>0</v>
      </c>
      <c r="L386" s="188">
        <f t="shared" si="870"/>
        <v>0</v>
      </c>
      <c r="M386" s="188">
        <f t="shared" si="870"/>
        <v>0</v>
      </c>
      <c r="N386" s="188">
        <f t="shared" si="870"/>
        <v>0</v>
      </c>
      <c r="O386" s="188">
        <f t="shared" si="870"/>
        <v>0</v>
      </c>
      <c r="P386" s="188">
        <f t="shared" si="870"/>
        <v>0</v>
      </c>
      <c r="Q386" s="188">
        <f t="shared" si="870"/>
        <v>6508.9405000000006</v>
      </c>
      <c r="R386" s="188">
        <f t="shared" si="870"/>
        <v>6508.9405000000006</v>
      </c>
      <c r="S386" s="188">
        <f>R386*100/Q386</f>
        <v>100</v>
      </c>
      <c r="T386" s="188">
        <f t="shared" ref="T386:V386" si="871">T169+T176+T183+T190+T197+T204+T211+T218+T225+T232+T239+T246+T253+T260+T267+T274</f>
        <v>628</v>
      </c>
      <c r="U386" s="188">
        <f t="shared" si="871"/>
        <v>628</v>
      </c>
      <c r="V386" s="188">
        <f t="shared" si="871"/>
        <v>0</v>
      </c>
      <c r="W386" s="188">
        <f t="shared" ref="W386:X386" si="872">W169+W176+W183+W190+W197+W204+W211+W218+W225+W232+W239+W246+W253+W260+W267+W274</f>
        <v>7155.2645000000002</v>
      </c>
      <c r="X386" s="188">
        <f t="shared" si="872"/>
        <v>7155.2645000000002</v>
      </c>
      <c r="Y386" s="188">
        <f>X386*100/W386</f>
        <v>100</v>
      </c>
      <c r="Z386" s="188">
        <f>Z169+Z176+Z183+Z190+Z197+Z204+Z211+Z218+Z225+Z232+Z239+Z246+Z253+Z260+Z267+Z274</f>
        <v>8330.0389800000012</v>
      </c>
      <c r="AA386" s="188">
        <f t="shared" ref="AA386:AC386" si="873">AA169+AA176+AA183+AA190+AA197+AA204+AA211+AA218+AA225+AA232+AA239+AA246+AA253+AA260+AA267+AA274</f>
        <v>7093.3586500000001</v>
      </c>
      <c r="AB386" s="188">
        <f t="shared" si="873"/>
        <v>283.32</v>
      </c>
      <c r="AC386" s="188">
        <f t="shared" si="873"/>
        <v>8330.0389800000012</v>
      </c>
      <c r="AD386" s="188">
        <f t="shared" si="870"/>
        <v>0</v>
      </c>
      <c r="AE386" s="188">
        <f t="shared" si="870"/>
        <v>0</v>
      </c>
      <c r="AF386" s="188">
        <f t="shared" si="870"/>
        <v>0</v>
      </c>
      <c r="AG386" s="188">
        <f t="shared" si="870"/>
        <v>0</v>
      </c>
      <c r="AH386" s="188">
        <f t="shared" si="870"/>
        <v>0</v>
      </c>
      <c r="AI386" s="188">
        <f t="shared" si="870"/>
        <v>0</v>
      </c>
      <c r="AJ386" s="188">
        <f t="shared" si="870"/>
        <v>18615.803919999998</v>
      </c>
      <c r="AK386" s="188">
        <f t="shared" si="870"/>
        <v>0</v>
      </c>
      <c r="AL386" s="188">
        <f t="shared" si="870"/>
        <v>0</v>
      </c>
      <c r="AM386" s="188">
        <f t="shared" si="870"/>
        <v>0</v>
      </c>
      <c r="AN386" s="188">
        <f t="shared" si="870"/>
        <v>0</v>
      </c>
      <c r="AO386" s="188">
        <f t="shared" si="870"/>
        <v>0</v>
      </c>
      <c r="AP386" s="188">
        <f t="shared" si="870"/>
        <v>0</v>
      </c>
      <c r="AQ386" s="188">
        <f t="shared" si="870"/>
        <v>0</v>
      </c>
      <c r="AR386" s="188">
        <f t="shared" si="870"/>
        <v>0</v>
      </c>
      <c r="AS386" s="188">
        <f t="shared" si="870"/>
        <v>0</v>
      </c>
      <c r="AT386" s="188">
        <f t="shared" si="870"/>
        <v>0</v>
      </c>
      <c r="AU386" s="188">
        <f t="shared" si="870"/>
        <v>0</v>
      </c>
      <c r="AV386" s="188">
        <f t="shared" si="870"/>
        <v>0</v>
      </c>
      <c r="AW386" s="188">
        <f t="shared" si="870"/>
        <v>0</v>
      </c>
      <c r="AX386" s="188">
        <f t="shared" si="870"/>
        <v>0</v>
      </c>
      <c r="AY386" s="188">
        <f t="shared" si="870"/>
        <v>0</v>
      </c>
      <c r="AZ386" s="188">
        <f t="shared" si="870"/>
        <v>0</v>
      </c>
      <c r="BA386" s="188">
        <f t="shared" si="870"/>
        <v>0</v>
      </c>
      <c r="BB386" s="222"/>
    </row>
    <row r="387" spans="1:54" ht="31.2">
      <c r="A387" s="326"/>
      <c r="B387" s="327"/>
      <c r="C387" s="328"/>
      <c r="D387" s="164" t="s">
        <v>37</v>
      </c>
      <c r="E387" s="188">
        <f t="shared" ref="E387:G387" si="874">E170+E177+E184+E191+E198+E205+E212+E219+E226+E233+E240+E247+E254+E261+E268+E275</f>
        <v>0</v>
      </c>
      <c r="F387" s="188">
        <f t="shared" si="869"/>
        <v>0</v>
      </c>
      <c r="G387" s="188">
        <f t="shared" si="874"/>
        <v>0</v>
      </c>
      <c r="H387" s="188">
        <f>H170+H177+H184+H191+H198+H205+H212+H219+H226+H233+H240+H247+H254+H261+H268+H275+H282+H289+H296+H303+H310+H317+H324+H331+H338+H345+H352+H359+H366+H373+H380</f>
        <v>0</v>
      </c>
      <c r="I387" s="188">
        <f t="shared" ref="I387:BA387" si="875">I170+I177+I184+I191+I198+I205+I212+I219+I226+I233+I240+I247+I254+I261+I268+I275+I282+I289+I296+I303+I310+I317+I324+I331+I338+I345+I352+I359+I366+I373+I380</f>
        <v>0</v>
      </c>
      <c r="J387" s="188">
        <f t="shared" si="875"/>
        <v>0</v>
      </c>
      <c r="K387" s="188">
        <f t="shared" si="875"/>
        <v>0</v>
      </c>
      <c r="L387" s="188">
        <f t="shared" si="875"/>
        <v>0</v>
      </c>
      <c r="M387" s="188">
        <f t="shared" si="875"/>
        <v>0</v>
      </c>
      <c r="N387" s="188">
        <f t="shared" si="875"/>
        <v>0</v>
      </c>
      <c r="O387" s="188">
        <f t="shared" si="875"/>
        <v>0</v>
      </c>
      <c r="P387" s="188">
        <f t="shared" si="875"/>
        <v>0</v>
      </c>
      <c r="Q387" s="188">
        <f t="shared" si="875"/>
        <v>0</v>
      </c>
      <c r="R387" s="188">
        <f t="shared" si="875"/>
        <v>0</v>
      </c>
      <c r="S387" s="188">
        <f t="shared" si="875"/>
        <v>0</v>
      </c>
      <c r="T387" s="188">
        <f t="shared" si="875"/>
        <v>0</v>
      </c>
      <c r="U387" s="188">
        <f t="shared" si="875"/>
        <v>0</v>
      </c>
      <c r="V387" s="188">
        <f t="shared" si="875"/>
        <v>0</v>
      </c>
      <c r="W387" s="188">
        <f t="shared" si="875"/>
        <v>0</v>
      </c>
      <c r="X387" s="188">
        <f t="shared" si="875"/>
        <v>0</v>
      </c>
      <c r="Y387" s="188">
        <f t="shared" si="875"/>
        <v>0</v>
      </c>
      <c r="Z387" s="188">
        <f t="shared" si="875"/>
        <v>0</v>
      </c>
      <c r="AA387" s="188">
        <f t="shared" si="875"/>
        <v>0</v>
      </c>
      <c r="AB387" s="188">
        <f t="shared" si="875"/>
        <v>0</v>
      </c>
      <c r="AC387" s="188">
        <f t="shared" si="875"/>
        <v>0</v>
      </c>
      <c r="AD387" s="188">
        <f t="shared" si="875"/>
        <v>0</v>
      </c>
      <c r="AE387" s="188">
        <f t="shared" si="875"/>
        <v>0</v>
      </c>
      <c r="AF387" s="188">
        <f t="shared" si="875"/>
        <v>0</v>
      </c>
      <c r="AG387" s="188">
        <f t="shared" si="875"/>
        <v>0</v>
      </c>
      <c r="AH387" s="188">
        <f t="shared" si="875"/>
        <v>0</v>
      </c>
      <c r="AI387" s="188">
        <f t="shared" si="875"/>
        <v>0</v>
      </c>
      <c r="AJ387" s="188">
        <f t="shared" si="875"/>
        <v>0</v>
      </c>
      <c r="AK387" s="188">
        <f t="shared" si="875"/>
        <v>0</v>
      </c>
      <c r="AL387" s="188">
        <f t="shared" si="875"/>
        <v>0</v>
      </c>
      <c r="AM387" s="188">
        <f t="shared" si="875"/>
        <v>0</v>
      </c>
      <c r="AN387" s="188">
        <f t="shared" si="875"/>
        <v>0</v>
      </c>
      <c r="AO387" s="188">
        <f t="shared" si="875"/>
        <v>0</v>
      </c>
      <c r="AP387" s="188">
        <f t="shared" si="875"/>
        <v>0</v>
      </c>
      <c r="AQ387" s="188">
        <f t="shared" si="875"/>
        <v>0</v>
      </c>
      <c r="AR387" s="188">
        <f t="shared" si="875"/>
        <v>0</v>
      </c>
      <c r="AS387" s="188">
        <f t="shared" si="875"/>
        <v>0</v>
      </c>
      <c r="AT387" s="188">
        <f t="shared" si="875"/>
        <v>0</v>
      </c>
      <c r="AU387" s="188">
        <f t="shared" si="875"/>
        <v>0</v>
      </c>
      <c r="AV387" s="188">
        <f t="shared" si="875"/>
        <v>0</v>
      </c>
      <c r="AW387" s="188">
        <f t="shared" si="875"/>
        <v>0</v>
      </c>
      <c r="AX387" s="188">
        <f t="shared" si="875"/>
        <v>0</v>
      </c>
      <c r="AY387" s="188">
        <f t="shared" si="875"/>
        <v>0</v>
      </c>
      <c r="AZ387" s="188">
        <f t="shared" si="875"/>
        <v>0</v>
      </c>
      <c r="BA387" s="188">
        <f t="shared" si="875"/>
        <v>0</v>
      </c>
      <c r="BB387" s="222"/>
    </row>
    <row r="388" spans="1:54" ht="46.8">
      <c r="A388" s="326"/>
      <c r="B388" s="327"/>
      <c r="C388" s="328"/>
      <c r="D388" s="175" t="s">
        <v>2</v>
      </c>
      <c r="E388" s="188">
        <f t="shared" ref="E388" si="876">E171+E178+E185+E192+E199+E206+E213+E220+E227+E234+E241+E248+E255+E262+E269+E276</f>
        <v>10957.099999999999</v>
      </c>
      <c r="F388" s="188">
        <f t="shared" si="869"/>
        <v>1179.0999999999999</v>
      </c>
      <c r="G388" s="188">
        <f t="shared" ref="G388:G389" si="877">F388*100/E388</f>
        <v>10.761059039344353</v>
      </c>
      <c r="H388" s="188">
        <f t="shared" ref="H388:BA388" si="878">H171+H178+H185+H192+H199+H206+H213+H220+H227+H234+H241+H248+H255+H262+H269+H276+H283+H290+H297+H304+H311+H318+H325+H332+H339+H346+H353+H360+H367+H374+H381</f>
        <v>0</v>
      </c>
      <c r="I388" s="188">
        <f t="shared" si="878"/>
        <v>0</v>
      </c>
      <c r="J388" s="188">
        <f t="shared" si="878"/>
        <v>0</v>
      </c>
      <c r="K388" s="188">
        <f t="shared" si="878"/>
        <v>0</v>
      </c>
      <c r="L388" s="188">
        <f t="shared" si="878"/>
        <v>0</v>
      </c>
      <c r="M388" s="188">
        <f t="shared" si="878"/>
        <v>0</v>
      </c>
      <c r="N388" s="188">
        <f t="shared" si="878"/>
        <v>0</v>
      </c>
      <c r="O388" s="188">
        <f t="shared" si="878"/>
        <v>0</v>
      </c>
      <c r="P388" s="188">
        <f t="shared" si="878"/>
        <v>0</v>
      </c>
      <c r="Q388" s="188">
        <f t="shared" si="878"/>
        <v>0</v>
      </c>
      <c r="R388" s="188">
        <f t="shared" si="878"/>
        <v>0</v>
      </c>
      <c r="S388" s="188">
        <f t="shared" si="878"/>
        <v>0</v>
      </c>
      <c r="T388" s="188">
        <f t="shared" si="878"/>
        <v>0</v>
      </c>
      <c r="U388" s="188">
        <f t="shared" si="878"/>
        <v>0</v>
      </c>
      <c r="V388" s="188">
        <f t="shared" si="878"/>
        <v>0</v>
      </c>
      <c r="W388" s="188">
        <f t="shared" si="878"/>
        <v>0</v>
      </c>
      <c r="X388" s="188">
        <f t="shared" si="878"/>
        <v>0</v>
      </c>
      <c r="Y388" s="188">
        <f t="shared" si="878"/>
        <v>0</v>
      </c>
      <c r="Z388" s="188">
        <f t="shared" si="878"/>
        <v>1179.0999999999999</v>
      </c>
      <c r="AA388" s="188">
        <f t="shared" si="878"/>
        <v>0</v>
      </c>
      <c r="AB388" s="188">
        <f t="shared" si="878"/>
        <v>0</v>
      </c>
      <c r="AC388" s="188">
        <f t="shared" si="878"/>
        <v>1179.0999999999999</v>
      </c>
      <c r="AD388" s="188">
        <f t="shared" si="878"/>
        <v>0</v>
      </c>
      <c r="AE388" s="188">
        <f t="shared" si="878"/>
        <v>0</v>
      </c>
      <c r="AF388" s="188">
        <f t="shared" si="878"/>
        <v>0</v>
      </c>
      <c r="AG388" s="188">
        <f t="shared" si="878"/>
        <v>0</v>
      </c>
      <c r="AH388" s="188">
        <f t="shared" si="878"/>
        <v>0</v>
      </c>
      <c r="AI388" s="188">
        <f t="shared" si="878"/>
        <v>0</v>
      </c>
      <c r="AJ388" s="188">
        <f t="shared" si="878"/>
        <v>9778</v>
      </c>
      <c r="AK388" s="188">
        <f t="shared" si="878"/>
        <v>0</v>
      </c>
      <c r="AL388" s="188">
        <f t="shared" si="878"/>
        <v>0</v>
      </c>
      <c r="AM388" s="188">
        <f t="shared" si="878"/>
        <v>0</v>
      </c>
      <c r="AN388" s="188">
        <f t="shared" si="878"/>
        <v>0</v>
      </c>
      <c r="AO388" s="188">
        <f t="shared" si="878"/>
        <v>0</v>
      </c>
      <c r="AP388" s="188">
        <f t="shared" si="878"/>
        <v>0</v>
      </c>
      <c r="AQ388" s="188">
        <f t="shared" si="878"/>
        <v>0</v>
      </c>
      <c r="AR388" s="188">
        <f t="shared" si="878"/>
        <v>0</v>
      </c>
      <c r="AS388" s="188">
        <f t="shared" si="878"/>
        <v>0</v>
      </c>
      <c r="AT388" s="188">
        <f t="shared" si="878"/>
        <v>0</v>
      </c>
      <c r="AU388" s="188">
        <f t="shared" si="878"/>
        <v>0</v>
      </c>
      <c r="AV388" s="188">
        <f t="shared" si="878"/>
        <v>0</v>
      </c>
      <c r="AW388" s="188">
        <f t="shared" si="878"/>
        <v>0</v>
      </c>
      <c r="AX388" s="188">
        <f t="shared" si="878"/>
        <v>0</v>
      </c>
      <c r="AY388" s="188">
        <f t="shared" si="878"/>
        <v>0</v>
      </c>
      <c r="AZ388" s="188">
        <f t="shared" si="878"/>
        <v>0</v>
      </c>
      <c r="BA388" s="188">
        <f t="shared" si="878"/>
        <v>0</v>
      </c>
      <c r="BB388" s="222"/>
    </row>
    <row r="389" spans="1:54" s="226" customFormat="1" ht="15.6">
      <c r="A389" s="326"/>
      <c r="B389" s="327"/>
      <c r="C389" s="328"/>
      <c r="D389" s="180" t="s">
        <v>277</v>
      </c>
      <c r="E389" s="188">
        <f t="shared" ref="E389" si="879">E172+E179+E186+E193+E200+E207+E214+E221+E228+E235+E242+E249+E256+E263+E270+E277</f>
        <v>30280.947900000006</v>
      </c>
      <c r="F389" s="188">
        <f>I389+L389+O389+R389+U389+X389+AC389+AH389+AM389+AR389+AW389+AZ389</f>
        <v>21443.143980000001</v>
      </c>
      <c r="G389" s="188">
        <f t="shared" si="877"/>
        <v>70.813978646949806</v>
      </c>
      <c r="H389" s="188">
        <f t="shared" ref="H389:BA389" si="880">H172+H179+H186+H193+H200+H207+H214+H221+H228+H235+H242+H249+H256+H263+H270+H277+H284+H291+H298+H305+H312+H319+H326+H333+H340+H347+H354+H361+H368+H375+H382</f>
        <v>0</v>
      </c>
      <c r="I389" s="188">
        <f t="shared" si="880"/>
        <v>0</v>
      </c>
      <c r="J389" s="188">
        <f t="shared" si="880"/>
        <v>0</v>
      </c>
      <c r="K389" s="188">
        <f t="shared" si="880"/>
        <v>0</v>
      </c>
      <c r="L389" s="188">
        <f t="shared" si="880"/>
        <v>0</v>
      </c>
      <c r="M389" s="188">
        <f t="shared" si="880"/>
        <v>0</v>
      </c>
      <c r="N389" s="188">
        <f t="shared" si="880"/>
        <v>0</v>
      </c>
      <c r="O389" s="188">
        <f t="shared" si="880"/>
        <v>0</v>
      </c>
      <c r="P389" s="188">
        <f t="shared" si="880"/>
        <v>0</v>
      </c>
      <c r="Q389" s="188">
        <f t="shared" si="880"/>
        <v>6508.9405000000006</v>
      </c>
      <c r="R389" s="188">
        <f t="shared" si="880"/>
        <v>6508.9405000000006</v>
      </c>
      <c r="S389" s="188">
        <f t="shared" si="880"/>
        <v>0</v>
      </c>
      <c r="T389" s="188">
        <f t="shared" si="880"/>
        <v>628</v>
      </c>
      <c r="U389" s="188">
        <f t="shared" si="880"/>
        <v>628</v>
      </c>
      <c r="V389" s="188">
        <f t="shared" si="880"/>
        <v>0</v>
      </c>
      <c r="W389" s="188">
        <f t="shared" si="880"/>
        <v>7155.2645000000002</v>
      </c>
      <c r="X389" s="188">
        <f t="shared" si="880"/>
        <v>7155.2645000000002</v>
      </c>
      <c r="Y389" s="188">
        <f t="shared" si="880"/>
        <v>0</v>
      </c>
      <c r="Z389" s="188">
        <f t="shared" si="880"/>
        <v>7150.9389800000008</v>
      </c>
      <c r="AA389" s="188">
        <f t="shared" si="880"/>
        <v>7093.3586500000001</v>
      </c>
      <c r="AB389" s="188">
        <f t="shared" si="880"/>
        <v>283.32</v>
      </c>
      <c r="AC389" s="188">
        <f t="shared" si="880"/>
        <v>7150.9389800000008</v>
      </c>
      <c r="AD389" s="188">
        <f t="shared" si="880"/>
        <v>0</v>
      </c>
      <c r="AE389" s="188">
        <f t="shared" si="880"/>
        <v>2949.4160000000002</v>
      </c>
      <c r="AF389" s="188">
        <f t="shared" si="880"/>
        <v>0</v>
      </c>
      <c r="AG389" s="188">
        <f t="shared" si="880"/>
        <v>0</v>
      </c>
      <c r="AH389" s="188">
        <f t="shared" si="880"/>
        <v>0</v>
      </c>
      <c r="AI389" s="188">
        <f t="shared" si="880"/>
        <v>0</v>
      </c>
      <c r="AJ389" s="188">
        <f t="shared" si="880"/>
        <v>26923.575920000003</v>
      </c>
      <c r="AK389" s="188">
        <f t="shared" si="880"/>
        <v>0</v>
      </c>
      <c r="AL389" s="188">
        <f t="shared" si="880"/>
        <v>0</v>
      </c>
      <c r="AM389" s="188">
        <f t="shared" si="880"/>
        <v>0</v>
      </c>
      <c r="AN389" s="188">
        <f t="shared" si="880"/>
        <v>0</v>
      </c>
      <c r="AO389" s="188">
        <f t="shared" si="880"/>
        <v>0</v>
      </c>
      <c r="AP389" s="188">
        <f t="shared" si="880"/>
        <v>0</v>
      </c>
      <c r="AQ389" s="188">
        <f t="shared" si="880"/>
        <v>0</v>
      </c>
      <c r="AR389" s="188">
        <f t="shared" si="880"/>
        <v>0</v>
      </c>
      <c r="AS389" s="188">
        <f t="shared" si="880"/>
        <v>0</v>
      </c>
      <c r="AT389" s="188">
        <f t="shared" si="880"/>
        <v>0</v>
      </c>
      <c r="AU389" s="188">
        <f t="shared" si="880"/>
        <v>0</v>
      </c>
      <c r="AV389" s="188">
        <f t="shared" si="880"/>
        <v>0</v>
      </c>
      <c r="AW389" s="188">
        <f t="shared" si="880"/>
        <v>0</v>
      </c>
      <c r="AX389" s="188">
        <f t="shared" si="880"/>
        <v>0</v>
      </c>
      <c r="AY389" s="188">
        <f t="shared" si="880"/>
        <v>0</v>
      </c>
      <c r="AZ389" s="188">
        <f t="shared" si="880"/>
        <v>0</v>
      </c>
      <c r="BA389" s="188">
        <f t="shared" si="880"/>
        <v>0</v>
      </c>
      <c r="BB389" s="225"/>
    </row>
    <row r="390" spans="1:54" ht="82.5" customHeight="1">
      <c r="A390" s="326"/>
      <c r="B390" s="327"/>
      <c r="C390" s="328"/>
      <c r="D390" s="180" t="s">
        <v>283</v>
      </c>
      <c r="E390" s="188">
        <f t="shared" ref="E390:G390" si="881">E173+E180+E187+E194+E201+E208+E215+E222+E229+E236+E243+E250+E257+E264+E271+E278</f>
        <v>0</v>
      </c>
      <c r="F390" s="188">
        <f t="shared" si="881"/>
        <v>0</v>
      </c>
      <c r="G390" s="188">
        <f t="shared" si="881"/>
        <v>0</v>
      </c>
      <c r="H390" s="188">
        <f t="shared" ref="H390:BA390" si="882">H173+H180+H187+H194+H201+H208+H215+H222+H229+H236+H243+H250+H257+H264+H271+H278+H285+H292+H299+H306+H313+H320+H327+H334+H341+H348+H355+H362+H369+H376+H383</f>
        <v>0</v>
      </c>
      <c r="I390" s="188">
        <f t="shared" si="882"/>
        <v>0</v>
      </c>
      <c r="J390" s="188">
        <f t="shared" si="882"/>
        <v>0</v>
      </c>
      <c r="K390" s="188">
        <f t="shared" si="882"/>
        <v>0</v>
      </c>
      <c r="L390" s="188">
        <f t="shared" si="882"/>
        <v>0</v>
      </c>
      <c r="M390" s="188">
        <f t="shared" si="882"/>
        <v>0</v>
      </c>
      <c r="N390" s="188">
        <f t="shared" si="882"/>
        <v>0</v>
      </c>
      <c r="O390" s="188">
        <f t="shared" si="882"/>
        <v>0</v>
      </c>
      <c r="P390" s="188">
        <f t="shared" si="882"/>
        <v>0</v>
      </c>
      <c r="Q390" s="188">
        <f t="shared" si="882"/>
        <v>0</v>
      </c>
      <c r="R390" s="188">
        <f t="shared" si="882"/>
        <v>0</v>
      </c>
      <c r="S390" s="188">
        <f t="shared" si="882"/>
        <v>0</v>
      </c>
      <c r="T390" s="188">
        <f t="shared" si="882"/>
        <v>0</v>
      </c>
      <c r="U390" s="188">
        <f t="shared" si="882"/>
        <v>0</v>
      </c>
      <c r="V390" s="188">
        <f t="shared" si="882"/>
        <v>0</v>
      </c>
      <c r="W390" s="188">
        <f t="shared" si="882"/>
        <v>0</v>
      </c>
      <c r="X390" s="188">
        <f t="shared" si="882"/>
        <v>0</v>
      </c>
      <c r="Y390" s="188">
        <f t="shared" si="882"/>
        <v>0</v>
      </c>
      <c r="Z390" s="188">
        <f t="shared" si="882"/>
        <v>0</v>
      </c>
      <c r="AA390" s="188">
        <f t="shared" si="882"/>
        <v>0</v>
      </c>
      <c r="AB390" s="188">
        <f t="shared" si="882"/>
        <v>0</v>
      </c>
      <c r="AC390" s="188">
        <f t="shared" si="882"/>
        <v>0</v>
      </c>
      <c r="AD390" s="188">
        <f t="shared" si="882"/>
        <v>0</v>
      </c>
      <c r="AE390" s="188">
        <f t="shared" si="882"/>
        <v>0</v>
      </c>
      <c r="AF390" s="188">
        <f t="shared" si="882"/>
        <v>0</v>
      </c>
      <c r="AG390" s="188">
        <f t="shared" si="882"/>
        <v>0</v>
      </c>
      <c r="AH390" s="188">
        <f t="shared" si="882"/>
        <v>0</v>
      </c>
      <c r="AI390" s="188">
        <f t="shared" si="882"/>
        <v>0</v>
      </c>
      <c r="AJ390" s="188">
        <f t="shared" si="882"/>
        <v>0</v>
      </c>
      <c r="AK390" s="188">
        <f t="shared" si="882"/>
        <v>0</v>
      </c>
      <c r="AL390" s="188">
        <f t="shared" si="882"/>
        <v>0</v>
      </c>
      <c r="AM390" s="188">
        <f t="shared" si="882"/>
        <v>0</v>
      </c>
      <c r="AN390" s="188">
        <f t="shared" si="882"/>
        <v>0</v>
      </c>
      <c r="AO390" s="188">
        <f t="shared" si="882"/>
        <v>0</v>
      </c>
      <c r="AP390" s="188">
        <f t="shared" si="882"/>
        <v>0</v>
      </c>
      <c r="AQ390" s="188">
        <f t="shared" si="882"/>
        <v>0</v>
      </c>
      <c r="AR390" s="188">
        <f t="shared" si="882"/>
        <v>0</v>
      </c>
      <c r="AS390" s="188">
        <f t="shared" si="882"/>
        <v>0</v>
      </c>
      <c r="AT390" s="188">
        <f t="shared" si="882"/>
        <v>0</v>
      </c>
      <c r="AU390" s="188">
        <f t="shared" si="882"/>
        <v>0</v>
      </c>
      <c r="AV390" s="188">
        <f t="shared" si="882"/>
        <v>0</v>
      </c>
      <c r="AW390" s="188">
        <f t="shared" si="882"/>
        <v>0</v>
      </c>
      <c r="AX390" s="188">
        <f t="shared" si="882"/>
        <v>0</v>
      </c>
      <c r="AY390" s="188">
        <f t="shared" si="882"/>
        <v>0</v>
      </c>
      <c r="AZ390" s="188">
        <f t="shared" si="882"/>
        <v>0</v>
      </c>
      <c r="BA390" s="188">
        <f t="shared" si="882"/>
        <v>0</v>
      </c>
      <c r="BB390" s="222"/>
    </row>
    <row r="391" spans="1:54" ht="15.6">
      <c r="A391" s="326"/>
      <c r="B391" s="327"/>
      <c r="C391" s="328"/>
      <c r="D391" s="180" t="s">
        <v>278</v>
      </c>
      <c r="E391" s="188">
        <f t="shared" ref="E391:G391" si="883">E174+E181+E188+E195+E202+E209+E216+E223+E230+E237+E244+E251+E258+E265+E272+E279</f>
        <v>0</v>
      </c>
      <c r="F391" s="188">
        <f t="shared" si="883"/>
        <v>0</v>
      </c>
      <c r="G391" s="188">
        <f t="shared" si="883"/>
        <v>0</v>
      </c>
      <c r="H391" s="188">
        <f t="shared" ref="H391:BA391" si="884">H174+H181+H188+H195+H202+H209+H216+H223+H230+H237+H244+H251+H258+H265+H272+H279+H286+H293+H300+H307+H314+H321+H328+H335+H342+H349+H356+H363+H370</f>
        <v>0</v>
      </c>
      <c r="I391" s="188">
        <f t="shared" si="884"/>
        <v>0</v>
      </c>
      <c r="J391" s="188">
        <f t="shared" si="884"/>
        <v>0</v>
      </c>
      <c r="K391" s="188">
        <f t="shared" si="884"/>
        <v>0</v>
      </c>
      <c r="L391" s="188">
        <f t="shared" si="884"/>
        <v>0</v>
      </c>
      <c r="M391" s="188">
        <f t="shared" si="884"/>
        <v>0</v>
      </c>
      <c r="N391" s="188">
        <f t="shared" si="884"/>
        <v>0</v>
      </c>
      <c r="O391" s="188">
        <f t="shared" si="884"/>
        <v>0</v>
      </c>
      <c r="P391" s="188">
        <f t="shared" si="884"/>
        <v>0</v>
      </c>
      <c r="Q391" s="188">
        <f t="shared" si="884"/>
        <v>0</v>
      </c>
      <c r="R391" s="188">
        <f t="shared" si="884"/>
        <v>0</v>
      </c>
      <c r="S391" s="188">
        <f t="shared" si="884"/>
        <v>0</v>
      </c>
      <c r="T391" s="188">
        <f t="shared" si="884"/>
        <v>0</v>
      </c>
      <c r="U391" s="188">
        <f t="shared" si="884"/>
        <v>0</v>
      </c>
      <c r="V391" s="188">
        <f t="shared" si="884"/>
        <v>0</v>
      </c>
      <c r="W391" s="188">
        <f t="shared" si="884"/>
        <v>0</v>
      </c>
      <c r="X391" s="188">
        <f t="shared" si="884"/>
        <v>0</v>
      </c>
      <c r="Y391" s="188">
        <f t="shared" si="884"/>
        <v>0</v>
      </c>
      <c r="Z391" s="188">
        <f t="shared" si="884"/>
        <v>0</v>
      </c>
      <c r="AA391" s="188">
        <f t="shared" si="884"/>
        <v>0</v>
      </c>
      <c r="AB391" s="188">
        <f t="shared" si="884"/>
        <v>0</v>
      </c>
      <c r="AC391" s="188">
        <f t="shared" si="884"/>
        <v>0</v>
      </c>
      <c r="AD391" s="188">
        <f t="shared" si="884"/>
        <v>0</v>
      </c>
      <c r="AE391" s="188">
        <f t="shared" si="884"/>
        <v>0</v>
      </c>
      <c r="AF391" s="188">
        <f t="shared" si="884"/>
        <v>0</v>
      </c>
      <c r="AG391" s="188">
        <f t="shared" si="884"/>
        <v>0</v>
      </c>
      <c r="AH391" s="188">
        <f t="shared" si="884"/>
        <v>0</v>
      </c>
      <c r="AI391" s="188">
        <f t="shared" si="884"/>
        <v>0</v>
      </c>
      <c r="AJ391" s="188">
        <f t="shared" si="884"/>
        <v>0</v>
      </c>
      <c r="AK391" s="188">
        <f t="shared" si="884"/>
        <v>0</v>
      </c>
      <c r="AL391" s="188">
        <f t="shared" si="884"/>
        <v>0</v>
      </c>
      <c r="AM391" s="188">
        <f t="shared" si="884"/>
        <v>0</v>
      </c>
      <c r="AN391" s="188">
        <f t="shared" si="884"/>
        <v>0</v>
      </c>
      <c r="AO391" s="188">
        <f t="shared" si="884"/>
        <v>0</v>
      </c>
      <c r="AP391" s="188">
        <f t="shared" si="884"/>
        <v>0</v>
      </c>
      <c r="AQ391" s="188">
        <f t="shared" si="884"/>
        <v>0</v>
      </c>
      <c r="AR391" s="188">
        <f t="shared" si="884"/>
        <v>0</v>
      </c>
      <c r="AS391" s="188">
        <f t="shared" si="884"/>
        <v>0</v>
      </c>
      <c r="AT391" s="188">
        <f t="shared" si="884"/>
        <v>0</v>
      </c>
      <c r="AU391" s="188">
        <f t="shared" si="884"/>
        <v>0</v>
      </c>
      <c r="AV391" s="188">
        <f t="shared" si="884"/>
        <v>0</v>
      </c>
      <c r="AW391" s="188">
        <f t="shared" si="884"/>
        <v>0</v>
      </c>
      <c r="AX391" s="188">
        <f t="shared" si="884"/>
        <v>0</v>
      </c>
      <c r="AY391" s="188">
        <f t="shared" si="884"/>
        <v>0</v>
      </c>
      <c r="AZ391" s="188">
        <f t="shared" si="884"/>
        <v>0</v>
      </c>
      <c r="BA391" s="188">
        <f t="shared" si="884"/>
        <v>0</v>
      </c>
      <c r="BB391" s="222"/>
    </row>
    <row r="392" spans="1:54" ht="31.2">
      <c r="A392" s="329"/>
      <c r="B392" s="330"/>
      <c r="C392" s="331"/>
      <c r="D392" s="155" t="s">
        <v>43</v>
      </c>
      <c r="E392" s="188">
        <f t="shared" ref="E392:G392" si="885">E175+E182+E189+E196+E203+E210+E217+E224+E231+E238+E245+E252+E259+E266+E273+E280</f>
        <v>0</v>
      </c>
      <c r="F392" s="188">
        <f t="shared" si="885"/>
        <v>0</v>
      </c>
      <c r="G392" s="188">
        <f t="shared" si="885"/>
        <v>0</v>
      </c>
      <c r="H392" s="188">
        <f t="shared" ref="H392:BA392" si="886">H175+H182+H189+H196+H203+H210+H217+H224+H231+H238+H245+H252+H259+H266+H273+H280+H287+H294+H301+H308+H315+H322+H329+H336+H343+H350+H357+H364+H371</f>
        <v>0</v>
      </c>
      <c r="I392" s="188">
        <f t="shared" si="886"/>
        <v>0</v>
      </c>
      <c r="J392" s="188">
        <f t="shared" si="886"/>
        <v>0</v>
      </c>
      <c r="K392" s="188">
        <f t="shared" si="886"/>
        <v>0</v>
      </c>
      <c r="L392" s="188">
        <f t="shared" si="886"/>
        <v>0</v>
      </c>
      <c r="M392" s="188">
        <f t="shared" si="886"/>
        <v>0</v>
      </c>
      <c r="N392" s="188">
        <f t="shared" si="886"/>
        <v>0</v>
      </c>
      <c r="O392" s="188">
        <f t="shared" si="886"/>
        <v>0</v>
      </c>
      <c r="P392" s="188">
        <f t="shared" si="886"/>
        <v>0</v>
      </c>
      <c r="Q392" s="188">
        <f t="shared" si="886"/>
        <v>0</v>
      </c>
      <c r="R392" s="188">
        <f t="shared" si="886"/>
        <v>0</v>
      </c>
      <c r="S392" s="188">
        <f t="shared" si="886"/>
        <v>0</v>
      </c>
      <c r="T392" s="188">
        <f t="shared" si="886"/>
        <v>0</v>
      </c>
      <c r="U392" s="188">
        <f t="shared" si="886"/>
        <v>0</v>
      </c>
      <c r="V392" s="188">
        <f t="shared" si="886"/>
        <v>0</v>
      </c>
      <c r="W392" s="188">
        <f t="shared" si="886"/>
        <v>0</v>
      </c>
      <c r="X392" s="188">
        <f t="shared" si="886"/>
        <v>0</v>
      </c>
      <c r="Y392" s="188">
        <f t="shared" si="886"/>
        <v>0</v>
      </c>
      <c r="Z392" s="188">
        <f t="shared" si="886"/>
        <v>0</v>
      </c>
      <c r="AA392" s="188">
        <f t="shared" si="886"/>
        <v>0</v>
      </c>
      <c r="AB392" s="188">
        <f t="shared" si="886"/>
        <v>0</v>
      </c>
      <c r="AC392" s="188">
        <f t="shared" si="886"/>
        <v>0</v>
      </c>
      <c r="AD392" s="188">
        <f t="shared" si="886"/>
        <v>0</v>
      </c>
      <c r="AE392" s="188">
        <f t="shared" si="886"/>
        <v>0</v>
      </c>
      <c r="AF392" s="188">
        <f t="shared" si="886"/>
        <v>0</v>
      </c>
      <c r="AG392" s="188">
        <f t="shared" si="886"/>
        <v>0</v>
      </c>
      <c r="AH392" s="188">
        <f t="shared" si="886"/>
        <v>0</v>
      </c>
      <c r="AI392" s="188">
        <f t="shared" si="886"/>
        <v>0</v>
      </c>
      <c r="AJ392" s="188">
        <f t="shared" si="886"/>
        <v>0</v>
      </c>
      <c r="AK392" s="188">
        <f t="shared" si="886"/>
        <v>0</v>
      </c>
      <c r="AL392" s="188">
        <f t="shared" si="886"/>
        <v>0</v>
      </c>
      <c r="AM392" s="188">
        <f t="shared" si="886"/>
        <v>0</v>
      </c>
      <c r="AN392" s="188">
        <f t="shared" si="886"/>
        <v>0</v>
      </c>
      <c r="AO392" s="188">
        <f t="shared" si="886"/>
        <v>0</v>
      </c>
      <c r="AP392" s="188">
        <f t="shared" si="886"/>
        <v>0</v>
      </c>
      <c r="AQ392" s="188">
        <f t="shared" si="886"/>
        <v>0</v>
      </c>
      <c r="AR392" s="188">
        <f t="shared" si="886"/>
        <v>0</v>
      </c>
      <c r="AS392" s="188">
        <f t="shared" si="886"/>
        <v>0</v>
      </c>
      <c r="AT392" s="188">
        <f t="shared" si="886"/>
        <v>0</v>
      </c>
      <c r="AU392" s="188">
        <f t="shared" si="886"/>
        <v>0</v>
      </c>
      <c r="AV392" s="188">
        <f t="shared" si="886"/>
        <v>0</v>
      </c>
      <c r="AW392" s="188">
        <f t="shared" si="886"/>
        <v>0</v>
      </c>
      <c r="AX392" s="188">
        <f t="shared" si="886"/>
        <v>0</v>
      </c>
      <c r="AY392" s="188">
        <f t="shared" si="886"/>
        <v>0</v>
      </c>
      <c r="AZ392" s="188">
        <f t="shared" si="886"/>
        <v>0</v>
      </c>
      <c r="BA392" s="188">
        <f t="shared" si="886"/>
        <v>0</v>
      </c>
      <c r="BB392" s="222"/>
    </row>
    <row r="393" spans="1:54" ht="14.4">
      <c r="A393" s="320" t="s">
        <v>333</v>
      </c>
      <c r="B393" s="321"/>
      <c r="C393" s="321"/>
      <c r="D393" s="321"/>
      <c r="E393" s="321"/>
      <c r="F393" s="321"/>
      <c r="G393" s="321"/>
      <c r="H393" s="321"/>
      <c r="I393" s="321"/>
      <c r="J393" s="321"/>
      <c r="K393" s="321"/>
      <c r="L393" s="321"/>
      <c r="M393" s="321"/>
      <c r="N393" s="321"/>
      <c r="O393" s="321"/>
      <c r="P393" s="321"/>
      <c r="Q393" s="321"/>
      <c r="R393" s="321"/>
      <c r="S393" s="321"/>
      <c r="T393" s="321"/>
      <c r="U393" s="321"/>
      <c r="V393" s="321"/>
      <c r="W393" s="321"/>
      <c r="X393" s="321"/>
      <c r="Y393" s="321"/>
      <c r="Z393" s="321"/>
      <c r="AA393" s="321"/>
      <c r="AB393" s="321"/>
      <c r="AC393" s="321"/>
      <c r="AD393" s="321"/>
      <c r="AE393" s="321"/>
      <c r="AF393" s="321"/>
      <c r="AG393" s="321"/>
      <c r="AH393" s="321"/>
      <c r="AI393" s="321"/>
      <c r="AJ393" s="321"/>
      <c r="AK393" s="321"/>
      <c r="AL393" s="321"/>
      <c r="AM393" s="321"/>
      <c r="AN393" s="321"/>
      <c r="AO393" s="321"/>
      <c r="AP393" s="321"/>
      <c r="AQ393" s="321"/>
      <c r="AR393" s="321"/>
      <c r="AS393" s="321"/>
      <c r="AT393" s="321"/>
      <c r="AU393" s="321"/>
      <c r="AV393" s="321"/>
      <c r="AW393" s="321"/>
      <c r="AX393" s="321"/>
      <c r="AY393" s="321"/>
      <c r="AZ393" s="321"/>
      <c r="BA393" s="321"/>
      <c r="BB393" s="321"/>
    </row>
    <row r="394" spans="1:54" ht="22.5" customHeight="1">
      <c r="A394" s="301" t="s">
        <v>16</v>
      </c>
      <c r="B394" s="303" t="s">
        <v>332</v>
      </c>
      <c r="C394" s="303" t="s">
        <v>344</v>
      </c>
      <c r="D394" s="164" t="s">
        <v>41</v>
      </c>
      <c r="E394" s="153">
        <f>H394+K394+N394+Q394+T394+W394+Z394+AE394+AJ394+AO394+AT394+AY394</f>
        <v>430.37</v>
      </c>
      <c r="F394" s="153">
        <f>L394+O394+R394+U394+X394+AC394+AH394+AM394+AR394+AW394+AZ394</f>
        <v>65.5</v>
      </c>
      <c r="G394" s="161"/>
      <c r="H394" s="182"/>
      <c r="I394" s="182"/>
      <c r="J394" s="182"/>
      <c r="K394" s="182">
        <f>K395+K396+K397+K399+K400</f>
        <v>0</v>
      </c>
      <c r="L394" s="182">
        <f t="shared" ref="L394:AY394" si="887">L395+L396+L397+L399+L400</f>
        <v>0</v>
      </c>
      <c r="M394" s="182"/>
      <c r="N394" s="182">
        <f t="shared" si="887"/>
        <v>0</v>
      </c>
      <c r="O394" s="182">
        <f t="shared" si="887"/>
        <v>0</v>
      </c>
      <c r="P394" s="182"/>
      <c r="Q394" s="182">
        <f t="shared" si="887"/>
        <v>0</v>
      </c>
      <c r="R394" s="182">
        <f t="shared" si="887"/>
        <v>0</v>
      </c>
      <c r="S394" s="182"/>
      <c r="T394" s="182">
        <f t="shared" si="887"/>
        <v>0</v>
      </c>
      <c r="U394" s="182">
        <f t="shared" si="887"/>
        <v>0</v>
      </c>
      <c r="V394" s="182"/>
      <c r="W394" s="182">
        <f t="shared" si="887"/>
        <v>65.5</v>
      </c>
      <c r="X394" s="182">
        <f t="shared" si="887"/>
        <v>65.5</v>
      </c>
      <c r="Y394" s="182"/>
      <c r="Z394" s="182">
        <f t="shared" si="887"/>
        <v>0</v>
      </c>
      <c r="AA394" s="182">
        <f t="shared" si="887"/>
        <v>0</v>
      </c>
      <c r="AB394" s="182">
        <f t="shared" si="887"/>
        <v>0</v>
      </c>
      <c r="AC394" s="182">
        <f t="shared" si="887"/>
        <v>0</v>
      </c>
      <c r="AD394" s="182"/>
      <c r="AE394" s="182">
        <f t="shared" si="887"/>
        <v>51.8</v>
      </c>
      <c r="AF394" s="182">
        <f t="shared" si="887"/>
        <v>0</v>
      </c>
      <c r="AG394" s="182">
        <f t="shared" si="887"/>
        <v>0</v>
      </c>
      <c r="AH394" s="182">
        <f t="shared" si="887"/>
        <v>0</v>
      </c>
      <c r="AI394" s="182"/>
      <c r="AJ394" s="182">
        <f t="shared" si="887"/>
        <v>39.1</v>
      </c>
      <c r="AK394" s="182">
        <f t="shared" si="887"/>
        <v>0</v>
      </c>
      <c r="AL394" s="182">
        <f t="shared" si="887"/>
        <v>0</v>
      </c>
      <c r="AM394" s="182">
        <f t="shared" si="887"/>
        <v>0</v>
      </c>
      <c r="AN394" s="182"/>
      <c r="AO394" s="182">
        <f t="shared" si="887"/>
        <v>78.2</v>
      </c>
      <c r="AP394" s="182">
        <f t="shared" si="887"/>
        <v>0</v>
      </c>
      <c r="AQ394" s="182">
        <f t="shared" si="887"/>
        <v>0</v>
      </c>
      <c r="AR394" s="182">
        <f t="shared" si="887"/>
        <v>0</v>
      </c>
      <c r="AS394" s="182"/>
      <c r="AT394" s="182">
        <f t="shared" si="887"/>
        <v>78.2</v>
      </c>
      <c r="AU394" s="182">
        <f t="shared" si="887"/>
        <v>5.47</v>
      </c>
      <c r="AV394" s="182">
        <f t="shared" si="887"/>
        <v>0</v>
      </c>
      <c r="AW394" s="182">
        <f t="shared" si="887"/>
        <v>0</v>
      </c>
      <c r="AX394" s="182"/>
      <c r="AY394" s="182">
        <f t="shared" si="887"/>
        <v>117.57</v>
      </c>
      <c r="AZ394" s="182">
        <f>AZ395+AZ396+AZ397+AZ399+AZ400</f>
        <v>0</v>
      </c>
      <c r="BA394" s="182"/>
      <c r="BB394" s="221"/>
    </row>
    <row r="395" spans="1:54" ht="32.25" customHeight="1">
      <c r="A395" s="302"/>
      <c r="B395" s="304"/>
      <c r="C395" s="304"/>
      <c r="D395" s="162" t="s">
        <v>37</v>
      </c>
      <c r="E395" s="153">
        <f t="shared" ref="E395" si="888">H395+K395+N395+Q395+T395+W395+Z395+AE395+AJ395+AO395+AT395+AY395</f>
        <v>0</v>
      </c>
      <c r="F395" s="153">
        <f t="shared" ref="F395:F399" si="889">L395+O395+R395+U395+X395+AC395+AH395+AM395+AR395+AW395+AZ395</f>
        <v>0</v>
      </c>
      <c r="G395" s="161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82"/>
      <c r="AR395" s="182"/>
      <c r="AS395" s="182"/>
      <c r="AT395" s="182"/>
      <c r="AU395" s="182"/>
      <c r="AV395" s="182"/>
      <c r="AW395" s="182"/>
      <c r="AX395" s="182"/>
      <c r="AY395" s="182"/>
      <c r="AZ395" s="182"/>
      <c r="BA395" s="182"/>
      <c r="BB395" s="221"/>
    </row>
    <row r="396" spans="1:54" ht="50.25" customHeight="1">
      <c r="A396" s="302"/>
      <c r="B396" s="304"/>
      <c r="C396" s="304"/>
      <c r="D396" s="163" t="s">
        <v>2</v>
      </c>
      <c r="E396" s="153">
        <f>H396+K396+N396+Q396+T396+W396+Z396+AE396+AJ396+AO396+AT396+AY396</f>
        <v>346.7</v>
      </c>
      <c r="F396" s="153">
        <f t="shared" si="889"/>
        <v>65.5</v>
      </c>
      <c r="G396" s="161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>
        <v>65.5</v>
      </c>
      <c r="X396" s="182">
        <v>65.5</v>
      </c>
      <c r="Y396" s="182"/>
      <c r="Z396" s="182"/>
      <c r="AA396" s="182"/>
      <c r="AB396" s="182"/>
      <c r="AC396" s="182"/>
      <c r="AD396" s="182"/>
      <c r="AE396" s="182">
        <f>39.1+12.7</f>
        <v>51.8</v>
      </c>
      <c r="AF396" s="182"/>
      <c r="AG396" s="182"/>
      <c r="AH396" s="182"/>
      <c r="AI396" s="182"/>
      <c r="AJ396" s="182">
        <v>39.1</v>
      </c>
      <c r="AK396" s="182"/>
      <c r="AL396" s="182"/>
      <c r="AM396" s="182"/>
      <c r="AN396" s="182"/>
      <c r="AO396" s="182">
        <v>39.1</v>
      </c>
      <c r="AP396" s="182"/>
      <c r="AQ396" s="182"/>
      <c r="AR396" s="182"/>
      <c r="AS396" s="182"/>
      <c r="AT396" s="182">
        <v>39.1</v>
      </c>
      <c r="AU396" s="182"/>
      <c r="AV396" s="182"/>
      <c r="AW396" s="182"/>
      <c r="AX396" s="182"/>
      <c r="AY396" s="182">
        <f>73+39.1</f>
        <v>112.1</v>
      </c>
      <c r="AZ396" s="182"/>
      <c r="BA396" s="182"/>
      <c r="BB396" s="221"/>
    </row>
    <row r="397" spans="1:54" ht="22.5" customHeight="1">
      <c r="A397" s="302"/>
      <c r="B397" s="304"/>
      <c r="C397" s="304"/>
      <c r="D397" s="218" t="s">
        <v>277</v>
      </c>
      <c r="E397" s="153">
        <f>H397+K397+N397+Q397+T397+W397+Z397+AE397+AJ397+AO397+AT397+AY397</f>
        <v>83.67</v>
      </c>
      <c r="F397" s="153">
        <f t="shared" si="889"/>
        <v>0</v>
      </c>
      <c r="G397" s="161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  <c r="AK397" s="182"/>
      <c r="AL397" s="182"/>
      <c r="AM397" s="182"/>
      <c r="AN397" s="182"/>
      <c r="AO397" s="182">
        <v>39.1</v>
      </c>
      <c r="AP397" s="182"/>
      <c r="AQ397" s="182"/>
      <c r="AR397" s="182"/>
      <c r="AS397" s="182"/>
      <c r="AT397" s="182">
        <v>39.1</v>
      </c>
      <c r="AU397" s="182">
        <v>5.47</v>
      </c>
      <c r="AV397" s="182"/>
      <c r="AW397" s="182"/>
      <c r="AX397" s="182"/>
      <c r="AY397" s="182">
        <v>5.47</v>
      </c>
      <c r="AZ397" s="182"/>
      <c r="BA397" s="182"/>
      <c r="BB397" s="221"/>
    </row>
    <row r="398" spans="1:54" ht="82.5" customHeight="1">
      <c r="A398" s="302"/>
      <c r="B398" s="304"/>
      <c r="C398" s="304"/>
      <c r="D398" s="218" t="s">
        <v>283</v>
      </c>
      <c r="E398" s="153">
        <f t="shared" ref="E398:E403" si="890">H398+K398+N398+Q398+T398+W398+Z398+AE398+AJ398+AO398+AT398+AY398</f>
        <v>0</v>
      </c>
      <c r="F398" s="153">
        <f t="shared" si="889"/>
        <v>0</v>
      </c>
      <c r="G398" s="161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82"/>
      <c r="AR398" s="182"/>
      <c r="AS398" s="182"/>
      <c r="AT398" s="182"/>
      <c r="AU398" s="182"/>
      <c r="AV398" s="182"/>
      <c r="AW398" s="182"/>
      <c r="AX398" s="182"/>
      <c r="AY398" s="182"/>
      <c r="AZ398" s="182"/>
      <c r="BA398" s="182"/>
      <c r="BB398" s="221"/>
    </row>
    <row r="399" spans="1:54" ht="22.5" customHeight="1">
      <c r="A399" s="302"/>
      <c r="B399" s="304"/>
      <c r="C399" s="304"/>
      <c r="D399" s="218" t="s">
        <v>278</v>
      </c>
      <c r="E399" s="153">
        <f t="shared" si="890"/>
        <v>0</v>
      </c>
      <c r="F399" s="153">
        <f t="shared" si="889"/>
        <v>0</v>
      </c>
      <c r="G399" s="161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82"/>
      <c r="AR399" s="182"/>
      <c r="AS399" s="182"/>
      <c r="AT399" s="182"/>
      <c r="AU399" s="182"/>
      <c r="AV399" s="182"/>
      <c r="AW399" s="182"/>
      <c r="AX399" s="182"/>
      <c r="AY399" s="182"/>
      <c r="AZ399" s="182"/>
      <c r="BA399" s="182"/>
      <c r="BB399" s="221"/>
    </row>
    <row r="400" spans="1:54" ht="31.2">
      <c r="A400" s="302"/>
      <c r="B400" s="304"/>
      <c r="C400" s="304"/>
      <c r="D400" s="158" t="s">
        <v>43</v>
      </c>
      <c r="E400" s="153">
        <f t="shared" si="890"/>
        <v>0</v>
      </c>
      <c r="F400" s="153">
        <f t="shared" ref="F400" si="891">I400+L400+O400+R400+U400+X400+AA400+AF400+AK400+AP400+AU400+AZ400</f>
        <v>0</v>
      </c>
      <c r="G400" s="153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82"/>
      <c r="AR400" s="182"/>
      <c r="AS400" s="182"/>
      <c r="AT400" s="182"/>
      <c r="AU400" s="182"/>
      <c r="AV400" s="182"/>
      <c r="AW400" s="182"/>
      <c r="AX400" s="182"/>
      <c r="AY400" s="182"/>
      <c r="AZ400" s="182"/>
      <c r="BA400" s="182"/>
      <c r="BB400" s="222"/>
    </row>
    <row r="401" spans="1:54" ht="22.5" customHeight="1">
      <c r="A401" s="301" t="s">
        <v>367</v>
      </c>
      <c r="B401" s="303" t="s">
        <v>334</v>
      </c>
      <c r="C401" s="303" t="s">
        <v>344</v>
      </c>
      <c r="D401" s="164" t="s">
        <v>41</v>
      </c>
      <c r="E401" s="153">
        <f t="shared" si="890"/>
        <v>513.34249999999997</v>
      </c>
      <c r="F401" s="153">
        <f>I401+L401+O401+R401+U401+X401+AC401+AH401+AM401+AR401+AW401+AZ401</f>
        <v>202.90001999999998</v>
      </c>
      <c r="G401" s="161">
        <f>F401/E401</f>
        <v>0.3952527211364732</v>
      </c>
      <c r="H401" s="182"/>
      <c r="I401" s="182"/>
      <c r="J401" s="182"/>
      <c r="K401" s="188">
        <f>K402+K403+K404+K406+K407</f>
        <v>88.21754</v>
      </c>
      <c r="L401" s="188">
        <f t="shared" ref="L401:AZ401" si="892">L402+L403+L404+L406+L407</f>
        <v>88.21754</v>
      </c>
      <c r="M401" s="182">
        <f>L401/K401*100</f>
        <v>100</v>
      </c>
      <c r="N401" s="188">
        <f t="shared" si="892"/>
        <v>44.871349999999993</v>
      </c>
      <c r="O401" s="182">
        <f t="shared" si="892"/>
        <v>44.87135</v>
      </c>
      <c r="P401" s="182">
        <f>O401/N401*100</f>
        <v>100.00000000000003</v>
      </c>
      <c r="Q401" s="188">
        <f t="shared" si="892"/>
        <v>30.524909999999998</v>
      </c>
      <c r="R401" s="188">
        <f t="shared" si="892"/>
        <v>30.524909999999998</v>
      </c>
      <c r="S401" s="182"/>
      <c r="T401" s="188">
        <f t="shared" si="892"/>
        <v>25.404699999999998</v>
      </c>
      <c r="U401" s="188">
        <f t="shared" si="892"/>
        <v>25.404699999999998</v>
      </c>
      <c r="V401" s="182"/>
      <c r="W401" s="182">
        <f t="shared" si="892"/>
        <v>0</v>
      </c>
      <c r="X401" s="182">
        <f t="shared" si="892"/>
        <v>0</v>
      </c>
      <c r="Y401" s="182"/>
      <c r="Z401" s="188">
        <f t="shared" si="892"/>
        <v>13.88152</v>
      </c>
      <c r="AA401" s="188">
        <f t="shared" si="892"/>
        <v>0</v>
      </c>
      <c r="AB401" s="188">
        <f t="shared" si="892"/>
        <v>0</v>
      </c>
      <c r="AC401" s="188">
        <f t="shared" si="892"/>
        <v>13.88152</v>
      </c>
      <c r="AD401" s="188"/>
      <c r="AE401" s="188">
        <f t="shared" si="892"/>
        <v>69.138779999999997</v>
      </c>
      <c r="AF401" s="182">
        <f t="shared" si="892"/>
        <v>0</v>
      </c>
      <c r="AG401" s="182">
        <f t="shared" si="892"/>
        <v>0</v>
      </c>
      <c r="AH401" s="182">
        <f t="shared" si="892"/>
        <v>0</v>
      </c>
      <c r="AI401" s="182"/>
      <c r="AJ401" s="188">
        <f t="shared" si="892"/>
        <v>33.561200000000007</v>
      </c>
      <c r="AK401" s="182">
        <f t="shared" si="892"/>
        <v>0</v>
      </c>
      <c r="AL401" s="182">
        <f t="shared" si="892"/>
        <v>0</v>
      </c>
      <c r="AM401" s="182">
        <f t="shared" si="892"/>
        <v>0</v>
      </c>
      <c r="AN401" s="182"/>
      <c r="AO401" s="182">
        <f t="shared" si="892"/>
        <v>68.2</v>
      </c>
      <c r="AP401" s="182">
        <f t="shared" si="892"/>
        <v>0</v>
      </c>
      <c r="AQ401" s="182">
        <f t="shared" si="892"/>
        <v>0</v>
      </c>
      <c r="AR401" s="182">
        <f t="shared" si="892"/>
        <v>0</v>
      </c>
      <c r="AS401" s="182"/>
      <c r="AT401" s="182">
        <f t="shared" si="892"/>
        <v>68.2</v>
      </c>
      <c r="AU401" s="182">
        <f t="shared" si="892"/>
        <v>0</v>
      </c>
      <c r="AV401" s="182">
        <f t="shared" si="892"/>
        <v>0</v>
      </c>
      <c r="AW401" s="182">
        <f t="shared" si="892"/>
        <v>0</v>
      </c>
      <c r="AX401" s="182"/>
      <c r="AY401" s="182">
        <f t="shared" si="892"/>
        <v>71.342500000000001</v>
      </c>
      <c r="AZ401" s="182">
        <f t="shared" si="892"/>
        <v>0</v>
      </c>
      <c r="BA401" s="182"/>
      <c r="BB401" s="221"/>
    </row>
    <row r="402" spans="1:54" ht="32.25" customHeight="1">
      <c r="A402" s="302"/>
      <c r="B402" s="304"/>
      <c r="C402" s="304"/>
      <c r="D402" s="162" t="s">
        <v>37</v>
      </c>
      <c r="E402" s="153">
        <f>H402+K402+N402+Q402+T402+W402+Z402+AE402+AJ402+AO402+AT402+AY402</f>
        <v>0</v>
      </c>
      <c r="F402" s="153">
        <f t="shared" ref="F402:F407" si="893">I402+L402+O402+R402+U402+X402+AA402+AF402+AK402+AP402+AU402+AZ402</f>
        <v>0</v>
      </c>
      <c r="G402" s="161"/>
      <c r="H402" s="182"/>
      <c r="I402" s="182"/>
      <c r="J402" s="182"/>
      <c r="K402" s="182"/>
      <c r="L402" s="182"/>
      <c r="M402" s="182"/>
      <c r="N402" s="188"/>
      <c r="O402" s="182"/>
      <c r="P402" s="182"/>
      <c r="Q402" s="188"/>
      <c r="R402" s="182"/>
      <c r="S402" s="182"/>
      <c r="T402" s="188"/>
      <c r="U402" s="188"/>
      <c r="V402" s="182"/>
      <c r="W402" s="182"/>
      <c r="X402" s="182"/>
      <c r="Y402" s="182"/>
      <c r="Z402" s="188"/>
      <c r="AA402" s="188"/>
      <c r="AB402" s="188"/>
      <c r="AC402" s="188"/>
      <c r="AD402" s="188"/>
      <c r="AE402" s="188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82"/>
      <c r="AR402" s="182"/>
      <c r="AS402" s="182"/>
      <c r="AT402" s="182"/>
      <c r="AU402" s="182"/>
      <c r="AV402" s="182"/>
      <c r="AW402" s="182"/>
      <c r="AX402" s="182"/>
      <c r="AY402" s="182"/>
      <c r="AZ402" s="182"/>
      <c r="BA402" s="182"/>
      <c r="BB402" s="221"/>
    </row>
    <row r="403" spans="1:54" ht="50.25" customHeight="1">
      <c r="A403" s="302"/>
      <c r="B403" s="304"/>
      <c r="C403" s="304"/>
      <c r="D403" s="163" t="s">
        <v>2</v>
      </c>
      <c r="E403" s="153">
        <f t="shared" si="890"/>
        <v>169.2</v>
      </c>
      <c r="F403" s="153">
        <f>I403+L403+O403+R403+U403+X403+AC403+AH403+AM403+AR403+AW403+AZ403</f>
        <v>168.26121999999998</v>
      </c>
      <c r="G403" s="161"/>
      <c r="H403" s="182"/>
      <c r="I403" s="182"/>
      <c r="J403" s="182"/>
      <c r="K403" s="188">
        <f>56.4+28.67951</f>
        <v>85.079509999999999</v>
      </c>
      <c r="L403" s="188">
        <f>56.4+28.67951</f>
        <v>85.079509999999999</v>
      </c>
      <c r="M403" s="182"/>
      <c r="N403" s="188">
        <f>56.4-12.50451</f>
        <v>43.895489999999995</v>
      </c>
      <c r="O403" s="188">
        <v>43.895490000000002</v>
      </c>
      <c r="P403" s="182"/>
      <c r="Q403" s="188"/>
      <c r="R403" s="182"/>
      <c r="S403" s="182"/>
      <c r="T403" s="188">
        <v>25.404699999999998</v>
      </c>
      <c r="U403" s="188">
        <v>25.404699999999998</v>
      </c>
      <c r="V403" s="182"/>
      <c r="W403" s="188"/>
      <c r="X403" s="182"/>
      <c r="Y403" s="182"/>
      <c r="Z403" s="188">
        <v>13.88152</v>
      </c>
      <c r="AA403" s="188"/>
      <c r="AB403" s="188"/>
      <c r="AC403" s="188">
        <v>13.88152</v>
      </c>
      <c r="AD403" s="188"/>
      <c r="AE403" s="188">
        <f>14.8203-13.88152</f>
        <v>0.9387799999999995</v>
      </c>
      <c r="AF403" s="182"/>
      <c r="AG403" s="182"/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82"/>
      <c r="AR403" s="182"/>
      <c r="AS403" s="182"/>
      <c r="AT403" s="182"/>
      <c r="AU403" s="182"/>
      <c r="AV403" s="182"/>
      <c r="AW403" s="182"/>
      <c r="AX403" s="182"/>
      <c r="AY403" s="182"/>
      <c r="AZ403" s="182"/>
      <c r="BA403" s="182"/>
      <c r="BB403" s="221"/>
    </row>
    <row r="404" spans="1:54" ht="22.5" customHeight="1">
      <c r="A404" s="302"/>
      <c r="B404" s="304"/>
      <c r="C404" s="304"/>
      <c r="D404" s="218" t="s">
        <v>277</v>
      </c>
      <c r="E404" s="153">
        <f>H404+K404+N404+Q404+T404+W404+Z404+AE404+AJ404+AO404+AT404+AY404</f>
        <v>344.14250000000004</v>
      </c>
      <c r="F404" s="153">
        <f t="shared" si="893"/>
        <v>34.638799999999996</v>
      </c>
      <c r="G404" s="161"/>
      <c r="H404" s="182"/>
      <c r="I404" s="182"/>
      <c r="J404" s="182"/>
      <c r="K404" s="188">
        <v>3.1380300000000001</v>
      </c>
      <c r="L404" s="188">
        <v>3.1380300000000001</v>
      </c>
      <c r="M404" s="182"/>
      <c r="N404" s="188">
        <v>0.97585999999999995</v>
      </c>
      <c r="O404" s="188">
        <v>0.97585999999999995</v>
      </c>
      <c r="P404" s="182"/>
      <c r="Q404" s="188">
        <v>30.524909999999998</v>
      </c>
      <c r="R404" s="188">
        <v>30.524909999999998</v>
      </c>
      <c r="S404" s="182"/>
      <c r="T404" s="212"/>
      <c r="U404" s="182"/>
      <c r="V404" s="182"/>
      <c r="W404" s="182"/>
      <c r="X404" s="182"/>
      <c r="Y404" s="182"/>
      <c r="Z404" s="212"/>
      <c r="AA404" s="188"/>
      <c r="AB404" s="188"/>
      <c r="AC404" s="188"/>
      <c r="AD404" s="188"/>
      <c r="AE404" s="188">
        <v>68.2</v>
      </c>
      <c r="AF404" s="182"/>
      <c r="AG404" s="182"/>
      <c r="AH404" s="182"/>
      <c r="AI404" s="182"/>
      <c r="AJ404" s="188">
        <f>64.08611-30.52491</f>
        <v>33.561200000000007</v>
      </c>
      <c r="AK404" s="182"/>
      <c r="AL404" s="182"/>
      <c r="AM404" s="182"/>
      <c r="AN404" s="182"/>
      <c r="AO404" s="182">
        <v>68.2</v>
      </c>
      <c r="AP404" s="182"/>
      <c r="AQ404" s="182"/>
      <c r="AR404" s="182"/>
      <c r="AS404" s="182"/>
      <c r="AT404" s="182">
        <v>68.2</v>
      </c>
      <c r="AU404" s="182"/>
      <c r="AV404" s="182"/>
      <c r="AW404" s="182"/>
      <c r="AX404" s="182"/>
      <c r="AY404" s="182">
        <f>68.2+3.1425</f>
        <v>71.342500000000001</v>
      </c>
      <c r="AZ404" s="182"/>
      <c r="BA404" s="182"/>
      <c r="BB404" s="221"/>
    </row>
    <row r="405" spans="1:54" ht="82.5" customHeight="1">
      <c r="A405" s="302"/>
      <c r="B405" s="304"/>
      <c r="C405" s="304"/>
      <c r="D405" s="218" t="s">
        <v>283</v>
      </c>
      <c r="E405" s="153">
        <f t="shared" ref="E405:E410" si="894">H405+K405+N405+Q405+T405+W405+Z405+AE405+AJ405+AO405+AT405+AY405</f>
        <v>0</v>
      </c>
      <c r="F405" s="153">
        <f t="shared" si="893"/>
        <v>0</v>
      </c>
      <c r="G405" s="161"/>
      <c r="H405" s="182"/>
      <c r="I405" s="182"/>
      <c r="J405" s="182"/>
      <c r="K405" s="182"/>
      <c r="L405" s="182"/>
      <c r="M405" s="182"/>
      <c r="N405" s="182"/>
      <c r="O405" s="182"/>
      <c r="P405" s="182"/>
      <c r="Q405" s="188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82"/>
      <c r="AR405" s="182"/>
      <c r="AS405" s="182"/>
      <c r="AT405" s="182"/>
      <c r="AU405" s="182"/>
      <c r="AV405" s="182"/>
      <c r="AW405" s="182"/>
      <c r="AX405" s="182"/>
      <c r="AY405" s="182"/>
      <c r="AZ405" s="182"/>
      <c r="BA405" s="182"/>
      <c r="BB405" s="221"/>
    </row>
    <row r="406" spans="1:54" ht="22.5" customHeight="1">
      <c r="A406" s="302"/>
      <c r="B406" s="304"/>
      <c r="C406" s="304"/>
      <c r="D406" s="218" t="s">
        <v>278</v>
      </c>
      <c r="E406" s="153">
        <f t="shared" si="894"/>
        <v>0</v>
      </c>
      <c r="F406" s="153">
        <f t="shared" si="893"/>
        <v>0</v>
      </c>
      <c r="G406" s="161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82"/>
      <c r="AR406" s="182"/>
      <c r="AS406" s="182"/>
      <c r="AT406" s="182"/>
      <c r="AU406" s="182"/>
      <c r="AV406" s="182"/>
      <c r="AW406" s="182"/>
      <c r="AX406" s="182"/>
      <c r="AY406" s="182"/>
      <c r="AZ406" s="182"/>
      <c r="BA406" s="182"/>
      <c r="BB406" s="221"/>
    </row>
    <row r="407" spans="1:54" ht="31.2">
      <c r="A407" s="302"/>
      <c r="B407" s="304"/>
      <c r="C407" s="304"/>
      <c r="D407" s="158" t="s">
        <v>43</v>
      </c>
      <c r="E407" s="153">
        <f t="shared" si="894"/>
        <v>0</v>
      </c>
      <c r="F407" s="153">
        <f t="shared" si="893"/>
        <v>0</v>
      </c>
      <c r="G407" s="161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82"/>
      <c r="AR407" s="182"/>
      <c r="AS407" s="182"/>
      <c r="AT407" s="182"/>
      <c r="AU407" s="182"/>
      <c r="AV407" s="182"/>
      <c r="AW407" s="182"/>
      <c r="AX407" s="182"/>
      <c r="AY407" s="182"/>
      <c r="AZ407" s="182"/>
      <c r="BA407" s="182"/>
      <c r="BB407" s="222"/>
    </row>
    <row r="408" spans="1:54" ht="22.5" customHeight="1">
      <c r="A408" s="301" t="s">
        <v>368</v>
      </c>
      <c r="B408" s="303" t="s">
        <v>335</v>
      </c>
      <c r="C408" s="303" t="s">
        <v>344</v>
      </c>
      <c r="D408" s="164" t="s">
        <v>41</v>
      </c>
      <c r="E408" s="153">
        <f t="shared" si="894"/>
        <v>166.19963999999999</v>
      </c>
      <c r="F408" s="153">
        <f t="shared" ref="F408:F414" si="895">I408+L408+O408+R408+U408+X408+AA408+AF408+AK408+AP408+AU408+AZ408</f>
        <v>80.609639999999999</v>
      </c>
      <c r="G408" s="196">
        <f>F408/E408</f>
        <v>0.48501693505473298</v>
      </c>
      <c r="H408" s="182"/>
      <c r="I408" s="182"/>
      <c r="J408" s="182"/>
      <c r="K408" s="182">
        <f>K409+K410+K411+K413+K414</f>
        <v>0</v>
      </c>
      <c r="L408" s="182">
        <f t="shared" ref="L408:AZ408" si="896">L409+L410+L411+L413+L414</f>
        <v>0</v>
      </c>
      <c r="M408" s="182"/>
      <c r="N408" s="188">
        <f t="shared" si="896"/>
        <v>40.304819999999999</v>
      </c>
      <c r="O408" s="188">
        <f t="shared" si="896"/>
        <v>40.304819999999999</v>
      </c>
      <c r="P408" s="188"/>
      <c r="Q408" s="188">
        <f t="shared" si="896"/>
        <v>20.15241</v>
      </c>
      <c r="R408" s="188">
        <f t="shared" si="896"/>
        <v>20.15241</v>
      </c>
      <c r="S408" s="188"/>
      <c r="T408" s="188">
        <f t="shared" si="896"/>
        <v>20.15241</v>
      </c>
      <c r="U408" s="188">
        <f t="shared" si="896"/>
        <v>20.15241</v>
      </c>
      <c r="V408" s="182"/>
      <c r="W408" s="182">
        <f t="shared" si="896"/>
        <v>0</v>
      </c>
      <c r="X408" s="182">
        <f t="shared" si="896"/>
        <v>0</v>
      </c>
      <c r="Y408" s="182"/>
      <c r="Z408" s="182">
        <f t="shared" si="896"/>
        <v>0</v>
      </c>
      <c r="AA408" s="182">
        <f t="shared" si="896"/>
        <v>0</v>
      </c>
      <c r="AB408" s="182">
        <f t="shared" si="896"/>
        <v>0</v>
      </c>
      <c r="AC408" s="182">
        <f t="shared" si="896"/>
        <v>0</v>
      </c>
      <c r="AD408" s="182"/>
      <c r="AE408" s="182">
        <f t="shared" si="896"/>
        <v>0</v>
      </c>
      <c r="AF408" s="182">
        <f t="shared" si="896"/>
        <v>0</v>
      </c>
      <c r="AG408" s="182">
        <f t="shared" si="896"/>
        <v>0</v>
      </c>
      <c r="AH408" s="182">
        <f t="shared" si="896"/>
        <v>0</v>
      </c>
      <c r="AI408" s="182"/>
      <c r="AJ408" s="182">
        <f t="shared" si="896"/>
        <v>11.37</v>
      </c>
      <c r="AK408" s="182">
        <f t="shared" si="896"/>
        <v>0</v>
      </c>
      <c r="AL408" s="182">
        <f t="shared" si="896"/>
        <v>0</v>
      </c>
      <c r="AM408" s="182">
        <f t="shared" si="896"/>
        <v>0</v>
      </c>
      <c r="AN408" s="182"/>
      <c r="AO408" s="182">
        <f t="shared" si="896"/>
        <v>18.399999999999999</v>
      </c>
      <c r="AP408" s="182">
        <f t="shared" si="896"/>
        <v>0</v>
      </c>
      <c r="AQ408" s="182">
        <f t="shared" si="896"/>
        <v>0</v>
      </c>
      <c r="AR408" s="182">
        <f t="shared" si="896"/>
        <v>0</v>
      </c>
      <c r="AS408" s="182"/>
      <c r="AT408" s="182">
        <f t="shared" si="896"/>
        <v>18.399999999999999</v>
      </c>
      <c r="AU408" s="182">
        <f t="shared" si="896"/>
        <v>0</v>
      </c>
      <c r="AV408" s="182">
        <f t="shared" si="896"/>
        <v>0</v>
      </c>
      <c r="AW408" s="182">
        <f t="shared" si="896"/>
        <v>0</v>
      </c>
      <c r="AX408" s="182"/>
      <c r="AY408" s="182">
        <f t="shared" si="896"/>
        <v>37.42</v>
      </c>
      <c r="AZ408" s="182">
        <f t="shared" si="896"/>
        <v>0</v>
      </c>
      <c r="BA408" s="182"/>
      <c r="BB408" s="221"/>
    </row>
    <row r="409" spans="1:54" ht="32.25" customHeight="1">
      <c r="A409" s="302"/>
      <c r="B409" s="304"/>
      <c r="C409" s="304"/>
      <c r="D409" s="162" t="s">
        <v>37</v>
      </c>
      <c r="E409" s="153">
        <f t="shared" si="894"/>
        <v>0</v>
      </c>
      <c r="F409" s="153">
        <f t="shared" si="895"/>
        <v>0</v>
      </c>
      <c r="G409" s="161"/>
      <c r="H409" s="182"/>
      <c r="I409" s="182"/>
      <c r="J409" s="182"/>
      <c r="K409" s="182"/>
      <c r="L409" s="182"/>
      <c r="M409" s="182"/>
      <c r="N409" s="188"/>
      <c r="O409" s="188"/>
      <c r="P409" s="188"/>
      <c r="Q409" s="188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  <c r="AI409" s="182"/>
      <c r="AJ409" s="182"/>
      <c r="AK409" s="182"/>
      <c r="AL409" s="182"/>
      <c r="AM409" s="182"/>
      <c r="AN409" s="182"/>
      <c r="AO409" s="182"/>
      <c r="AP409" s="182"/>
      <c r="AQ409" s="182"/>
      <c r="AR409" s="182"/>
      <c r="AS409" s="182"/>
      <c r="AT409" s="182"/>
      <c r="AU409" s="182"/>
      <c r="AV409" s="182"/>
      <c r="AW409" s="182"/>
      <c r="AX409" s="182"/>
      <c r="AY409" s="182"/>
      <c r="AZ409" s="182"/>
      <c r="BA409" s="182"/>
      <c r="BB409" s="221"/>
    </row>
    <row r="410" spans="1:54" ht="36.75" customHeight="1">
      <c r="A410" s="302"/>
      <c r="B410" s="304"/>
      <c r="C410" s="304"/>
      <c r="D410" s="163" t="s">
        <v>2</v>
      </c>
      <c r="E410" s="153">
        <f t="shared" si="894"/>
        <v>0</v>
      </c>
      <c r="F410" s="153">
        <f t="shared" si="895"/>
        <v>0</v>
      </c>
      <c r="G410" s="161"/>
      <c r="H410" s="182"/>
      <c r="I410" s="182"/>
      <c r="J410" s="182"/>
      <c r="K410" s="182"/>
      <c r="L410" s="182"/>
      <c r="M410" s="182"/>
      <c r="N410" s="188"/>
      <c r="O410" s="188"/>
      <c r="P410" s="188"/>
      <c r="Q410" s="188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82"/>
      <c r="AR410" s="182"/>
      <c r="AS410" s="182"/>
      <c r="AT410" s="182"/>
      <c r="AU410" s="182"/>
      <c r="AV410" s="182"/>
      <c r="AW410" s="182"/>
      <c r="AX410" s="182"/>
      <c r="AY410" s="182"/>
      <c r="AZ410" s="182"/>
      <c r="BA410" s="182"/>
      <c r="BB410" s="221"/>
    </row>
    <row r="411" spans="1:54" ht="22.5" customHeight="1">
      <c r="A411" s="302"/>
      <c r="B411" s="304"/>
      <c r="C411" s="304"/>
      <c r="D411" s="218" t="s">
        <v>277</v>
      </c>
      <c r="E411" s="153">
        <f>H411+K411+N411+Q411+T411+W411+Z411+AE411+AJ411+AO411+AT411+AY411</f>
        <v>166.19963999999999</v>
      </c>
      <c r="F411" s="153">
        <f t="shared" si="895"/>
        <v>80.609639999999999</v>
      </c>
      <c r="G411" s="161"/>
      <c r="H411" s="182"/>
      <c r="I411" s="182"/>
      <c r="J411" s="182"/>
      <c r="K411" s="182"/>
      <c r="L411" s="182"/>
      <c r="M411" s="182"/>
      <c r="N411" s="188">
        <v>40.304819999999999</v>
      </c>
      <c r="O411" s="188">
        <v>40.304819999999999</v>
      </c>
      <c r="P411" s="188"/>
      <c r="Q411" s="188">
        <v>20.15241</v>
      </c>
      <c r="R411" s="188">
        <v>20.15241</v>
      </c>
      <c r="S411" s="182"/>
      <c r="T411" s="188">
        <v>20.15241</v>
      </c>
      <c r="U411" s="188">
        <v>20.15241</v>
      </c>
      <c r="V411" s="188"/>
      <c r="W411" s="188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  <c r="AI411" s="182"/>
      <c r="AJ411" s="182">
        <v>11.37</v>
      </c>
      <c r="AK411" s="182"/>
      <c r="AL411" s="182"/>
      <c r="AM411" s="182"/>
      <c r="AN411" s="182"/>
      <c r="AO411" s="182">
        <v>18.399999999999999</v>
      </c>
      <c r="AP411" s="182"/>
      <c r="AQ411" s="182"/>
      <c r="AR411" s="182"/>
      <c r="AS411" s="182"/>
      <c r="AT411" s="182">
        <v>18.399999999999999</v>
      </c>
      <c r="AU411" s="182"/>
      <c r="AV411" s="182"/>
      <c r="AW411" s="182"/>
      <c r="AX411" s="182"/>
      <c r="AY411" s="182">
        <v>37.42</v>
      </c>
      <c r="AZ411" s="182"/>
      <c r="BA411" s="182"/>
      <c r="BB411" s="221"/>
    </row>
    <row r="412" spans="1:54" ht="82.5" customHeight="1">
      <c r="A412" s="302"/>
      <c r="B412" s="304"/>
      <c r="C412" s="304"/>
      <c r="D412" s="218" t="s">
        <v>283</v>
      </c>
      <c r="E412" s="153">
        <f t="shared" ref="E412:E414" si="897">H412+K412+N412+Q412+T412+W412+Z412+AE412+AJ412+AO412+AT412+AY412</f>
        <v>0</v>
      </c>
      <c r="F412" s="153">
        <f t="shared" si="895"/>
        <v>0</v>
      </c>
      <c r="G412" s="161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82"/>
      <c r="AR412" s="182"/>
      <c r="AS412" s="182"/>
      <c r="AT412" s="182"/>
      <c r="AU412" s="182"/>
      <c r="AV412" s="182"/>
      <c r="AW412" s="182"/>
      <c r="AX412" s="182"/>
      <c r="AY412" s="182"/>
      <c r="AZ412" s="182"/>
      <c r="BA412" s="182"/>
      <c r="BB412" s="221"/>
    </row>
    <row r="413" spans="1:54" ht="22.5" customHeight="1">
      <c r="A413" s="302"/>
      <c r="B413" s="304"/>
      <c r="C413" s="304"/>
      <c r="D413" s="218" t="s">
        <v>278</v>
      </c>
      <c r="E413" s="153">
        <f t="shared" si="897"/>
        <v>0</v>
      </c>
      <c r="F413" s="153">
        <f t="shared" si="895"/>
        <v>0</v>
      </c>
      <c r="G413" s="161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  <c r="AN413" s="182"/>
      <c r="AO413" s="182"/>
      <c r="AP413" s="182"/>
      <c r="AQ413" s="182"/>
      <c r="AR413" s="182"/>
      <c r="AS413" s="182"/>
      <c r="AT413" s="182"/>
      <c r="AU413" s="182"/>
      <c r="AV413" s="182"/>
      <c r="AW413" s="182"/>
      <c r="AX413" s="182"/>
      <c r="AY413" s="182"/>
      <c r="AZ413" s="182"/>
      <c r="BA413" s="182"/>
      <c r="BB413" s="221"/>
    </row>
    <row r="414" spans="1:54" ht="31.2">
      <c r="A414" s="302"/>
      <c r="B414" s="304"/>
      <c r="C414" s="304"/>
      <c r="D414" s="158" t="s">
        <v>43</v>
      </c>
      <c r="E414" s="153">
        <f t="shared" si="897"/>
        <v>0</v>
      </c>
      <c r="F414" s="153">
        <f t="shared" si="895"/>
        <v>0</v>
      </c>
      <c r="G414" s="161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82"/>
      <c r="AR414" s="182"/>
      <c r="AS414" s="182"/>
      <c r="AT414" s="182"/>
      <c r="AU414" s="182"/>
      <c r="AV414" s="182"/>
      <c r="AW414" s="182"/>
      <c r="AX414" s="182"/>
      <c r="AY414" s="182"/>
      <c r="AZ414" s="182"/>
      <c r="BA414" s="182"/>
      <c r="BB414" s="222"/>
    </row>
    <row r="415" spans="1:54" ht="22.5" customHeight="1">
      <c r="A415" s="301" t="s">
        <v>369</v>
      </c>
      <c r="B415" s="303" t="s">
        <v>336</v>
      </c>
      <c r="C415" s="303" t="s">
        <v>344</v>
      </c>
      <c r="D415" s="164" t="s">
        <v>41</v>
      </c>
      <c r="E415" s="153">
        <f t="shared" ref="E415:E417" si="898">H415+K415+N415+Q415+T415+W415+Z415+AE415+AJ415+AO415+AT415+AY415</f>
        <v>382.20891999999998</v>
      </c>
      <c r="F415" s="153">
        <f>I415+L415+O415+R415+U415+X415+AC415+AH415+AM415+AR415+AW415+AZ415</f>
        <v>223.33338000000001</v>
      </c>
      <c r="G415" s="161">
        <f>F415/E415</f>
        <v>0.5843227834661735</v>
      </c>
      <c r="H415" s="182"/>
      <c r="I415" s="182"/>
      <c r="J415" s="182"/>
      <c r="K415" s="188">
        <f>K416+K417+K418+K420+K421</f>
        <v>37.222230000000003</v>
      </c>
      <c r="L415" s="188">
        <f t="shared" ref="L415:AZ415" si="899">L416+L417+L418+L420+L421</f>
        <v>37.222230000000003</v>
      </c>
      <c r="M415" s="182">
        <f>L415/K415*100</f>
        <v>100</v>
      </c>
      <c r="N415" s="188">
        <f t="shared" si="899"/>
        <v>37.222230000000003</v>
      </c>
      <c r="O415" s="188">
        <f t="shared" si="899"/>
        <v>37.222230000000003</v>
      </c>
      <c r="P415" s="182">
        <f>O415/N415*100</f>
        <v>100</v>
      </c>
      <c r="Q415" s="189">
        <f t="shared" si="899"/>
        <v>37.222230000000003</v>
      </c>
      <c r="R415" s="188">
        <f t="shared" si="899"/>
        <v>37.222230000000003</v>
      </c>
      <c r="S415" s="182"/>
      <c r="T415" s="188">
        <f t="shared" si="899"/>
        <v>37.222229999999996</v>
      </c>
      <c r="U415" s="188">
        <f t="shared" si="899"/>
        <v>37.222230000000003</v>
      </c>
      <c r="V415" s="182"/>
      <c r="W415" s="188">
        <f t="shared" si="899"/>
        <v>37.22</v>
      </c>
      <c r="X415" s="182">
        <f t="shared" si="899"/>
        <v>37.22</v>
      </c>
      <c r="Y415" s="182"/>
      <c r="Z415" s="188">
        <f t="shared" si="899"/>
        <v>37.224460000000001</v>
      </c>
      <c r="AA415" s="188">
        <f t="shared" si="899"/>
        <v>0</v>
      </c>
      <c r="AB415" s="188">
        <f t="shared" si="899"/>
        <v>0</v>
      </c>
      <c r="AC415" s="188">
        <f t="shared" si="899"/>
        <v>37.224460000000001</v>
      </c>
      <c r="AD415" s="182"/>
      <c r="AE415" s="182">
        <f t="shared" si="899"/>
        <v>25.9</v>
      </c>
      <c r="AF415" s="182">
        <f t="shared" si="899"/>
        <v>0</v>
      </c>
      <c r="AG415" s="182">
        <f t="shared" si="899"/>
        <v>0</v>
      </c>
      <c r="AH415" s="182">
        <f t="shared" si="899"/>
        <v>0</v>
      </c>
      <c r="AI415" s="182"/>
      <c r="AJ415" s="182">
        <f t="shared" si="899"/>
        <v>0</v>
      </c>
      <c r="AK415" s="182">
        <f t="shared" si="899"/>
        <v>0</v>
      </c>
      <c r="AL415" s="182">
        <f t="shared" si="899"/>
        <v>0</v>
      </c>
      <c r="AM415" s="182">
        <f t="shared" si="899"/>
        <v>0</v>
      </c>
      <c r="AN415" s="182"/>
      <c r="AO415" s="182">
        <f t="shared" si="899"/>
        <v>42.4</v>
      </c>
      <c r="AP415" s="182">
        <f t="shared" si="899"/>
        <v>0</v>
      </c>
      <c r="AQ415" s="182">
        <f t="shared" si="899"/>
        <v>0</v>
      </c>
      <c r="AR415" s="182">
        <f t="shared" si="899"/>
        <v>0</v>
      </c>
      <c r="AS415" s="182"/>
      <c r="AT415" s="182">
        <f t="shared" si="899"/>
        <v>42.4</v>
      </c>
      <c r="AU415" s="182">
        <f t="shared" si="899"/>
        <v>0</v>
      </c>
      <c r="AV415" s="182">
        <f t="shared" si="899"/>
        <v>0</v>
      </c>
      <c r="AW415" s="182">
        <f t="shared" si="899"/>
        <v>0</v>
      </c>
      <c r="AX415" s="182"/>
      <c r="AY415" s="182">
        <f t="shared" si="899"/>
        <v>48.175540000000005</v>
      </c>
      <c r="AZ415" s="182">
        <f t="shared" si="899"/>
        <v>0</v>
      </c>
      <c r="BA415" s="182"/>
      <c r="BB415" s="221"/>
    </row>
    <row r="416" spans="1:54" ht="32.25" customHeight="1">
      <c r="A416" s="302"/>
      <c r="B416" s="304"/>
      <c r="C416" s="304"/>
      <c r="D416" s="162" t="s">
        <v>37</v>
      </c>
      <c r="E416" s="153">
        <f t="shared" si="898"/>
        <v>0</v>
      </c>
      <c r="F416" s="153">
        <f t="shared" ref="F416:F421" si="900">I416+L416+O416+R416+U416+X416+AA416+AF416+AK416+AP416+AU416+AZ416</f>
        <v>0</v>
      </c>
      <c r="G416" s="161"/>
      <c r="H416" s="182"/>
      <c r="I416" s="182"/>
      <c r="J416" s="182"/>
      <c r="K416" s="182"/>
      <c r="L416" s="182"/>
      <c r="M416" s="182"/>
      <c r="N416" s="182"/>
      <c r="O416" s="182"/>
      <c r="P416" s="182"/>
      <c r="Q416" s="189"/>
      <c r="R416" s="182"/>
      <c r="S416" s="182"/>
      <c r="T416" s="188"/>
      <c r="U416" s="188"/>
      <c r="V416" s="182"/>
      <c r="W416" s="182"/>
      <c r="X416" s="182"/>
      <c r="Y416" s="182"/>
      <c r="Z416" s="188"/>
      <c r="AA416" s="188"/>
      <c r="AB416" s="188"/>
      <c r="AC416" s="188"/>
      <c r="AD416" s="182"/>
      <c r="AE416" s="182"/>
      <c r="AF416" s="182"/>
      <c r="AG416" s="182"/>
      <c r="AH416" s="182"/>
      <c r="AI416" s="182"/>
      <c r="AJ416" s="182"/>
      <c r="AK416" s="182"/>
      <c r="AL416" s="182"/>
      <c r="AM416" s="182"/>
      <c r="AN416" s="182"/>
      <c r="AO416" s="182"/>
      <c r="AP416" s="182"/>
      <c r="AQ416" s="182"/>
      <c r="AR416" s="182"/>
      <c r="AS416" s="182"/>
      <c r="AT416" s="182"/>
      <c r="AU416" s="182"/>
      <c r="AV416" s="182"/>
      <c r="AW416" s="182"/>
      <c r="AX416" s="182"/>
      <c r="AY416" s="182"/>
      <c r="AZ416" s="182"/>
      <c r="BA416" s="182"/>
      <c r="BB416" s="221"/>
    </row>
    <row r="417" spans="1:54" ht="50.25" customHeight="1">
      <c r="A417" s="302"/>
      <c r="B417" s="304"/>
      <c r="C417" s="304"/>
      <c r="D417" s="163" t="s">
        <v>2</v>
      </c>
      <c r="E417" s="153">
        <f t="shared" si="898"/>
        <v>0</v>
      </c>
      <c r="F417" s="153">
        <f t="shared" si="900"/>
        <v>0</v>
      </c>
      <c r="G417" s="161"/>
      <c r="H417" s="182"/>
      <c r="I417" s="182"/>
      <c r="J417" s="182"/>
      <c r="K417" s="182"/>
      <c r="L417" s="182"/>
      <c r="M417" s="182"/>
      <c r="N417" s="182"/>
      <c r="O417" s="182"/>
      <c r="P417" s="182"/>
      <c r="Q417" s="189"/>
      <c r="R417" s="182"/>
      <c r="S417" s="182"/>
      <c r="T417" s="188"/>
      <c r="U417" s="188"/>
      <c r="V417" s="182"/>
      <c r="W417" s="182"/>
      <c r="X417" s="182"/>
      <c r="Y417" s="182"/>
      <c r="Z417" s="188"/>
      <c r="AA417" s="188"/>
      <c r="AB417" s="188"/>
      <c r="AC417" s="188"/>
      <c r="AD417" s="182"/>
      <c r="AE417" s="182"/>
      <c r="AF417" s="182"/>
      <c r="AG417" s="182"/>
      <c r="AH417" s="182"/>
      <c r="AI417" s="182"/>
      <c r="AJ417" s="182"/>
      <c r="AK417" s="182"/>
      <c r="AL417" s="182"/>
      <c r="AM417" s="182"/>
      <c r="AN417" s="182"/>
      <c r="AO417" s="182"/>
      <c r="AP417" s="182"/>
      <c r="AQ417" s="182"/>
      <c r="AR417" s="182"/>
      <c r="AS417" s="182"/>
      <c r="AT417" s="182"/>
      <c r="AU417" s="182"/>
      <c r="AV417" s="182"/>
      <c r="AW417" s="182"/>
      <c r="AX417" s="182"/>
      <c r="AY417" s="182"/>
      <c r="AZ417" s="182"/>
      <c r="BA417" s="182"/>
      <c r="BB417" s="221"/>
    </row>
    <row r="418" spans="1:54" ht="22.5" customHeight="1">
      <c r="A418" s="302"/>
      <c r="B418" s="304"/>
      <c r="C418" s="304"/>
      <c r="D418" s="218" t="s">
        <v>277</v>
      </c>
      <c r="E418" s="153">
        <f>H418+K418+N418+Q418+T418+W418+Z418+AE418+AJ418+AO418+AT418+AY418</f>
        <v>382.20891999999998</v>
      </c>
      <c r="F418" s="153">
        <f>I418+L418+O418+R418+U418+X418+AC418+AH418+AM418+AR418+AW418+AZ418</f>
        <v>223.33338000000001</v>
      </c>
      <c r="G418" s="161"/>
      <c r="H418" s="182"/>
      <c r="I418" s="182"/>
      <c r="J418" s="182"/>
      <c r="K418" s="188">
        <v>37.222230000000003</v>
      </c>
      <c r="L418" s="188">
        <v>37.222230000000003</v>
      </c>
      <c r="M418" s="182"/>
      <c r="N418" s="188">
        <v>37.222230000000003</v>
      </c>
      <c r="O418" s="188">
        <v>37.222230000000003</v>
      </c>
      <c r="P418" s="182"/>
      <c r="Q418" s="188">
        <v>37.222230000000003</v>
      </c>
      <c r="R418" s="188">
        <v>37.222230000000003</v>
      </c>
      <c r="S418" s="182"/>
      <c r="T418" s="188">
        <f>42.4-5.17777</f>
        <v>37.222229999999996</v>
      </c>
      <c r="U418" s="188">
        <v>37.222230000000003</v>
      </c>
      <c r="V418" s="182"/>
      <c r="W418" s="189">
        <v>37.22</v>
      </c>
      <c r="X418" s="182">
        <v>37.22</v>
      </c>
      <c r="Y418" s="182"/>
      <c r="Z418" s="188">
        <v>37.224460000000001</v>
      </c>
      <c r="AA418" s="188"/>
      <c r="AB418" s="188"/>
      <c r="AC418" s="188">
        <v>37.224460000000001</v>
      </c>
      <c r="AD418" s="182"/>
      <c r="AE418" s="182">
        <v>25.9</v>
      </c>
      <c r="AF418" s="182"/>
      <c r="AG418" s="182"/>
      <c r="AH418" s="182"/>
      <c r="AI418" s="182"/>
      <c r="AJ418" s="182"/>
      <c r="AK418" s="182"/>
      <c r="AL418" s="182"/>
      <c r="AM418" s="182"/>
      <c r="AN418" s="182"/>
      <c r="AO418" s="182">
        <v>42.4</v>
      </c>
      <c r="AP418" s="182"/>
      <c r="AQ418" s="182"/>
      <c r="AR418" s="182"/>
      <c r="AS418" s="182"/>
      <c r="AT418" s="182">
        <v>42.4</v>
      </c>
      <c r="AU418" s="182"/>
      <c r="AV418" s="182"/>
      <c r="AW418" s="182"/>
      <c r="AX418" s="182"/>
      <c r="AY418" s="188">
        <f>85.4-37.22446</f>
        <v>48.175540000000005</v>
      </c>
      <c r="AZ418" s="182"/>
      <c r="BA418" s="182"/>
      <c r="BB418" s="221"/>
    </row>
    <row r="419" spans="1:54" ht="82.5" customHeight="1">
      <c r="A419" s="302"/>
      <c r="B419" s="304"/>
      <c r="C419" s="304"/>
      <c r="D419" s="218" t="s">
        <v>283</v>
      </c>
      <c r="E419" s="153">
        <f t="shared" ref="E419:E421" si="901">H419+K419+N419+Q419+T419+W419+Z419+AE419+AJ419+AO419+AT419+AY419</f>
        <v>0</v>
      </c>
      <c r="F419" s="153">
        <f t="shared" si="900"/>
        <v>0</v>
      </c>
      <c r="G419" s="161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82"/>
      <c r="AR419" s="182"/>
      <c r="AS419" s="182"/>
      <c r="AT419" s="182"/>
      <c r="AU419" s="182"/>
      <c r="AV419" s="182"/>
      <c r="AW419" s="182"/>
      <c r="AX419" s="182"/>
      <c r="AY419" s="182"/>
      <c r="AZ419" s="182"/>
      <c r="BA419" s="182"/>
      <c r="BB419" s="221"/>
    </row>
    <row r="420" spans="1:54" ht="22.5" customHeight="1">
      <c r="A420" s="302"/>
      <c r="B420" s="304"/>
      <c r="C420" s="304"/>
      <c r="D420" s="218" t="s">
        <v>278</v>
      </c>
      <c r="E420" s="153">
        <f t="shared" si="901"/>
        <v>0</v>
      </c>
      <c r="F420" s="153">
        <f t="shared" si="900"/>
        <v>0</v>
      </c>
      <c r="G420" s="161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82"/>
      <c r="AR420" s="182"/>
      <c r="AS420" s="182"/>
      <c r="AT420" s="182"/>
      <c r="AU420" s="182"/>
      <c r="AV420" s="182"/>
      <c r="AW420" s="182"/>
      <c r="AX420" s="182"/>
      <c r="AY420" s="182"/>
      <c r="AZ420" s="182"/>
      <c r="BA420" s="182"/>
      <c r="BB420" s="221"/>
    </row>
    <row r="421" spans="1:54" ht="31.2">
      <c r="A421" s="302"/>
      <c r="B421" s="304"/>
      <c r="C421" s="304"/>
      <c r="D421" s="158" t="s">
        <v>43</v>
      </c>
      <c r="E421" s="153">
        <f t="shared" si="901"/>
        <v>0</v>
      </c>
      <c r="F421" s="153">
        <f t="shared" si="900"/>
        <v>0</v>
      </c>
      <c r="G421" s="161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82"/>
      <c r="AR421" s="182"/>
      <c r="AS421" s="182"/>
      <c r="AT421" s="182"/>
      <c r="AU421" s="182"/>
      <c r="AV421" s="182"/>
      <c r="AW421" s="182"/>
      <c r="AX421" s="182"/>
      <c r="AY421" s="182"/>
      <c r="AZ421" s="182"/>
      <c r="BA421" s="182"/>
      <c r="BB421" s="222"/>
    </row>
    <row r="422" spans="1:54" ht="22.5" customHeight="1">
      <c r="A422" s="301" t="s">
        <v>370</v>
      </c>
      <c r="B422" s="303" t="s">
        <v>337</v>
      </c>
      <c r="C422" s="303" t="s">
        <v>344</v>
      </c>
      <c r="D422" s="164" t="s">
        <v>41</v>
      </c>
      <c r="E422" s="153">
        <f t="shared" ref="E422:E424" si="902">H422+K422+N422+Q422+T422+W422+Z422+AE422+AJ422+AO422+AT422+AY422</f>
        <v>65.210000000000008</v>
      </c>
      <c r="F422" s="153">
        <f t="shared" ref="F422:F428" si="903">I422+L422+O422+R422+U422+X422+AA422+AF422+AK422+AP422+AU422+AZ422</f>
        <v>0</v>
      </c>
      <c r="G422" s="161"/>
      <c r="H422" s="182"/>
      <c r="I422" s="182"/>
      <c r="J422" s="182"/>
      <c r="K422" s="182"/>
      <c r="L422" s="182"/>
      <c r="M422" s="182"/>
      <c r="N422" s="182">
        <f>N423+N424+N425+N427+N428</f>
        <v>0</v>
      </c>
      <c r="O422" s="182">
        <f t="shared" ref="O422:AZ422" si="904">O423+O424+O425+O427+O428</f>
        <v>0</v>
      </c>
      <c r="P422" s="182"/>
      <c r="Q422" s="182">
        <f t="shared" si="904"/>
        <v>0</v>
      </c>
      <c r="R422" s="182">
        <f t="shared" si="904"/>
        <v>0</v>
      </c>
      <c r="S422" s="182"/>
      <c r="T422" s="182">
        <f t="shared" si="904"/>
        <v>0</v>
      </c>
      <c r="U422" s="182">
        <f t="shared" si="904"/>
        <v>0</v>
      </c>
      <c r="V422" s="182"/>
      <c r="W422" s="182">
        <f t="shared" si="904"/>
        <v>0</v>
      </c>
      <c r="X422" s="182">
        <f t="shared" si="904"/>
        <v>0</v>
      </c>
      <c r="Y422" s="182"/>
      <c r="Z422" s="182">
        <f t="shared" si="904"/>
        <v>0</v>
      </c>
      <c r="AA422" s="182">
        <f t="shared" si="904"/>
        <v>0</v>
      </c>
      <c r="AB422" s="182">
        <f t="shared" si="904"/>
        <v>0</v>
      </c>
      <c r="AC422" s="182">
        <f t="shared" si="904"/>
        <v>0</v>
      </c>
      <c r="AD422" s="182"/>
      <c r="AE422" s="182">
        <f t="shared" si="904"/>
        <v>16.3</v>
      </c>
      <c r="AF422" s="182">
        <f t="shared" si="904"/>
        <v>0</v>
      </c>
      <c r="AG422" s="182">
        <f t="shared" si="904"/>
        <v>0</v>
      </c>
      <c r="AH422" s="182">
        <f t="shared" si="904"/>
        <v>0</v>
      </c>
      <c r="AI422" s="182"/>
      <c r="AJ422" s="182">
        <f t="shared" si="904"/>
        <v>16.3</v>
      </c>
      <c r="AK422" s="182">
        <f t="shared" si="904"/>
        <v>0</v>
      </c>
      <c r="AL422" s="182">
        <f t="shared" si="904"/>
        <v>0</v>
      </c>
      <c r="AM422" s="182">
        <f t="shared" si="904"/>
        <v>0</v>
      </c>
      <c r="AN422" s="182"/>
      <c r="AO422" s="182">
        <f t="shared" si="904"/>
        <v>16.3</v>
      </c>
      <c r="AP422" s="182">
        <f t="shared" si="904"/>
        <v>0</v>
      </c>
      <c r="AQ422" s="182">
        <f t="shared" si="904"/>
        <v>0</v>
      </c>
      <c r="AR422" s="182">
        <f t="shared" si="904"/>
        <v>0</v>
      </c>
      <c r="AS422" s="182"/>
      <c r="AT422" s="182">
        <f t="shared" si="904"/>
        <v>0</v>
      </c>
      <c r="AU422" s="182">
        <f t="shared" si="904"/>
        <v>0</v>
      </c>
      <c r="AV422" s="182">
        <f t="shared" si="904"/>
        <v>0</v>
      </c>
      <c r="AW422" s="182">
        <f t="shared" si="904"/>
        <v>0</v>
      </c>
      <c r="AX422" s="182">
        <f t="shared" si="904"/>
        <v>0</v>
      </c>
      <c r="AY422" s="182">
        <f t="shared" si="904"/>
        <v>16.309999999999999</v>
      </c>
      <c r="AZ422" s="182">
        <f t="shared" si="904"/>
        <v>0</v>
      </c>
      <c r="BA422" s="182"/>
      <c r="BB422" s="221"/>
    </row>
    <row r="423" spans="1:54" ht="32.25" customHeight="1">
      <c r="A423" s="302"/>
      <c r="B423" s="304"/>
      <c r="C423" s="304"/>
      <c r="D423" s="162" t="s">
        <v>37</v>
      </c>
      <c r="E423" s="153">
        <f t="shared" si="902"/>
        <v>0</v>
      </c>
      <c r="F423" s="153">
        <f t="shared" si="903"/>
        <v>0</v>
      </c>
      <c r="G423" s="161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  <c r="AI423" s="182"/>
      <c r="AJ423" s="182"/>
      <c r="AK423" s="182"/>
      <c r="AL423" s="182"/>
      <c r="AM423" s="182"/>
      <c r="AN423" s="182"/>
      <c r="AO423" s="182"/>
      <c r="AP423" s="182"/>
      <c r="AQ423" s="182"/>
      <c r="AR423" s="182"/>
      <c r="AS423" s="182"/>
      <c r="AT423" s="182"/>
      <c r="AU423" s="182"/>
      <c r="AV423" s="182"/>
      <c r="AW423" s="182"/>
      <c r="AX423" s="182"/>
      <c r="AY423" s="182"/>
      <c r="AZ423" s="182"/>
      <c r="BA423" s="182"/>
      <c r="BB423" s="221"/>
    </row>
    <row r="424" spans="1:54" ht="50.25" customHeight="1">
      <c r="A424" s="302"/>
      <c r="B424" s="304"/>
      <c r="C424" s="304"/>
      <c r="D424" s="163" t="s">
        <v>2</v>
      </c>
      <c r="E424" s="153">
        <f t="shared" si="902"/>
        <v>0</v>
      </c>
      <c r="F424" s="153">
        <f t="shared" si="903"/>
        <v>0</v>
      </c>
      <c r="G424" s="161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2"/>
      <c r="AH424" s="182"/>
      <c r="AI424" s="182"/>
      <c r="AJ424" s="182"/>
      <c r="AK424" s="182"/>
      <c r="AL424" s="182"/>
      <c r="AM424" s="182"/>
      <c r="AN424" s="182"/>
      <c r="AO424" s="182"/>
      <c r="AP424" s="182"/>
      <c r="AQ424" s="182"/>
      <c r="AR424" s="182"/>
      <c r="AS424" s="182"/>
      <c r="AT424" s="182"/>
      <c r="AU424" s="182"/>
      <c r="AV424" s="182"/>
      <c r="AW424" s="182"/>
      <c r="AX424" s="182"/>
      <c r="AY424" s="182"/>
      <c r="AZ424" s="182"/>
      <c r="BA424" s="182"/>
      <c r="BB424" s="221"/>
    </row>
    <row r="425" spans="1:54" ht="22.5" customHeight="1">
      <c r="A425" s="302"/>
      <c r="B425" s="304"/>
      <c r="C425" s="304"/>
      <c r="D425" s="218" t="s">
        <v>277</v>
      </c>
      <c r="E425" s="153">
        <f>H425+K425+N425+Q425+T425+W425+Z425+AE425+AJ425+AO425+AT425+AY425</f>
        <v>65.210000000000008</v>
      </c>
      <c r="F425" s="153">
        <f t="shared" si="903"/>
        <v>0</v>
      </c>
      <c r="G425" s="161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>
        <v>16.3</v>
      </c>
      <c r="AF425" s="182"/>
      <c r="AG425" s="182"/>
      <c r="AH425" s="182"/>
      <c r="AI425" s="182"/>
      <c r="AJ425" s="182">
        <v>16.3</v>
      </c>
      <c r="AK425" s="182"/>
      <c r="AL425" s="182"/>
      <c r="AM425" s="182"/>
      <c r="AN425" s="182"/>
      <c r="AO425" s="182">
        <v>16.3</v>
      </c>
      <c r="AP425" s="182"/>
      <c r="AQ425" s="182"/>
      <c r="AR425" s="182"/>
      <c r="AS425" s="182"/>
      <c r="AT425" s="182"/>
      <c r="AU425" s="182"/>
      <c r="AV425" s="182"/>
      <c r="AW425" s="182"/>
      <c r="AX425" s="182"/>
      <c r="AY425" s="182">
        <v>16.309999999999999</v>
      </c>
      <c r="AZ425" s="182"/>
      <c r="BA425" s="182"/>
      <c r="BB425" s="221"/>
    </row>
    <row r="426" spans="1:54" ht="82.5" customHeight="1">
      <c r="A426" s="302"/>
      <c r="B426" s="304"/>
      <c r="C426" s="304"/>
      <c r="D426" s="218" t="s">
        <v>283</v>
      </c>
      <c r="E426" s="153">
        <f t="shared" ref="E426:E428" si="905">H426+K426+N426+Q426+T426+W426+Z426+AE426+AJ426+AO426+AT426+AY426</f>
        <v>0</v>
      </c>
      <c r="F426" s="153">
        <f t="shared" si="903"/>
        <v>0</v>
      </c>
      <c r="G426" s="161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82"/>
      <c r="AR426" s="182"/>
      <c r="AS426" s="182"/>
      <c r="AT426" s="182"/>
      <c r="AU426" s="182"/>
      <c r="AV426" s="182"/>
      <c r="AW426" s="182"/>
      <c r="AX426" s="182"/>
      <c r="AY426" s="182"/>
      <c r="AZ426" s="182"/>
      <c r="BA426" s="182"/>
      <c r="BB426" s="221"/>
    </row>
    <row r="427" spans="1:54" ht="22.5" customHeight="1">
      <c r="A427" s="302"/>
      <c r="B427" s="304"/>
      <c r="C427" s="304"/>
      <c r="D427" s="218" t="s">
        <v>278</v>
      </c>
      <c r="E427" s="153">
        <f t="shared" si="905"/>
        <v>0</v>
      </c>
      <c r="F427" s="153">
        <f t="shared" si="903"/>
        <v>0</v>
      </c>
      <c r="G427" s="161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82"/>
      <c r="AR427" s="182"/>
      <c r="AS427" s="182"/>
      <c r="AT427" s="182"/>
      <c r="AU427" s="182"/>
      <c r="AV427" s="182"/>
      <c r="AW427" s="182"/>
      <c r="AX427" s="182"/>
      <c r="AY427" s="182"/>
      <c r="AZ427" s="182"/>
      <c r="BA427" s="182"/>
      <c r="BB427" s="221"/>
    </row>
    <row r="428" spans="1:54" ht="31.2">
      <c r="A428" s="302"/>
      <c r="B428" s="304"/>
      <c r="C428" s="304"/>
      <c r="D428" s="158" t="s">
        <v>43</v>
      </c>
      <c r="E428" s="153">
        <f t="shared" si="905"/>
        <v>0</v>
      </c>
      <c r="F428" s="153">
        <f t="shared" si="903"/>
        <v>0</v>
      </c>
      <c r="G428" s="161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82"/>
      <c r="AR428" s="182"/>
      <c r="AS428" s="182"/>
      <c r="AT428" s="182"/>
      <c r="AU428" s="182"/>
      <c r="AV428" s="182"/>
      <c r="AW428" s="182"/>
      <c r="AX428" s="182"/>
      <c r="AY428" s="182"/>
      <c r="AZ428" s="182"/>
      <c r="BA428" s="182"/>
      <c r="BB428" s="222"/>
    </row>
    <row r="429" spans="1:54" ht="22.5" customHeight="1">
      <c r="A429" s="301" t="s">
        <v>371</v>
      </c>
      <c r="B429" s="303" t="s">
        <v>338</v>
      </c>
      <c r="C429" s="303" t="s">
        <v>344</v>
      </c>
      <c r="D429" s="164" t="s">
        <v>41</v>
      </c>
      <c r="E429" s="153">
        <f t="shared" ref="E429:E432" si="906">H429+K429+N429+Q429+T429+W429+Z429+AE429+AJ429+AO429+AT429+AY429</f>
        <v>728.3</v>
      </c>
      <c r="F429" s="153">
        <f>I429+L429+O429+R429+U429+X429+AA429+AF429+AK429+AP429+AU429+AZ429</f>
        <v>484.83923999999996</v>
      </c>
      <c r="G429" s="196">
        <f>F429/E429</f>
        <v>0.66571363449128107</v>
      </c>
      <c r="H429" s="188">
        <f>H432</f>
        <v>161.51367999999999</v>
      </c>
      <c r="I429" s="188">
        <f>I432</f>
        <v>161.51367999999999</v>
      </c>
      <c r="J429" s="182">
        <f>I429/H429*100</f>
        <v>100</v>
      </c>
      <c r="K429" s="182"/>
      <c r="L429" s="182"/>
      <c r="M429" s="182"/>
      <c r="N429" s="188">
        <f>N430+N431+N432+N434+N435</f>
        <v>63.922319999999999</v>
      </c>
      <c r="O429" s="188">
        <f t="shared" ref="O429:AZ429" si="907">O430+O431+O432+O434+O435</f>
        <v>63.922319999999999</v>
      </c>
      <c r="P429" s="188">
        <f>O429/N429*100</f>
        <v>100</v>
      </c>
      <c r="Q429" s="188">
        <f t="shared" si="907"/>
        <v>199.13324</v>
      </c>
      <c r="R429" s="188">
        <f t="shared" si="907"/>
        <v>199.13324</v>
      </c>
      <c r="S429" s="188"/>
      <c r="T429" s="188">
        <f t="shared" si="907"/>
        <v>0</v>
      </c>
      <c r="U429" s="182">
        <f t="shared" si="907"/>
        <v>0</v>
      </c>
      <c r="V429" s="182"/>
      <c r="W429" s="189">
        <f>W430+W431+W432+W434+W435</f>
        <v>60.27</v>
      </c>
      <c r="X429" s="182">
        <f t="shared" si="907"/>
        <v>60.27</v>
      </c>
      <c r="Y429" s="182"/>
      <c r="Z429" s="188">
        <f>Z430+Z431+Z432+Z433+Z434+Z435</f>
        <v>31.958970000000001</v>
      </c>
      <c r="AA429" s="188">
        <f t="shared" si="907"/>
        <v>0</v>
      </c>
      <c r="AB429" s="188">
        <f t="shared" si="907"/>
        <v>0</v>
      </c>
      <c r="AC429" s="188">
        <f t="shared" si="907"/>
        <v>31.958970000000001</v>
      </c>
      <c r="AD429" s="188"/>
      <c r="AE429" s="188">
        <f t="shared" si="907"/>
        <v>211.50179</v>
      </c>
      <c r="AF429" s="182">
        <f t="shared" si="907"/>
        <v>0</v>
      </c>
      <c r="AG429" s="182">
        <f t="shared" si="907"/>
        <v>0</v>
      </c>
      <c r="AH429" s="182">
        <f t="shared" si="907"/>
        <v>0</v>
      </c>
      <c r="AI429" s="182"/>
      <c r="AJ429" s="182">
        <f t="shared" si="907"/>
        <v>0</v>
      </c>
      <c r="AK429" s="182">
        <f t="shared" si="907"/>
        <v>0</v>
      </c>
      <c r="AL429" s="182">
        <f t="shared" si="907"/>
        <v>0</v>
      </c>
      <c r="AM429" s="182">
        <f t="shared" si="907"/>
        <v>0</v>
      </c>
      <c r="AN429" s="182"/>
      <c r="AO429" s="182">
        <f t="shared" si="907"/>
        <v>0</v>
      </c>
      <c r="AP429" s="182">
        <f t="shared" si="907"/>
        <v>0</v>
      </c>
      <c r="AQ429" s="182">
        <f t="shared" si="907"/>
        <v>0</v>
      </c>
      <c r="AR429" s="182">
        <f t="shared" si="907"/>
        <v>0</v>
      </c>
      <c r="AS429" s="182"/>
      <c r="AT429" s="182">
        <f t="shared" si="907"/>
        <v>0</v>
      </c>
      <c r="AU429" s="182">
        <f t="shared" si="907"/>
        <v>0</v>
      </c>
      <c r="AV429" s="182">
        <f t="shared" si="907"/>
        <v>0</v>
      </c>
      <c r="AW429" s="182">
        <f t="shared" si="907"/>
        <v>0</v>
      </c>
      <c r="AX429" s="182"/>
      <c r="AY429" s="182">
        <f t="shared" si="907"/>
        <v>0</v>
      </c>
      <c r="AZ429" s="182">
        <f t="shared" si="907"/>
        <v>0</v>
      </c>
      <c r="BA429" s="182"/>
      <c r="BB429" s="221"/>
    </row>
    <row r="430" spans="1:54" ht="32.25" customHeight="1">
      <c r="A430" s="302"/>
      <c r="B430" s="304"/>
      <c r="C430" s="304"/>
      <c r="D430" s="162" t="s">
        <v>37</v>
      </c>
      <c r="E430" s="153">
        <f t="shared" si="906"/>
        <v>0</v>
      </c>
      <c r="F430" s="153">
        <f t="shared" ref="F430:F442" si="908">I430+L430+O430+R430+U430+X430+AA430+AF430+AK430+AP430+AU430+AZ430</f>
        <v>0</v>
      </c>
      <c r="G430" s="161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8"/>
      <c r="AA430" s="188"/>
      <c r="AB430" s="188"/>
      <c r="AC430" s="188"/>
      <c r="AD430" s="188"/>
      <c r="AE430" s="188"/>
      <c r="AF430" s="182"/>
      <c r="AG430" s="182"/>
      <c r="AH430" s="182"/>
      <c r="AI430" s="182"/>
      <c r="AJ430" s="182"/>
      <c r="AK430" s="182"/>
      <c r="AL430" s="182"/>
      <c r="AM430" s="182"/>
      <c r="AN430" s="182"/>
      <c r="AO430" s="182"/>
      <c r="AP430" s="182"/>
      <c r="AQ430" s="182"/>
      <c r="AR430" s="182"/>
      <c r="AS430" s="182"/>
      <c r="AT430" s="182"/>
      <c r="AU430" s="182"/>
      <c r="AV430" s="182"/>
      <c r="AW430" s="182"/>
      <c r="AX430" s="182"/>
      <c r="AY430" s="182"/>
      <c r="AZ430" s="182"/>
      <c r="BA430" s="182"/>
      <c r="BB430" s="221"/>
    </row>
    <row r="431" spans="1:54" ht="50.25" customHeight="1">
      <c r="A431" s="302"/>
      <c r="B431" s="304"/>
      <c r="C431" s="304"/>
      <c r="D431" s="163" t="s">
        <v>2</v>
      </c>
      <c r="E431" s="153">
        <f>H431+K431+N431+Q431+T431+W431+Z431+AE431+AJ431+AO431+AT431+AY431</f>
        <v>364.3</v>
      </c>
      <c r="F431" s="153">
        <f>I431+L431+O431+R431+U431+X431+AC431+AH431+AM431+AR431+AW431+AZ431</f>
        <v>355.28453000000002</v>
      </c>
      <c r="G431" s="161"/>
      <c r="H431" s="182"/>
      <c r="I431" s="182"/>
      <c r="J431" s="182"/>
      <c r="K431" s="182"/>
      <c r="L431" s="182"/>
      <c r="M431" s="182"/>
      <c r="N431" s="189">
        <v>63.922319999999999</v>
      </c>
      <c r="O431" s="189">
        <v>63.922319999999999</v>
      </c>
      <c r="P431" s="189"/>
      <c r="Q431" s="188">
        <v>199.13324</v>
      </c>
      <c r="R431" s="188">
        <v>199.13324</v>
      </c>
      <c r="S431" s="188"/>
      <c r="T431" s="188"/>
      <c r="U431" s="182"/>
      <c r="V431" s="182"/>
      <c r="W431" s="189">
        <v>60.27</v>
      </c>
      <c r="X431" s="182">
        <v>60.27</v>
      </c>
      <c r="Y431" s="182"/>
      <c r="Z431" s="188">
        <v>31.958970000000001</v>
      </c>
      <c r="AA431" s="188"/>
      <c r="AB431" s="188"/>
      <c r="AC431" s="188">
        <v>31.958970000000001</v>
      </c>
      <c r="AD431" s="188"/>
      <c r="AE431" s="188">
        <f>40.97444-31.95897</f>
        <v>9.0154700000000005</v>
      </c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82"/>
      <c r="AR431" s="182"/>
      <c r="AS431" s="182"/>
      <c r="AT431" s="182"/>
      <c r="AU431" s="182"/>
      <c r="AV431" s="182"/>
      <c r="AW431" s="182"/>
      <c r="AX431" s="182"/>
      <c r="AY431" s="182"/>
      <c r="AZ431" s="182"/>
      <c r="BA431" s="182"/>
      <c r="BB431" s="221"/>
    </row>
    <row r="432" spans="1:54" ht="22.5" customHeight="1">
      <c r="A432" s="302"/>
      <c r="B432" s="304"/>
      <c r="C432" s="304"/>
      <c r="D432" s="218" t="s">
        <v>277</v>
      </c>
      <c r="E432" s="153">
        <f t="shared" si="906"/>
        <v>364</v>
      </c>
      <c r="F432" s="153">
        <f>I432+L432+O432+R432+U432+X432+AC432+AH432+AM432+AR432+AW432+AZ432</f>
        <v>161.51367999999999</v>
      </c>
      <c r="G432" s="161"/>
      <c r="H432" s="189">
        <v>161.51367999999999</v>
      </c>
      <c r="I432" s="189">
        <v>161.51367999999999</v>
      </c>
      <c r="J432" s="182"/>
      <c r="K432" s="182"/>
      <c r="L432" s="182"/>
      <c r="M432" s="182"/>
      <c r="N432" s="189"/>
      <c r="O432" s="189"/>
      <c r="P432" s="189"/>
      <c r="Q432" s="189"/>
      <c r="R432" s="182"/>
      <c r="S432" s="182"/>
      <c r="T432" s="189"/>
      <c r="U432" s="182"/>
      <c r="V432" s="182"/>
      <c r="X432" s="182"/>
      <c r="Y432" s="182"/>
      <c r="Z432" s="188"/>
      <c r="AA432" s="188"/>
      <c r="AB432" s="188"/>
      <c r="AC432" s="188"/>
      <c r="AD432" s="188"/>
      <c r="AE432" s="188">
        <v>202.48632000000001</v>
      </c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82"/>
      <c r="AR432" s="182"/>
      <c r="AS432" s="182"/>
      <c r="AT432" s="182"/>
      <c r="AU432" s="182"/>
      <c r="AV432" s="182"/>
      <c r="AW432" s="182"/>
      <c r="AX432" s="182"/>
      <c r="AY432" s="182"/>
      <c r="AZ432" s="182"/>
      <c r="BA432" s="182"/>
      <c r="BB432" s="221"/>
    </row>
    <row r="433" spans="1:54" ht="82.5" customHeight="1">
      <c r="A433" s="302"/>
      <c r="B433" s="304"/>
      <c r="C433" s="304"/>
      <c r="D433" s="218" t="s">
        <v>283</v>
      </c>
      <c r="E433" s="153">
        <f t="shared" ref="E433:E442" si="909">H433+K433+N433+Q433+T433+W433+Z433+AE433+AJ433+AO433+AT433+AY433</f>
        <v>0</v>
      </c>
      <c r="F433" s="153">
        <f t="shared" si="908"/>
        <v>0</v>
      </c>
      <c r="G433" s="161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>
        <v>0</v>
      </c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82"/>
      <c r="AR433" s="182"/>
      <c r="AS433" s="182"/>
      <c r="AT433" s="182"/>
      <c r="AU433" s="182"/>
      <c r="AV433" s="182"/>
      <c r="AW433" s="182"/>
      <c r="AX433" s="182"/>
      <c r="AY433" s="182"/>
      <c r="AZ433" s="182"/>
      <c r="BA433" s="182"/>
      <c r="BB433" s="221"/>
    </row>
    <row r="434" spans="1:54" ht="22.5" customHeight="1">
      <c r="A434" s="302"/>
      <c r="B434" s="304"/>
      <c r="C434" s="304"/>
      <c r="D434" s="218" t="s">
        <v>278</v>
      </c>
      <c r="E434" s="153">
        <f t="shared" si="909"/>
        <v>0</v>
      </c>
      <c r="F434" s="153">
        <f t="shared" si="908"/>
        <v>0</v>
      </c>
      <c r="G434" s="161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>
        <v>0</v>
      </c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82"/>
      <c r="AR434" s="182"/>
      <c r="AS434" s="182"/>
      <c r="AT434" s="182"/>
      <c r="AU434" s="182"/>
      <c r="AV434" s="182"/>
      <c r="AW434" s="182"/>
      <c r="AX434" s="182"/>
      <c r="AY434" s="182"/>
      <c r="AZ434" s="182"/>
      <c r="BA434" s="182"/>
      <c r="BB434" s="221"/>
    </row>
    <row r="435" spans="1:54" ht="31.2">
      <c r="A435" s="302"/>
      <c r="B435" s="304"/>
      <c r="C435" s="304"/>
      <c r="D435" s="158" t="s">
        <v>43</v>
      </c>
      <c r="E435" s="153">
        <f t="shared" si="909"/>
        <v>0</v>
      </c>
      <c r="F435" s="153">
        <f t="shared" si="908"/>
        <v>0</v>
      </c>
      <c r="G435" s="161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>
        <v>0</v>
      </c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82"/>
      <c r="AR435" s="182"/>
      <c r="AS435" s="182"/>
      <c r="AT435" s="182"/>
      <c r="AU435" s="182"/>
      <c r="AV435" s="182"/>
      <c r="AW435" s="182"/>
      <c r="AX435" s="182"/>
      <c r="AY435" s="182"/>
      <c r="AZ435" s="182"/>
      <c r="BA435" s="182"/>
      <c r="BB435" s="222"/>
    </row>
    <row r="436" spans="1:54" ht="22.5" customHeight="1">
      <c r="A436" s="301" t="s">
        <v>399</v>
      </c>
      <c r="B436" s="303" t="s">
        <v>400</v>
      </c>
      <c r="C436" s="303" t="s">
        <v>330</v>
      </c>
      <c r="D436" s="164" t="s">
        <v>41</v>
      </c>
      <c r="E436" s="188">
        <f t="shared" si="909"/>
        <v>14.691000000000001</v>
      </c>
      <c r="F436" s="188">
        <f t="shared" si="908"/>
        <v>0</v>
      </c>
      <c r="G436" s="182">
        <f>F436/E436*100</f>
        <v>0</v>
      </c>
      <c r="H436" s="182">
        <f>-H437+H438+H439</f>
        <v>0</v>
      </c>
      <c r="I436" s="182">
        <f t="shared" ref="I436" si="910">-I437+I438+I439</f>
        <v>0</v>
      </c>
      <c r="J436" s="182" t="e">
        <f>I436/H436*100</f>
        <v>#DIV/0!</v>
      </c>
      <c r="K436" s="182">
        <f t="shared" ref="K436:L436" si="911">-K437+K438+K439</f>
        <v>0</v>
      </c>
      <c r="L436" s="182">
        <f t="shared" si="911"/>
        <v>0</v>
      </c>
      <c r="M436" s="182" t="e">
        <f>L436/K436*100</f>
        <v>#DIV/0!</v>
      </c>
      <c r="N436" s="182">
        <f t="shared" ref="N436:O436" si="912">-N437+N438+N439</f>
        <v>0</v>
      </c>
      <c r="O436" s="182">
        <f t="shared" si="912"/>
        <v>0</v>
      </c>
      <c r="P436" s="182" t="e">
        <f>O436/N436*100</f>
        <v>#DIV/0!</v>
      </c>
      <c r="Q436" s="182">
        <f t="shared" ref="Q436:R436" si="913">-Q437+Q438+Q439</f>
        <v>0</v>
      </c>
      <c r="R436" s="182">
        <f t="shared" si="913"/>
        <v>0</v>
      </c>
      <c r="S436" s="182" t="e">
        <f>R436/Q436*100</f>
        <v>#DIV/0!</v>
      </c>
      <c r="T436" s="182">
        <f t="shared" ref="T436:U436" si="914">-T437+T438+T439</f>
        <v>0</v>
      </c>
      <c r="U436" s="182">
        <f t="shared" si="914"/>
        <v>0</v>
      </c>
      <c r="V436" s="182" t="e">
        <f>U436/T436*100</f>
        <v>#DIV/0!</v>
      </c>
      <c r="W436" s="182">
        <f t="shared" ref="W436:X436" si="915">-W437+W438+W439</f>
        <v>0</v>
      </c>
      <c r="X436" s="182">
        <f t="shared" si="915"/>
        <v>0</v>
      </c>
      <c r="Y436" s="182" t="e">
        <f>X436/W436*100</f>
        <v>#DIV/0!</v>
      </c>
      <c r="Z436" s="182">
        <f t="shared" ref="Z436:AC436" si="916">-Z437+Z438+Z439</f>
        <v>0</v>
      </c>
      <c r="AA436" s="182">
        <f t="shared" si="916"/>
        <v>0</v>
      </c>
      <c r="AB436" s="182">
        <f t="shared" si="916"/>
        <v>0</v>
      </c>
      <c r="AC436" s="182">
        <f t="shared" si="916"/>
        <v>0</v>
      </c>
      <c r="AD436" s="182" t="e">
        <f>AC436/Z436*100</f>
        <v>#DIV/0!</v>
      </c>
      <c r="AE436" s="182">
        <f t="shared" ref="AE436:AH436" si="917">-AE437+AE438+AE439</f>
        <v>14.691000000000001</v>
      </c>
      <c r="AF436" s="182">
        <f t="shared" si="917"/>
        <v>0</v>
      </c>
      <c r="AG436" s="182">
        <f t="shared" si="917"/>
        <v>0</v>
      </c>
      <c r="AH436" s="182">
        <f t="shared" si="917"/>
        <v>0</v>
      </c>
      <c r="AI436" s="182">
        <f>AH436/AE436*100</f>
        <v>0</v>
      </c>
      <c r="AJ436" s="182">
        <f t="shared" ref="AJ436:AM436" si="918">-AJ437+AJ438+AJ439</f>
        <v>0</v>
      </c>
      <c r="AK436" s="182">
        <f t="shared" si="918"/>
        <v>0</v>
      </c>
      <c r="AL436" s="182">
        <f t="shared" si="918"/>
        <v>0</v>
      </c>
      <c r="AM436" s="182">
        <f t="shared" si="918"/>
        <v>0</v>
      </c>
      <c r="AN436" s="182" t="e">
        <f>AM436/AJ436*100</f>
        <v>#DIV/0!</v>
      </c>
      <c r="AO436" s="182">
        <f t="shared" ref="AO436:AR436" si="919">-AO437+AO438+AO439</f>
        <v>0</v>
      </c>
      <c r="AP436" s="182">
        <f t="shared" si="919"/>
        <v>0</v>
      </c>
      <c r="AQ436" s="182">
        <f t="shared" si="919"/>
        <v>0</v>
      </c>
      <c r="AR436" s="182">
        <f t="shared" si="919"/>
        <v>0</v>
      </c>
      <c r="AS436" s="182" t="e">
        <f>AR436/AO436*100</f>
        <v>#DIV/0!</v>
      </c>
      <c r="AT436" s="182">
        <f t="shared" ref="AT436:AW436" si="920">-AT437+AT438+AT439</f>
        <v>0</v>
      </c>
      <c r="AU436" s="182">
        <f t="shared" si="920"/>
        <v>0</v>
      </c>
      <c r="AV436" s="182">
        <f t="shared" si="920"/>
        <v>0</v>
      </c>
      <c r="AW436" s="182">
        <f t="shared" si="920"/>
        <v>0</v>
      </c>
      <c r="AX436" s="182" t="e">
        <f>AW436/AT436*100</f>
        <v>#DIV/0!</v>
      </c>
      <c r="AY436" s="182">
        <f t="shared" ref="AY436:AZ436" si="921">-AY437+AY438+AY439</f>
        <v>0</v>
      </c>
      <c r="AZ436" s="182">
        <f t="shared" si="921"/>
        <v>0</v>
      </c>
      <c r="BA436" s="182" t="e">
        <f>AZ436/AY436*100</f>
        <v>#DIV/0!</v>
      </c>
      <c r="BB436" s="230"/>
    </row>
    <row r="437" spans="1:54" ht="31.5" customHeight="1">
      <c r="A437" s="302"/>
      <c r="B437" s="304"/>
      <c r="C437" s="304"/>
      <c r="D437" s="162" t="s">
        <v>37</v>
      </c>
      <c r="E437" s="188">
        <f t="shared" si="909"/>
        <v>0</v>
      </c>
      <c r="F437" s="188">
        <f t="shared" si="908"/>
        <v>0</v>
      </c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  <c r="AB437" s="182"/>
      <c r="AC437" s="182"/>
      <c r="AD437" s="182"/>
      <c r="AE437" s="182"/>
      <c r="AF437" s="182"/>
      <c r="AG437" s="182"/>
      <c r="AH437" s="182"/>
      <c r="AI437" s="182"/>
      <c r="AJ437" s="182"/>
      <c r="AK437" s="182"/>
      <c r="AL437" s="182"/>
      <c r="AM437" s="182"/>
      <c r="AN437" s="182"/>
      <c r="AO437" s="182"/>
      <c r="AP437" s="182"/>
      <c r="AQ437" s="182"/>
      <c r="AR437" s="182"/>
      <c r="AS437" s="182"/>
      <c r="AT437" s="182"/>
      <c r="AU437" s="182"/>
      <c r="AV437" s="182"/>
      <c r="AW437" s="182"/>
      <c r="AX437" s="182"/>
      <c r="AY437" s="182"/>
      <c r="AZ437" s="182"/>
      <c r="BA437" s="182"/>
      <c r="BB437" s="230"/>
    </row>
    <row r="438" spans="1:54" ht="50.25" customHeight="1">
      <c r="A438" s="302"/>
      <c r="B438" s="304"/>
      <c r="C438" s="304"/>
      <c r="D438" s="163" t="s">
        <v>2</v>
      </c>
      <c r="E438" s="188">
        <f t="shared" si="909"/>
        <v>0</v>
      </c>
      <c r="F438" s="188">
        <f t="shared" si="908"/>
        <v>0</v>
      </c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82"/>
      <c r="AR438" s="182"/>
      <c r="AS438" s="182"/>
      <c r="AT438" s="182"/>
      <c r="AU438" s="182"/>
      <c r="AV438" s="182"/>
      <c r="AW438" s="182"/>
      <c r="AX438" s="182"/>
      <c r="AY438" s="182"/>
      <c r="AZ438" s="182"/>
      <c r="BA438" s="182"/>
      <c r="BB438" s="230"/>
    </row>
    <row r="439" spans="1:54" ht="22.5" customHeight="1">
      <c r="A439" s="302"/>
      <c r="B439" s="304"/>
      <c r="C439" s="304"/>
      <c r="D439" s="229" t="s">
        <v>277</v>
      </c>
      <c r="E439" s="188">
        <f t="shared" si="909"/>
        <v>14.691000000000001</v>
      </c>
      <c r="F439" s="188">
        <f t="shared" si="908"/>
        <v>0</v>
      </c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>
        <v>14.691000000000001</v>
      </c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82"/>
      <c r="AR439" s="182"/>
      <c r="AS439" s="182"/>
      <c r="AT439" s="182"/>
      <c r="AU439" s="182"/>
      <c r="AV439" s="182"/>
      <c r="AW439" s="182"/>
      <c r="AX439" s="182"/>
      <c r="AY439" s="182"/>
      <c r="AZ439" s="182"/>
      <c r="BA439" s="182"/>
      <c r="BB439" s="230"/>
    </row>
    <row r="440" spans="1:54" ht="82.5" customHeight="1">
      <c r="A440" s="302"/>
      <c r="B440" s="304"/>
      <c r="C440" s="304"/>
      <c r="D440" s="229" t="s">
        <v>283</v>
      </c>
      <c r="E440" s="188">
        <f t="shared" si="909"/>
        <v>0</v>
      </c>
      <c r="F440" s="188">
        <f t="shared" si="908"/>
        <v>0</v>
      </c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82"/>
      <c r="AR440" s="182"/>
      <c r="AS440" s="182"/>
      <c r="AT440" s="182"/>
      <c r="AU440" s="182"/>
      <c r="AV440" s="182"/>
      <c r="AW440" s="182"/>
      <c r="AX440" s="182"/>
      <c r="AY440" s="182"/>
      <c r="AZ440" s="182"/>
      <c r="BA440" s="182"/>
      <c r="BB440" s="230"/>
    </row>
    <row r="441" spans="1:54" ht="22.5" customHeight="1">
      <c r="A441" s="302"/>
      <c r="B441" s="304"/>
      <c r="C441" s="304"/>
      <c r="D441" s="229" t="s">
        <v>278</v>
      </c>
      <c r="E441" s="188">
        <f t="shared" si="909"/>
        <v>0</v>
      </c>
      <c r="F441" s="188">
        <f t="shared" si="908"/>
        <v>0</v>
      </c>
      <c r="G441" s="182"/>
      <c r="H441" s="188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82"/>
      <c r="AR441" s="182"/>
      <c r="AS441" s="182"/>
      <c r="AT441" s="182"/>
      <c r="AU441" s="182"/>
      <c r="AV441" s="182"/>
      <c r="AW441" s="182"/>
      <c r="AX441" s="182"/>
      <c r="AY441" s="182"/>
      <c r="AZ441" s="182"/>
      <c r="BA441" s="182"/>
      <c r="BB441" s="230"/>
    </row>
    <row r="442" spans="1:54" ht="37.5" customHeight="1">
      <c r="A442" s="302"/>
      <c r="B442" s="304"/>
      <c r="C442" s="304"/>
      <c r="D442" s="158" t="s">
        <v>43</v>
      </c>
      <c r="E442" s="188">
        <f t="shared" si="909"/>
        <v>0</v>
      </c>
      <c r="F442" s="188">
        <f t="shared" si="908"/>
        <v>0</v>
      </c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82"/>
      <c r="AR442" s="182"/>
      <c r="AS442" s="182"/>
      <c r="AT442" s="182"/>
      <c r="AU442" s="182"/>
      <c r="AV442" s="182"/>
      <c r="AW442" s="182"/>
      <c r="AX442" s="182"/>
      <c r="AY442" s="182"/>
      <c r="AZ442" s="182"/>
      <c r="BA442" s="182"/>
      <c r="BB442" s="230"/>
    </row>
    <row r="443" spans="1:54" ht="22.5" customHeight="1">
      <c r="A443" s="314" t="s">
        <v>339</v>
      </c>
      <c r="B443" s="315"/>
      <c r="C443" s="316"/>
      <c r="D443" s="164" t="s">
        <v>41</v>
      </c>
      <c r="E443" s="153">
        <f>H443+K443+N443+Q443+T443+W443+Z443+AE443+AJ443+AO443+AT443+AY443</f>
        <v>2300.32206</v>
      </c>
      <c r="F443" s="153">
        <f t="shared" ref="F443:F445" si="922">I443+L443+O443+R443+U443+X443+AC443+AH443+AM443+AR443+AW443+AZ443</f>
        <v>1089.1412499999999</v>
      </c>
      <c r="G443" s="161">
        <f>F443/E443</f>
        <v>0.47347337528902361</v>
      </c>
      <c r="H443" s="188">
        <f>H444+H445+H446+H448+H449</f>
        <v>161.51367999999999</v>
      </c>
      <c r="I443" s="188">
        <f t="shared" ref="I443" si="923">I444+I445+I446+I448+I449</f>
        <v>161.51367999999999</v>
      </c>
      <c r="J443" s="182">
        <f>I443/H443*100</f>
        <v>100</v>
      </c>
      <c r="K443" s="189">
        <f>K444+K445+K446+K448+K449</f>
        <v>125.43977000000001</v>
      </c>
      <c r="L443" s="189">
        <f t="shared" ref="L443:AZ443" si="924">L444+L445+L446+L448+L449</f>
        <v>125.43977000000001</v>
      </c>
      <c r="M443" s="182">
        <f>L443/K443*100</f>
        <v>100</v>
      </c>
      <c r="N443" s="188">
        <f t="shared" si="924"/>
        <v>186.32071999999999</v>
      </c>
      <c r="O443" s="188">
        <f t="shared" si="924"/>
        <v>186.32071999999999</v>
      </c>
      <c r="P443" s="188">
        <f>O443*100/N443</f>
        <v>100</v>
      </c>
      <c r="Q443" s="188">
        <f t="shared" si="924"/>
        <v>287.03278999999998</v>
      </c>
      <c r="R443" s="189">
        <f t="shared" si="924"/>
        <v>287.03278999999998</v>
      </c>
      <c r="S443" s="182">
        <f>R443*100/Q443</f>
        <v>100</v>
      </c>
      <c r="T443" s="188">
        <f t="shared" si="924"/>
        <v>82.779339999999991</v>
      </c>
      <c r="U443" s="188">
        <f t="shared" si="924"/>
        <v>82.779339999999991</v>
      </c>
      <c r="V443" s="182">
        <f t="shared" si="924"/>
        <v>0</v>
      </c>
      <c r="W443" s="189">
        <f>W444+W445+W446+W448+W449</f>
        <v>162.99</v>
      </c>
      <c r="X443" s="182">
        <f t="shared" si="924"/>
        <v>162.99</v>
      </c>
      <c r="Y443" s="182">
        <f t="shared" si="924"/>
        <v>0</v>
      </c>
      <c r="Z443" s="188">
        <f>Z444+Z445+Z446+Z448+Z449</f>
        <v>83.06495000000001</v>
      </c>
      <c r="AA443" s="188">
        <f t="shared" si="924"/>
        <v>0</v>
      </c>
      <c r="AB443" s="188">
        <f t="shared" si="924"/>
        <v>0</v>
      </c>
      <c r="AC443" s="188">
        <f t="shared" si="924"/>
        <v>83.06495000000001</v>
      </c>
      <c r="AD443" s="182">
        <f t="shared" si="924"/>
        <v>0</v>
      </c>
      <c r="AE443" s="182">
        <f t="shared" si="924"/>
        <v>389.33157</v>
      </c>
      <c r="AF443" s="182">
        <f t="shared" si="924"/>
        <v>0</v>
      </c>
      <c r="AG443" s="182">
        <f t="shared" si="924"/>
        <v>0</v>
      </c>
      <c r="AH443" s="182">
        <f t="shared" si="924"/>
        <v>0</v>
      </c>
      <c r="AI443" s="182">
        <f t="shared" si="924"/>
        <v>0</v>
      </c>
      <c r="AJ443" s="182">
        <f t="shared" si="924"/>
        <v>100.3312</v>
      </c>
      <c r="AK443" s="182">
        <f t="shared" si="924"/>
        <v>0</v>
      </c>
      <c r="AL443" s="182">
        <f t="shared" si="924"/>
        <v>0</v>
      </c>
      <c r="AM443" s="182">
        <f t="shared" si="924"/>
        <v>0</v>
      </c>
      <c r="AN443" s="182">
        <f t="shared" si="924"/>
        <v>0</v>
      </c>
      <c r="AO443" s="182">
        <f t="shared" si="924"/>
        <v>223.50000000000003</v>
      </c>
      <c r="AP443" s="182">
        <f t="shared" si="924"/>
        <v>0</v>
      </c>
      <c r="AQ443" s="182">
        <f t="shared" si="924"/>
        <v>0</v>
      </c>
      <c r="AR443" s="182">
        <f t="shared" si="924"/>
        <v>0</v>
      </c>
      <c r="AS443" s="182">
        <f t="shared" si="924"/>
        <v>0</v>
      </c>
      <c r="AT443" s="182">
        <f t="shared" si="924"/>
        <v>207.20000000000002</v>
      </c>
      <c r="AU443" s="182">
        <f t="shared" si="924"/>
        <v>5.47</v>
      </c>
      <c r="AV443" s="182">
        <f t="shared" si="924"/>
        <v>0</v>
      </c>
      <c r="AW443" s="182">
        <f t="shared" si="924"/>
        <v>0</v>
      </c>
      <c r="AX443" s="182">
        <f t="shared" si="924"/>
        <v>0</v>
      </c>
      <c r="AY443" s="182">
        <f t="shared" si="924"/>
        <v>290.81804</v>
      </c>
      <c r="AZ443" s="182">
        <f t="shared" si="924"/>
        <v>0</v>
      </c>
      <c r="BA443" s="182"/>
      <c r="BB443" s="221"/>
    </row>
    <row r="444" spans="1:54" ht="32.25" customHeight="1">
      <c r="A444" s="317"/>
      <c r="B444" s="318"/>
      <c r="C444" s="319"/>
      <c r="D444" s="162" t="s">
        <v>37</v>
      </c>
      <c r="E444" s="153">
        <f t="shared" ref="E444" si="925">H444+K444+N444+Q444+T444+W444+Z444+AE444+AJ444+AO444+AT444+AY444</f>
        <v>0</v>
      </c>
      <c r="F444" s="153">
        <f t="shared" si="922"/>
        <v>0</v>
      </c>
      <c r="G444" s="161"/>
      <c r="H444" s="188">
        <f>H395+H402+H409+H416+H423+H430+H437</f>
        <v>0</v>
      </c>
      <c r="I444" s="188">
        <f t="shared" ref="I444:AZ446" si="926">I395+I402+I409+I416+I423+I430+I437</f>
        <v>0</v>
      </c>
      <c r="J444" s="188">
        <f t="shared" si="926"/>
        <v>0</v>
      </c>
      <c r="K444" s="188">
        <f t="shared" si="926"/>
        <v>0</v>
      </c>
      <c r="L444" s="188">
        <f t="shared" si="926"/>
        <v>0</v>
      </c>
      <c r="M444" s="188">
        <f t="shared" si="926"/>
        <v>0</v>
      </c>
      <c r="N444" s="188">
        <f t="shared" si="926"/>
        <v>0</v>
      </c>
      <c r="O444" s="188">
        <f t="shared" si="926"/>
        <v>0</v>
      </c>
      <c r="P444" s="188">
        <f t="shared" si="926"/>
        <v>0</v>
      </c>
      <c r="Q444" s="188">
        <f t="shared" si="926"/>
        <v>0</v>
      </c>
      <c r="R444" s="188">
        <f t="shared" si="926"/>
        <v>0</v>
      </c>
      <c r="S444" s="188">
        <f t="shared" si="926"/>
        <v>0</v>
      </c>
      <c r="T444" s="188">
        <f t="shared" si="926"/>
        <v>0</v>
      </c>
      <c r="U444" s="188">
        <f t="shared" si="926"/>
        <v>0</v>
      </c>
      <c r="V444" s="188">
        <f t="shared" si="926"/>
        <v>0</v>
      </c>
      <c r="W444" s="188">
        <f t="shared" si="926"/>
        <v>0</v>
      </c>
      <c r="X444" s="188">
        <f t="shared" si="926"/>
        <v>0</v>
      </c>
      <c r="Y444" s="188">
        <f t="shared" si="926"/>
        <v>0</v>
      </c>
      <c r="Z444" s="188">
        <f t="shared" si="926"/>
        <v>0</v>
      </c>
      <c r="AA444" s="188">
        <f t="shared" si="926"/>
        <v>0</v>
      </c>
      <c r="AB444" s="188">
        <f t="shared" si="926"/>
        <v>0</v>
      </c>
      <c r="AC444" s="188">
        <f t="shared" si="926"/>
        <v>0</v>
      </c>
      <c r="AD444" s="188">
        <f t="shared" si="926"/>
        <v>0</v>
      </c>
      <c r="AE444" s="188">
        <f t="shared" si="926"/>
        <v>0</v>
      </c>
      <c r="AF444" s="188">
        <f t="shared" si="926"/>
        <v>0</v>
      </c>
      <c r="AG444" s="188">
        <f t="shared" si="926"/>
        <v>0</v>
      </c>
      <c r="AH444" s="188">
        <f t="shared" si="926"/>
        <v>0</v>
      </c>
      <c r="AI444" s="188">
        <f t="shared" si="926"/>
        <v>0</v>
      </c>
      <c r="AJ444" s="188">
        <f t="shared" si="926"/>
        <v>0</v>
      </c>
      <c r="AK444" s="188">
        <f t="shared" si="926"/>
        <v>0</v>
      </c>
      <c r="AL444" s="188">
        <f t="shared" si="926"/>
        <v>0</v>
      </c>
      <c r="AM444" s="188">
        <f t="shared" si="926"/>
        <v>0</v>
      </c>
      <c r="AN444" s="188">
        <f t="shared" si="926"/>
        <v>0</v>
      </c>
      <c r="AO444" s="188">
        <f t="shared" si="926"/>
        <v>0</v>
      </c>
      <c r="AP444" s="188">
        <f t="shared" si="926"/>
        <v>0</v>
      </c>
      <c r="AQ444" s="188">
        <f t="shared" si="926"/>
        <v>0</v>
      </c>
      <c r="AR444" s="188">
        <f t="shared" si="926"/>
        <v>0</v>
      </c>
      <c r="AS444" s="188">
        <f t="shared" si="926"/>
        <v>0</v>
      </c>
      <c r="AT444" s="188">
        <f t="shared" si="926"/>
        <v>0</v>
      </c>
      <c r="AU444" s="188">
        <f t="shared" si="926"/>
        <v>0</v>
      </c>
      <c r="AV444" s="188">
        <f t="shared" si="926"/>
        <v>0</v>
      </c>
      <c r="AW444" s="188">
        <f t="shared" si="926"/>
        <v>0</v>
      </c>
      <c r="AX444" s="188">
        <f t="shared" si="926"/>
        <v>0</v>
      </c>
      <c r="AY444" s="188">
        <f t="shared" si="926"/>
        <v>0</v>
      </c>
      <c r="AZ444" s="188">
        <f t="shared" si="926"/>
        <v>0</v>
      </c>
      <c r="BA444" s="182"/>
      <c r="BB444" s="221"/>
    </row>
    <row r="445" spans="1:54" ht="50.25" customHeight="1">
      <c r="A445" s="317"/>
      <c r="B445" s="318"/>
      <c r="C445" s="319"/>
      <c r="D445" s="163" t="s">
        <v>2</v>
      </c>
      <c r="E445" s="153">
        <f>H445+K445+N445+Q445+T445+W445+Z445+AE445+AJ445+AO445+AT445+AY445</f>
        <v>880.2</v>
      </c>
      <c r="F445" s="153">
        <f t="shared" si="922"/>
        <v>589.04575000000011</v>
      </c>
      <c r="G445" s="161">
        <f t="shared" ref="G445:G446" si="927">F445/E445</f>
        <v>0.66921807543740064</v>
      </c>
      <c r="H445" s="188">
        <f>H396+H403+H410+H417+H424+H431+H438</f>
        <v>0</v>
      </c>
      <c r="I445" s="188">
        <f t="shared" si="926"/>
        <v>0</v>
      </c>
      <c r="J445" s="188">
        <f t="shared" si="926"/>
        <v>0</v>
      </c>
      <c r="K445" s="188">
        <f t="shared" si="926"/>
        <v>85.079509999999999</v>
      </c>
      <c r="L445" s="188">
        <f t="shared" si="926"/>
        <v>85.079509999999999</v>
      </c>
      <c r="M445" s="188">
        <f t="shared" si="926"/>
        <v>0</v>
      </c>
      <c r="N445" s="188">
        <f t="shared" si="926"/>
        <v>107.81780999999999</v>
      </c>
      <c r="O445" s="188">
        <f t="shared" si="926"/>
        <v>107.81781000000001</v>
      </c>
      <c r="P445" s="188">
        <f t="shared" si="926"/>
        <v>0</v>
      </c>
      <c r="Q445" s="188">
        <f t="shared" si="926"/>
        <v>199.13324</v>
      </c>
      <c r="R445" s="188">
        <f t="shared" si="926"/>
        <v>199.13324</v>
      </c>
      <c r="S445" s="188">
        <f t="shared" si="926"/>
        <v>0</v>
      </c>
      <c r="T445" s="188">
        <f t="shared" si="926"/>
        <v>25.404699999999998</v>
      </c>
      <c r="U445" s="188">
        <f t="shared" si="926"/>
        <v>25.404699999999998</v>
      </c>
      <c r="V445" s="188">
        <f t="shared" si="926"/>
        <v>0</v>
      </c>
      <c r="W445" s="188">
        <f t="shared" si="926"/>
        <v>125.77000000000001</v>
      </c>
      <c r="X445" s="188">
        <f t="shared" si="926"/>
        <v>125.77000000000001</v>
      </c>
      <c r="Y445" s="188">
        <f t="shared" si="926"/>
        <v>0</v>
      </c>
      <c r="Z445" s="188">
        <f t="shared" si="926"/>
        <v>45.840490000000003</v>
      </c>
      <c r="AA445" s="188">
        <f t="shared" si="926"/>
        <v>0</v>
      </c>
      <c r="AB445" s="188">
        <f t="shared" si="926"/>
        <v>0</v>
      </c>
      <c r="AC445" s="188">
        <f t="shared" si="926"/>
        <v>45.840490000000003</v>
      </c>
      <c r="AD445" s="188">
        <f t="shared" si="926"/>
        <v>0</v>
      </c>
      <c r="AE445" s="188">
        <f t="shared" si="926"/>
        <v>61.754249999999999</v>
      </c>
      <c r="AF445" s="188">
        <f t="shared" si="926"/>
        <v>0</v>
      </c>
      <c r="AG445" s="188">
        <f t="shared" si="926"/>
        <v>0</v>
      </c>
      <c r="AH445" s="188">
        <f t="shared" si="926"/>
        <v>0</v>
      </c>
      <c r="AI445" s="188">
        <f t="shared" si="926"/>
        <v>0</v>
      </c>
      <c r="AJ445" s="188">
        <f t="shared" si="926"/>
        <v>39.1</v>
      </c>
      <c r="AK445" s="188">
        <f t="shared" si="926"/>
        <v>0</v>
      </c>
      <c r="AL445" s="188">
        <f t="shared" si="926"/>
        <v>0</v>
      </c>
      <c r="AM445" s="188">
        <f t="shared" si="926"/>
        <v>0</v>
      </c>
      <c r="AN445" s="188">
        <f t="shared" si="926"/>
        <v>0</v>
      </c>
      <c r="AO445" s="188">
        <f t="shared" si="926"/>
        <v>39.1</v>
      </c>
      <c r="AP445" s="188">
        <f t="shared" si="926"/>
        <v>0</v>
      </c>
      <c r="AQ445" s="188">
        <f t="shared" si="926"/>
        <v>0</v>
      </c>
      <c r="AR445" s="188">
        <f t="shared" si="926"/>
        <v>0</v>
      </c>
      <c r="AS445" s="188">
        <f t="shared" si="926"/>
        <v>0</v>
      </c>
      <c r="AT445" s="188">
        <f t="shared" si="926"/>
        <v>39.1</v>
      </c>
      <c r="AU445" s="188">
        <f t="shared" si="926"/>
        <v>0</v>
      </c>
      <c r="AV445" s="188">
        <f t="shared" si="926"/>
        <v>0</v>
      </c>
      <c r="AW445" s="188">
        <f t="shared" si="926"/>
        <v>0</v>
      </c>
      <c r="AX445" s="188">
        <f t="shared" si="926"/>
        <v>0</v>
      </c>
      <c r="AY445" s="188">
        <f t="shared" si="926"/>
        <v>112.1</v>
      </c>
      <c r="AZ445" s="188">
        <f t="shared" si="926"/>
        <v>0</v>
      </c>
      <c r="BA445" s="182"/>
      <c r="BB445" s="221"/>
    </row>
    <row r="446" spans="1:54" ht="22.5" customHeight="1">
      <c r="A446" s="317"/>
      <c r="B446" s="318"/>
      <c r="C446" s="319"/>
      <c r="D446" s="218" t="s">
        <v>277</v>
      </c>
      <c r="E446" s="153">
        <f>H446+K446+N446+Q446+T446+W446+Z446+AE446+AJ446+AO446+AT446+AY446</f>
        <v>1420.1220599999999</v>
      </c>
      <c r="F446" s="153">
        <f>I446+L446+O446+R446+U446+X446+AC446+AH446+AM446+AR446+AW446+AZ446</f>
        <v>500.09550000000002</v>
      </c>
      <c r="G446" s="161">
        <f t="shared" si="927"/>
        <v>0.35214965958630345</v>
      </c>
      <c r="H446" s="188">
        <f>H397+H404+H411+H418+H425+H432+H439</f>
        <v>161.51367999999999</v>
      </c>
      <c r="I446" s="188">
        <f t="shared" si="926"/>
        <v>161.51367999999999</v>
      </c>
      <c r="J446" s="188">
        <f t="shared" si="926"/>
        <v>0</v>
      </c>
      <c r="K446" s="188">
        <f t="shared" si="926"/>
        <v>40.360260000000004</v>
      </c>
      <c r="L446" s="188">
        <f t="shared" si="926"/>
        <v>40.360260000000004</v>
      </c>
      <c r="M446" s="188">
        <f t="shared" si="926"/>
        <v>0</v>
      </c>
      <c r="N446" s="188">
        <f t="shared" si="926"/>
        <v>78.50291</v>
      </c>
      <c r="O446" s="188">
        <f t="shared" si="926"/>
        <v>78.50291</v>
      </c>
      <c r="P446" s="188">
        <f t="shared" si="926"/>
        <v>0</v>
      </c>
      <c r="Q446" s="188">
        <f t="shared" si="926"/>
        <v>87.899550000000005</v>
      </c>
      <c r="R446" s="188">
        <f t="shared" si="926"/>
        <v>87.899550000000005</v>
      </c>
      <c r="S446" s="188">
        <f t="shared" si="926"/>
        <v>0</v>
      </c>
      <c r="T446" s="188">
        <f t="shared" si="926"/>
        <v>57.374639999999999</v>
      </c>
      <c r="U446" s="188">
        <f t="shared" si="926"/>
        <v>57.374639999999999</v>
      </c>
      <c r="V446" s="188">
        <f t="shared" si="926"/>
        <v>0</v>
      </c>
      <c r="W446" s="188">
        <f t="shared" si="926"/>
        <v>37.22</v>
      </c>
      <c r="X446" s="188">
        <f t="shared" si="926"/>
        <v>37.22</v>
      </c>
      <c r="Y446" s="188">
        <f t="shared" si="926"/>
        <v>0</v>
      </c>
      <c r="Z446" s="188">
        <f t="shared" si="926"/>
        <v>37.224460000000001</v>
      </c>
      <c r="AA446" s="188">
        <f t="shared" si="926"/>
        <v>0</v>
      </c>
      <c r="AB446" s="188">
        <f t="shared" si="926"/>
        <v>0</v>
      </c>
      <c r="AC446" s="188">
        <f t="shared" si="926"/>
        <v>37.224460000000001</v>
      </c>
      <c r="AD446" s="188">
        <f t="shared" si="926"/>
        <v>0</v>
      </c>
      <c r="AE446" s="188">
        <f t="shared" si="926"/>
        <v>327.57731999999999</v>
      </c>
      <c r="AF446" s="188">
        <f t="shared" si="926"/>
        <v>0</v>
      </c>
      <c r="AG446" s="188">
        <f t="shared" si="926"/>
        <v>0</v>
      </c>
      <c r="AH446" s="188">
        <f t="shared" si="926"/>
        <v>0</v>
      </c>
      <c r="AI446" s="188">
        <f t="shared" si="926"/>
        <v>0</v>
      </c>
      <c r="AJ446" s="188">
        <f t="shared" si="926"/>
        <v>61.231200000000001</v>
      </c>
      <c r="AK446" s="188">
        <f t="shared" si="926"/>
        <v>0</v>
      </c>
      <c r="AL446" s="188">
        <f t="shared" si="926"/>
        <v>0</v>
      </c>
      <c r="AM446" s="188">
        <f t="shared" si="926"/>
        <v>0</v>
      </c>
      <c r="AN446" s="188">
        <f t="shared" si="926"/>
        <v>0</v>
      </c>
      <c r="AO446" s="188">
        <f t="shared" si="926"/>
        <v>184.40000000000003</v>
      </c>
      <c r="AP446" s="188">
        <f t="shared" si="926"/>
        <v>0</v>
      </c>
      <c r="AQ446" s="188">
        <f t="shared" si="926"/>
        <v>0</v>
      </c>
      <c r="AR446" s="188">
        <f t="shared" si="926"/>
        <v>0</v>
      </c>
      <c r="AS446" s="188">
        <f t="shared" si="926"/>
        <v>0</v>
      </c>
      <c r="AT446" s="188">
        <f t="shared" si="926"/>
        <v>168.10000000000002</v>
      </c>
      <c r="AU446" s="188">
        <f t="shared" si="926"/>
        <v>5.47</v>
      </c>
      <c r="AV446" s="188">
        <f t="shared" si="926"/>
        <v>0</v>
      </c>
      <c r="AW446" s="188">
        <f t="shared" si="926"/>
        <v>0</v>
      </c>
      <c r="AX446" s="188">
        <f t="shared" si="926"/>
        <v>0</v>
      </c>
      <c r="AY446" s="188">
        <f t="shared" si="926"/>
        <v>178.71804</v>
      </c>
      <c r="AZ446" s="188">
        <f t="shared" si="926"/>
        <v>0</v>
      </c>
      <c r="BA446" s="182"/>
      <c r="BB446" s="221"/>
    </row>
    <row r="447" spans="1:54" ht="82.5" customHeight="1">
      <c r="A447" s="317"/>
      <c r="B447" s="318"/>
      <c r="C447" s="319"/>
      <c r="D447" s="218" t="s">
        <v>283</v>
      </c>
      <c r="E447" s="153">
        <f t="shared" ref="E447:E449" si="928">H447+K447+N447+Q447+T447+W447+Z447+AE447+AJ447+AO447+AT447+AY447</f>
        <v>0</v>
      </c>
      <c r="F447" s="153">
        <f t="shared" ref="F447:F449" si="929">I447+L447+O447+R447+U447+X447+AA447+AF447+AK447+AP447+AU447+AZ447</f>
        <v>0</v>
      </c>
      <c r="G447" s="161"/>
      <c r="H447" s="188">
        <f t="shared" ref="H447:AZ447" si="930">H398+H405+H412+H419+H426+H433+H440</f>
        <v>0</v>
      </c>
      <c r="I447" s="188">
        <f t="shared" si="930"/>
        <v>0</v>
      </c>
      <c r="J447" s="188">
        <f t="shared" si="930"/>
        <v>0</v>
      </c>
      <c r="K447" s="188">
        <f t="shared" si="930"/>
        <v>0</v>
      </c>
      <c r="L447" s="188">
        <f t="shared" si="930"/>
        <v>0</v>
      </c>
      <c r="M447" s="188">
        <f t="shared" si="930"/>
        <v>0</v>
      </c>
      <c r="N447" s="188">
        <f t="shared" si="930"/>
        <v>0</v>
      </c>
      <c r="O447" s="188">
        <f t="shared" si="930"/>
        <v>0</v>
      </c>
      <c r="P447" s="188">
        <f t="shared" si="930"/>
        <v>0</v>
      </c>
      <c r="Q447" s="188">
        <f t="shared" si="930"/>
        <v>0</v>
      </c>
      <c r="R447" s="188">
        <f t="shared" si="930"/>
        <v>0</v>
      </c>
      <c r="S447" s="188">
        <f t="shared" si="930"/>
        <v>0</v>
      </c>
      <c r="T447" s="188">
        <f t="shared" si="930"/>
        <v>0</v>
      </c>
      <c r="U447" s="188">
        <f t="shared" si="930"/>
        <v>0</v>
      </c>
      <c r="V447" s="188">
        <f t="shared" si="930"/>
        <v>0</v>
      </c>
      <c r="W447" s="188">
        <f t="shared" si="930"/>
        <v>0</v>
      </c>
      <c r="X447" s="188">
        <f t="shared" si="930"/>
        <v>0</v>
      </c>
      <c r="Y447" s="188">
        <f t="shared" si="930"/>
        <v>0</v>
      </c>
      <c r="Z447" s="188">
        <f t="shared" si="930"/>
        <v>0</v>
      </c>
      <c r="AA447" s="188">
        <f t="shared" si="930"/>
        <v>0</v>
      </c>
      <c r="AB447" s="188">
        <f t="shared" si="930"/>
        <v>0</v>
      </c>
      <c r="AC447" s="188">
        <f t="shared" si="930"/>
        <v>0</v>
      </c>
      <c r="AD447" s="188">
        <f t="shared" si="930"/>
        <v>0</v>
      </c>
      <c r="AE447" s="188">
        <f t="shared" si="930"/>
        <v>0</v>
      </c>
      <c r="AF447" s="188">
        <f t="shared" si="930"/>
        <v>0</v>
      </c>
      <c r="AG447" s="188">
        <f t="shared" si="930"/>
        <v>0</v>
      </c>
      <c r="AH447" s="188">
        <f t="shared" si="930"/>
        <v>0</v>
      </c>
      <c r="AI447" s="188">
        <f t="shared" si="930"/>
        <v>0</v>
      </c>
      <c r="AJ447" s="188">
        <f t="shared" si="930"/>
        <v>0</v>
      </c>
      <c r="AK447" s="188">
        <f t="shared" si="930"/>
        <v>0</v>
      </c>
      <c r="AL447" s="188">
        <f t="shared" si="930"/>
        <v>0</v>
      </c>
      <c r="AM447" s="188">
        <f t="shared" si="930"/>
        <v>0</v>
      </c>
      <c r="AN447" s="188">
        <f t="shared" si="930"/>
        <v>0</v>
      </c>
      <c r="AO447" s="188">
        <f t="shared" si="930"/>
        <v>0</v>
      </c>
      <c r="AP447" s="188">
        <f t="shared" si="930"/>
        <v>0</v>
      </c>
      <c r="AQ447" s="188">
        <f t="shared" si="930"/>
        <v>0</v>
      </c>
      <c r="AR447" s="188">
        <f t="shared" si="930"/>
        <v>0</v>
      </c>
      <c r="AS447" s="188">
        <f t="shared" si="930"/>
        <v>0</v>
      </c>
      <c r="AT447" s="188">
        <f t="shared" si="930"/>
        <v>0</v>
      </c>
      <c r="AU447" s="188">
        <f t="shared" si="930"/>
        <v>0</v>
      </c>
      <c r="AV447" s="188">
        <f t="shared" si="930"/>
        <v>0</v>
      </c>
      <c r="AW447" s="188">
        <f t="shared" si="930"/>
        <v>0</v>
      </c>
      <c r="AX447" s="188">
        <f t="shared" si="930"/>
        <v>0</v>
      </c>
      <c r="AY447" s="188">
        <f t="shared" si="930"/>
        <v>0</v>
      </c>
      <c r="AZ447" s="188">
        <f t="shared" si="930"/>
        <v>0</v>
      </c>
      <c r="BA447" s="182"/>
      <c r="BB447" s="221"/>
    </row>
    <row r="448" spans="1:54" ht="22.5" customHeight="1">
      <c r="A448" s="317"/>
      <c r="B448" s="318"/>
      <c r="C448" s="319"/>
      <c r="D448" s="218" t="s">
        <v>278</v>
      </c>
      <c r="E448" s="153">
        <f t="shared" si="928"/>
        <v>0</v>
      </c>
      <c r="F448" s="153">
        <f t="shared" si="929"/>
        <v>0</v>
      </c>
      <c r="G448" s="161"/>
      <c r="H448" s="182">
        <f t="shared" ref="H448:AZ448" si="931">H399+H406+H413+H420+H427+H434</f>
        <v>0</v>
      </c>
      <c r="I448" s="182">
        <f t="shared" si="931"/>
        <v>0</v>
      </c>
      <c r="J448" s="182">
        <f t="shared" si="931"/>
        <v>0</v>
      </c>
      <c r="K448" s="182">
        <f t="shared" si="931"/>
        <v>0</v>
      </c>
      <c r="L448" s="182">
        <f t="shared" si="931"/>
        <v>0</v>
      </c>
      <c r="M448" s="182">
        <f t="shared" si="931"/>
        <v>0</v>
      </c>
      <c r="N448" s="182">
        <f t="shared" si="931"/>
        <v>0</v>
      </c>
      <c r="O448" s="182">
        <f t="shared" si="931"/>
        <v>0</v>
      </c>
      <c r="P448" s="182">
        <f t="shared" si="931"/>
        <v>0</v>
      </c>
      <c r="Q448" s="182">
        <f t="shared" si="931"/>
        <v>0</v>
      </c>
      <c r="R448" s="182">
        <f t="shared" si="931"/>
        <v>0</v>
      </c>
      <c r="S448" s="182">
        <f t="shared" si="931"/>
        <v>0</v>
      </c>
      <c r="T448" s="182">
        <f t="shared" si="931"/>
        <v>0</v>
      </c>
      <c r="U448" s="182">
        <f t="shared" si="931"/>
        <v>0</v>
      </c>
      <c r="V448" s="182">
        <f t="shared" si="931"/>
        <v>0</v>
      </c>
      <c r="W448" s="182">
        <f t="shared" si="931"/>
        <v>0</v>
      </c>
      <c r="X448" s="182">
        <f t="shared" si="931"/>
        <v>0</v>
      </c>
      <c r="Y448" s="182">
        <f t="shared" si="931"/>
        <v>0</v>
      </c>
      <c r="Z448" s="182">
        <f t="shared" si="931"/>
        <v>0</v>
      </c>
      <c r="AA448" s="182">
        <f t="shared" si="931"/>
        <v>0</v>
      </c>
      <c r="AB448" s="182">
        <f t="shared" si="931"/>
        <v>0</v>
      </c>
      <c r="AC448" s="182">
        <f t="shared" si="931"/>
        <v>0</v>
      </c>
      <c r="AD448" s="182">
        <f t="shared" si="931"/>
        <v>0</v>
      </c>
      <c r="AE448" s="182">
        <f t="shared" si="931"/>
        <v>0</v>
      </c>
      <c r="AF448" s="182">
        <f t="shared" si="931"/>
        <v>0</v>
      </c>
      <c r="AG448" s="182">
        <f t="shared" si="931"/>
        <v>0</v>
      </c>
      <c r="AH448" s="182">
        <f t="shared" si="931"/>
        <v>0</v>
      </c>
      <c r="AI448" s="182">
        <f t="shared" si="931"/>
        <v>0</v>
      </c>
      <c r="AJ448" s="182">
        <f t="shared" si="931"/>
        <v>0</v>
      </c>
      <c r="AK448" s="182">
        <f t="shared" si="931"/>
        <v>0</v>
      </c>
      <c r="AL448" s="182">
        <f t="shared" si="931"/>
        <v>0</v>
      </c>
      <c r="AM448" s="182">
        <f t="shared" si="931"/>
        <v>0</v>
      </c>
      <c r="AN448" s="182">
        <f t="shared" si="931"/>
        <v>0</v>
      </c>
      <c r="AO448" s="182">
        <f t="shared" si="931"/>
        <v>0</v>
      </c>
      <c r="AP448" s="182">
        <f t="shared" si="931"/>
        <v>0</v>
      </c>
      <c r="AQ448" s="182">
        <f t="shared" si="931"/>
        <v>0</v>
      </c>
      <c r="AR448" s="182">
        <f t="shared" si="931"/>
        <v>0</v>
      </c>
      <c r="AS448" s="182">
        <f t="shared" si="931"/>
        <v>0</v>
      </c>
      <c r="AT448" s="182">
        <f t="shared" si="931"/>
        <v>0</v>
      </c>
      <c r="AU448" s="182">
        <f t="shared" si="931"/>
        <v>0</v>
      </c>
      <c r="AV448" s="182">
        <f t="shared" si="931"/>
        <v>0</v>
      </c>
      <c r="AW448" s="182">
        <f t="shared" si="931"/>
        <v>0</v>
      </c>
      <c r="AX448" s="182">
        <f t="shared" si="931"/>
        <v>0</v>
      </c>
      <c r="AY448" s="182">
        <f t="shared" si="931"/>
        <v>0</v>
      </c>
      <c r="AZ448" s="182">
        <f t="shared" si="931"/>
        <v>0</v>
      </c>
      <c r="BA448" s="182"/>
      <c r="BB448" s="221"/>
    </row>
    <row r="449" spans="1:54" ht="31.2">
      <c r="A449" s="317"/>
      <c r="B449" s="318"/>
      <c r="C449" s="319"/>
      <c r="D449" s="158" t="s">
        <v>43</v>
      </c>
      <c r="E449" s="153">
        <f t="shared" si="928"/>
        <v>0</v>
      </c>
      <c r="F449" s="153">
        <f t="shared" si="929"/>
        <v>0</v>
      </c>
      <c r="G449" s="161"/>
      <c r="H449" s="182">
        <f t="shared" ref="H449:AZ449" si="932">H400+H407+H414+H421+H428+H435</f>
        <v>0</v>
      </c>
      <c r="I449" s="182">
        <f t="shared" si="932"/>
        <v>0</v>
      </c>
      <c r="J449" s="182">
        <f t="shared" si="932"/>
        <v>0</v>
      </c>
      <c r="K449" s="182">
        <f t="shared" si="932"/>
        <v>0</v>
      </c>
      <c r="L449" s="182">
        <f t="shared" si="932"/>
        <v>0</v>
      </c>
      <c r="M449" s="182">
        <f t="shared" si="932"/>
        <v>0</v>
      </c>
      <c r="N449" s="182">
        <f t="shared" si="932"/>
        <v>0</v>
      </c>
      <c r="O449" s="182">
        <f t="shared" si="932"/>
        <v>0</v>
      </c>
      <c r="P449" s="182">
        <f t="shared" si="932"/>
        <v>0</v>
      </c>
      <c r="Q449" s="182">
        <f t="shared" si="932"/>
        <v>0</v>
      </c>
      <c r="R449" s="182">
        <f t="shared" si="932"/>
        <v>0</v>
      </c>
      <c r="S449" s="182">
        <f t="shared" si="932"/>
        <v>0</v>
      </c>
      <c r="T449" s="182">
        <f t="shared" si="932"/>
        <v>0</v>
      </c>
      <c r="U449" s="182">
        <f t="shared" si="932"/>
        <v>0</v>
      </c>
      <c r="V449" s="182">
        <f t="shared" si="932"/>
        <v>0</v>
      </c>
      <c r="W449" s="182">
        <f t="shared" si="932"/>
        <v>0</v>
      </c>
      <c r="X449" s="182">
        <f t="shared" si="932"/>
        <v>0</v>
      </c>
      <c r="Y449" s="182">
        <f t="shared" si="932"/>
        <v>0</v>
      </c>
      <c r="Z449" s="182">
        <f t="shared" si="932"/>
        <v>0</v>
      </c>
      <c r="AA449" s="182">
        <f t="shared" si="932"/>
        <v>0</v>
      </c>
      <c r="AB449" s="182">
        <f t="shared" si="932"/>
        <v>0</v>
      </c>
      <c r="AC449" s="182">
        <f t="shared" si="932"/>
        <v>0</v>
      </c>
      <c r="AD449" s="182">
        <f t="shared" si="932"/>
        <v>0</v>
      </c>
      <c r="AE449" s="182">
        <f t="shared" si="932"/>
        <v>0</v>
      </c>
      <c r="AF449" s="182">
        <f t="shared" si="932"/>
        <v>0</v>
      </c>
      <c r="AG449" s="182">
        <f t="shared" si="932"/>
        <v>0</v>
      </c>
      <c r="AH449" s="182">
        <f t="shared" si="932"/>
        <v>0</v>
      </c>
      <c r="AI449" s="182">
        <f t="shared" si="932"/>
        <v>0</v>
      </c>
      <c r="AJ449" s="182">
        <f t="shared" si="932"/>
        <v>0</v>
      </c>
      <c r="AK449" s="182">
        <f t="shared" si="932"/>
        <v>0</v>
      </c>
      <c r="AL449" s="182">
        <f t="shared" si="932"/>
        <v>0</v>
      </c>
      <c r="AM449" s="182">
        <f t="shared" si="932"/>
        <v>0</v>
      </c>
      <c r="AN449" s="182">
        <f t="shared" si="932"/>
        <v>0</v>
      </c>
      <c r="AO449" s="182">
        <f t="shared" si="932"/>
        <v>0</v>
      </c>
      <c r="AP449" s="182">
        <f t="shared" si="932"/>
        <v>0</v>
      </c>
      <c r="AQ449" s="182">
        <f t="shared" si="932"/>
        <v>0</v>
      </c>
      <c r="AR449" s="182">
        <f t="shared" si="932"/>
        <v>0</v>
      </c>
      <c r="AS449" s="182">
        <f t="shared" si="932"/>
        <v>0</v>
      </c>
      <c r="AT449" s="182">
        <f t="shared" si="932"/>
        <v>0</v>
      </c>
      <c r="AU449" s="182">
        <f t="shared" si="932"/>
        <v>0</v>
      </c>
      <c r="AV449" s="182">
        <f t="shared" si="932"/>
        <v>0</v>
      </c>
      <c r="AW449" s="182">
        <f t="shared" si="932"/>
        <v>0</v>
      </c>
      <c r="AX449" s="182">
        <f t="shared" si="932"/>
        <v>0</v>
      </c>
      <c r="AY449" s="182">
        <f t="shared" si="932"/>
        <v>0</v>
      </c>
      <c r="AZ449" s="182">
        <f t="shared" si="932"/>
        <v>0</v>
      </c>
      <c r="BA449" s="182"/>
      <c r="BB449" s="222"/>
    </row>
    <row r="450" spans="1:54" ht="17.25" customHeight="1">
      <c r="A450" s="322" t="s">
        <v>340</v>
      </c>
      <c r="B450" s="323"/>
      <c r="C450" s="323"/>
      <c r="D450" s="323"/>
      <c r="E450" s="323"/>
      <c r="F450" s="323"/>
      <c r="G450" s="323"/>
      <c r="H450" s="323"/>
      <c r="I450" s="323"/>
      <c r="J450" s="323"/>
      <c r="K450" s="323"/>
      <c r="L450" s="323"/>
      <c r="M450" s="323"/>
      <c r="N450" s="323"/>
      <c r="O450" s="323"/>
      <c r="P450" s="323"/>
      <c r="Q450" s="323"/>
      <c r="R450" s="323"/>
      <c r="S450" s="323"/>
      <c r="T450" s="323"/>
      <c r="U450" s="323"/>
      <c r="V450" s="323"/>
      <c r="W450" s="323"/>
      <c r="X450" s="323"/>
      <c r="Y450" s="323"/>
      <c r="Z450" s="323"/>
      <c r="AA450" s="323"/>
      <c r="AB450" s="323"/>
      <c r="AC450" s="323"/>
      <c r="AD450" s="323"/>
      <c r="AE450" s="323"/>
      <c r="AF450" s="323"/>
      <c r="AG450" s="323"/>
      <c r="AH450" s="323"/>
      <c r="AI450" s="323"/>
      <c r="AJ450" s="323"/>
      <c r="AK450" s="323"/>
      <c r="AL450" s="323"/>
      <c r="AM450" s="323"/>
      <c r="AN450" s="323"/>
      <c r="AO450" s="323"/>
      <c r="AP450" s="323"/>
      <c r="AQ450" s="323"/>
      <c r="AR450" s="323"/>
      <c r="AS450" s="323"/>
      <c r="AT450" s="323"/>
      <c r="AU450" s="323"/>
      <c r="AV450" s="323"/>
      <c r="AW450" s="323"/>
      <c r="AX450" s="323"/>
      <c r="AY450" s="323"/>
      <c r="AZ450" s="323"/>
      <c r="BA450" s="323"/>
      <c r="BB450" s="323"/>
    </row>
    <row r="451" spans="1:54" ht="22.5" customHeight="1">
      <c r="A451" s="301" t="s">
        <v>94</v>
      </c>
      <c r="B451" s="303" t="s">
        <v>343</v>
      </c>
      <c r="C451" s="303" t="s">
        <v>344</v>
      </c>
      <c r="D451" s="164" t="s">
        <v>41</v>
      </c>
      <c r="E451" s="188">
        <f t="shared" ref="E451:E453" si="933">H451+K451+N451+Q451+T451+W451+Z451+AE451+AJ451+AO451+AT451+AY451</f>
        <v>78645.323000000004</v>
      </c>
      <c r="F451" s="189">
        <f t="shared" ref="F451:F457" si="934">I451+L451+O451+R451+U451+X451+AA451+AF451+AK451+AP451+AU451+AZ451</f>
        <v>75274.31</v>
      </c>
      <c r="G451" s="188">
        <f>F451*100/E451</f>
        <v>95.713651020290172</v>
      </c>
      <c r="H451" s="182">
        <f>H452+H453+H454+H456+H457</f>
        <v>28634.25</v>
      </c>
      <c r="I451" s="182">
        <f t="shared" ref="I451:AZ451" si="935">I452+I453+I454+I456+I457</f>
        <v>28634.25</v>
      </c>
      <c r="J451" s="182">
        <f>I451*100/H451</f>
        <v>100</v>
      </c>
      <c r="K451" s="182">
        <f t="shared" si="935"/>
        <v>36640.06</v>
      </c>
      <c r="L451" s="182">
        <f t="shared" si="935"/>
        <v>36640.06</v>
      </c>
      <c r="M451" s="182">
        <f>L451*100/K451</f>
        <v>100</v>
      </c>
      <c r="N451" s="182">
        <f t="shared" si="935"/>
        <v>0</v>
      </c>
      <c r="O451" s="182">
        <f t="shared" si="935"/>
        <v>0</v>
      </c>
      <c r="P451" s="182"/>
      <c r="Q451" s="182">
        <f t="shared" si="935"/>
        <v>9999.9999999999982</v>
      </c>
      <c r="R451" s="182">
        <f t="shared" si="935"/>
        <v>9999.9999999999982</v>
      </c>
      <c r="S451" s="182">
        <f>R451*100/Q451</f>
        <v>100</v>
      </c>
      <c r="T451" s="182">
        <f t="shared" si="935"/>
        <v>0</v>
      </c>
      <c r="U451" s="182">
        <f t="shared" si="935"/>
        <v>0</v>
      </c>
      <c r="V451" s="182"/>
      <c r="W451" s="182">
        <f t="shared" si="935"/>
        <v>0</v>
      </c>
      <c r="X451" s="182">
        <f t="shared" si="935"/>
        <v>0</v>
      </c>
      <c r="Y451" s="182"/>
      <c r="Z451" s="182">
        <f t="shared" si="935"/>
        <v>0</v>
      </c>
      <c r="AA451" s="182">
        <f t="shared" si="935"/>
        <v>0</v>
      </c>
      <c r="AB451" s="182">
        <f t="shared" si="935"/>
        <v>0</v>
      </c>
      <c r="AC451" s="182">
        <f t="shared" si="935"/>
        <v>0</v>
      </c>
      <c r="AD451" s="182"/>
      <c r="AE451" s="182">
        <f t="shared" si="935"/>
        <v>3371.0129999999999</v>
      </c>
      <c r="AF451" s="182">
        <f t="shared" si="935"/>
        <v>0</v>
      </c>
      <c r="AG451" s="182">
        <f t="shared" si="935"/>
        <v>0</v>
      </c>
      <c r="AH451" s="182">
        <f t="shared" si="935"/>
        <v>0</v>
      </c>
      <c r="AI451" s="182"/>
      <c r="AJ451" s="182">
        <f t="shared" si="935"/>
        <v>0</v>
      </c>
      <c r="AK451" s="182">
        <f t="shared" si="935"/>
        <v>0</v>
      </c>
      <c r="AL451" s="182">
        <f t="shared" si="935"/>
        <v>0</v>
      </c>
      <c r="AM451" s="182">
        <f t="shared" si="935"/>
        <v>0</v>
      </c>
      <c r="AN451" s="182"/>
      <c r="AO451" s="182">
        <f t="shared" si="935"/>
        <v>0</v>
      </c>
      <c r="AP451" s="182">
        <f t="shared" si="935"/>
        <v>0</v>
      </c>
      <c r="AQ451" s="182">
        <f t="shared" si="935"/>
        <v>0</v>
      </c>
      <c r="AR451" s="182">
        <f t="shared" si="935"/>
        <v>0</v>
      </c>
      <c r="AS451" s="182"/>
      <c r="AT451" s="182">
        <f t="shared" si="935"/>
        <v>0</v>
      </c>
      <c r="AU451" s="182">
        <f t="shared" si="935"/>
        <v>0</v>
      </c>
      <c r="AV451" s="182">
        <f t="shared" si="935"/>
        <v>0</v>
      </c>
      <c r="AW451" s="182">
        <f t="shared" si="935"/>
        <v>0</v>
      </c>
      <c r="AX451" s="182"/>
      <c r="AY451" s="182">
        <f t="shared" si="935"/>
        <v>0</v>
      </c>
      <c r="AZ451" s="182">
        <f t="shared" si="935"/>
        <v>0</v>
      </c>
      <c r="BA451" s="182"/>
      <c r="BB451" s="221"/>
    </row>
    <row r="452" spans="1:54" ht="32.25" customHeight="1">
      <c r="A452" s="302"/>
      <c r="B452" s="304"/>
      <c r="C452" s="304"/>
      <c r="D452" s="162" t="s">
        <v>37</v>
      </c>
      <c r="E452" s="188">
        <f t="shared" si="933"/>
        <v>0</v>
      </c>
      <c r="F452" s="182">
        <f t="shared" si="934"/>
        <v>0</v>
      </c>
      <c r="G452" s="188"/>
      <c r="H452" s="182">
        <f>H459+H466+H473+H480+H487+H494+H501+H508+H515</f>
        <v>0</v>
      </c>
      <c r="I452" s="182">
        <f t="shared" ref="I452:AZ452" si="936">I459+I466+I473+I480+I487+I494+I501+I508+I515</f>
        <v>0</v>
      </c>
      <c r="J452" s="182"/>
      <c r="K452" s="182">
        <f t="shared" si="936"/>
        <v>0</v>
      </c>
      <c r="L452" s="182">
        <f t="shared" si="936"/>
        <v>0</v>
      </c>
      <c r="M452" s="182"/>
      <c r="N452" s="182">
        <f t="shared" si="936"/>
        <v>0</v>
      </c>
      <c r="O452" s="182">
        <f t="shared" si="936"/>
        <v>0</v>
      </c>
      <c r="P452" s="182"/>
      <c r="Q452" s="182">
        <f t="shared" si="936"/>
        <v>0</v>
      </c>
      <c r="R452" s="182">
        <f t="shared" si="936"/>
        <v>0</v>
      </c>
      <c r="S452" s="182"/>
      <c r="T452" s="182">
        <f t="shared" si="936"/>
        <v>0</v>
      </c>
      <c r="U452" s="182">
        <f t="shared" si="936"/>
        <v>0</v>
      </c>
      <c r="V452" s="182"/>
      <c r="W452" s="182">
        <f t="shared" si="936"/>
        <v>0</v>
      </c>
      <c r="X452" s="182">
        <f t="shared" si="936"/>
        <v>0</v>
      </c>
      <c r="Y452" s="182"/>
      <c r="Z452" s="182">
        <f t="shared" si="936"/>
        <v>0</v>
      </c>
      <c r="AA452" s="182">
        <f t="shared" si="936"/>
        <v>0</v>
      </c>
      <c r="AB452" s="182">
        <f t="shared" si="936"/>
        <v>0</v>
      </c>
      <c r="AC452" s="182">
        <f t="shared" si="936"/>
        <v>0</v>
      </c>
      <c r="AD452" s="182"/>
      <c r="AE452" s="182">
        <f t="shared" si="936"/>
        <v>0</v>
      </c>
      <c r="AF452" s="182">
        <f t="shared" si="936"/>
        <v>0</v>
      </c>
      <c r="AG452" s="182">
        <f t="shared" si="936"/>
        <v>0</v>
      </c>
      <c r="AH452" s="182">
        <f t="shared" si="936"/>
        <v>0</v>
      </c>
      <c r="AI452" s="182"/>
      <c r="AJ452" s="182">
        <f t="shared" si="936"/>
        <v>0</v>
      </c>
      <c r="AK452" s="182">
        <f t="shared" si="936"/>
        <v>0</v>
      </c>
      <c r="AL452" s="182">
        <f t="shared" si="936"/>
        <v>0</v>
      </c>
      <c r="AM452" s="182">
        <f t="shared" si="936"/>
        <v>0</v>
      </c>
      <c r="AN452" s="182"/>
      <c r="AO452" s="182">
        <f t="shared" si="936"/>
        <v>0</v>
      </c>
      <c r="AP452" s="182">
        <f t="shared" si="936"/>
        <v>0</v>
      </c>
      <c r="AQ452" s="182">
        <f t="shared" si="936"/>
        <v>0</v>
      </c>
      <c r="AR452" s="182">
        <f t="shared" si="936"/>
        <v>0</v>
      </c>
      <c r="AS452" s="182"/>
      <c r="AT452" s="182">
        <f t="shared" si="936"/>
        <v>0</v>
      </c>
      <c r="AU452" s="182">
        <f t="shared" si="936"/>
        <v>0</v>
      </c>
      <c r="AV452" s="182">
        <f t="shared" si="936"/>
        <v>0</v>
      </c>
      <c r="AW452" s="182">
        <f t="shared" si="936"/>
        <v>0</v>
      </c>
      <c r="AX452" s="182"/>
      <c r="AY452" s="182">
        <f t="shared" si="936"/>
        <v>0</v>
      </c>
      <c r="AZ452" s="182">
        <f t="shared" si="936"/>
        <v>0</v>
      </c>
      <c r="BA452" s="182"/>
      <c r="BB452" s="221"/>
    </row>
    <row r="453" spans="1:54" ht="50.25" customHeight="1">
      <c r="A453" s="302"/>
      <c r="B453" s="304"/>
      <c r="C453" s="304"/>
      <c r="D453" s="163" t="s">
        <v>2</v>
      </c>
      <c r="E453" s="188">
        <f t="shared" si="933"/>
        <v>0</v>
      </c>
      <c r="F453" s="182">
        <f t="shared" si="934"/>
        <v>0</v>
      </c>
      <c r="G453" s="188"/>
      <c r="H453" s="182">
        <f t="shared" ref="H453:AZ453" si="937">H460+H467+H474+H481+H488+H495+H502+H509+H516</f>
        <v>0</v>
      </c>
      <c r="I453" s="182">
        <f t="shared" si="937"/>
        <v>0</v>
      </c>
      <c r="J453" s="182"/>
      <c r="K453" s="182">
        <f t="shared" si="937"/>
        <v>0</v>
      </c>
      <c r="L453" s="182">
        <f t="shared" si="937"/>
        <v>0</v>
      </c>
      <c r="M453" s="182"/>
      <c r="N453" s="182">
        <f t="shared" si="937"/>
        <v>0</v>
      </c>
      <c r="O453" s="182">
        <f t="shared" si="937"/>
        <v>0</v>
      </c>
      <c r="P453" s="182"/>
      <c r="Q453" s="182">
        <f t="shared" si="937"/>
        <v>0</v>
      </c>
      <c r="R453" s="182">
        <f t="shared" si="937"/>
        <v>0</v>
      </c>
      <c r="S453" s="182"/>
      <c r="T453" s="182">
        <f t="shared" si="937"/>
        <v>0</v>
      </c>
      <c r="U453" s="182">
        <f t="shared" si="937"/>
        <v>0</v>
      </c>
      <c r="V453" s="182"/>
      <c r="W453" s="182">
        <f t="shared" si="937"/>
        <v>0</v>
      </c>
      <c r="X453" s="182">
        <f t="shared" si="937"/>
        <v>0</v>
      </c>
      <c r="Y453" s="182"/>
      <c r="Z453" s="182">
        <f t="shared" si="937"/>
        <v>0</v>
      </c>
      <c r="AA453" s="182">
        <f t="shared" si="937"/>
        <v>0</v>
      </c>
      <c r="AB453" s="182">
        <f t="shared" si="937"/>
        <v>0</v>
      </c>
      <c r="AC453" s="182">
        <f t="shared" si="937"/>
        <v>0</v>
      </c>
      <c r="AD453" s="182"/>
      <c r="AE453" s="182">
        <f t="shared" si="937"/>
        <v>0</v>
      </c>
      <c r="AF453" s="182">
        <f t="shared" si="937"/>
        <v>0</v>
      </c>
      <c r="AG453" s="182">
        <f t="shared" si="937"/>
        <v>0</v>
      </c>
      <c r="AH453" s="182">
        <f t="shared" si="937"/>
        <v>0</v>
      </c>
      <c r="AI453" s="182"/>
      <c r="AJ453" s="182">
        <f t="shared" si="937"/>
        <v>0</v>
      </c>
      <c r="AK453" s="182">
        <f t="shared" si="937"/>
        <v>0</v>
      </c>
      <c r="AL453" s="182">
        <f t="shared" si="937"/>
        <v>0</v>
      </c>
      <c r="AM453" s="182">
        <f t="shared" si="937"/>
        <v>0</v>
      </c>
      <c r="AN453" s="182"/>
      <c r="AO453" s="182">
        <f t="shared" si="937"/>
        <v>0</v>
      </c>
      <c r="AP453" s="182">
        <f t="shared" si="937"/>
        <v>0</v>
      </c>
      <c r="AQ453" s="182">
        <f t="shared" si="937"/>
        <v>0</v>
      </c>
      <c r="AR453" s="182">
        <f t="shared" si="937"/>
        <v>0</v>
      </c>
      <c r="AS453" s="182"/>
      <c r="AT453" s="182">
        <f t="shared" si="937"/>
        <v>0</v>
      </c>
      <c r="AU453" s="182">
        <f t="shared" si="937"/>
        <v>0</v>
      </c>
      <c r="AV453" s="182">
        <f t="shared" si="937"/>
        <v>0</v>
      </c>
      <c r="AW453" s="182">
        <f t="shared" si="937"/>
        <v>0</v>
      </c>
      <c r="AX453" s="182"/>
      <c r="AY453" s="182">
        <f t="shared" si="937"/>
        <v>0</v>
      </c>
      <c r="AZ453" s="182">
        <f t="shared" si="937"/>
        <v>0</v>
      </c>
      <c r="BA453" s="182"/>
      <c r="BB453" s="192"/>
    </row>
    <row r="454" spans="1:54" ht="22.5" customHeight="1">
      <c r="A454" s="302"/>
      <c r="B454" s="304"/>
      <c r="C454" s="304"/>
      <c r="D454" s="218" t="s">
        <v>277</v>
      </c>
      <c r="E454" s="188">
        <f>H454+K454+N454+Q454+T454+W454+Z454+AE454+AJ454+AO454+AT454+AY454</f>
        <v>78645.323000000004</v>
      </c>
      <c r="F454" s="182">
        <f t="shared" si="934"/>
        <v>75274.31</v>
      </c>
      <c r="G454" s="188">
        <f>F454*100/E454</f>
        <v>95.713651020290172</v>
      </c>
      <c r="H454" s="182">
        <f t="shared" ref="H454:AZ454" si="938">H461+H468+H475+H482+H489+H496+H503+H510+H517</f>
        <v>28634.25</v>
      </c>
      <c r="I454" s="182">
        <f t="shared" si="938"/>
        <v>28634.25</v>
      </c>
      <c r="J454" s="182"/>
      <c r="K454" s="182">
        <f t="shared" si="938"/>
        <v>36640.06</v>
      </c>
      <c r="L454" s="182">
        <f t="shared" si="938"/>
        <v>36640.06</v>
      </c>
      <c r="M454" s="182">
        <f>L454*100/K454</f>
        <v>100</v>
      </c>
      <c r="N454" s="182">
        <f t="shared" si="938"/>
        <v>0</v>
      </c>
      <c r="O454" s="182">
        <f t="shared" si="938"/>
        <v>0</v>
      </c>
      <c r="P454" s="182"/>
      <c r="Q454" s="182">
        <f t="shared" si="938"/>
        <v>9999.9999999999982</v>
      </c>
      <c r="R454" s="182">
        <f t="shared" si="938"/>
        <v>9999.9999999999982</v>
      </c>
      <c r="S454" s="182">
        <f>R454*100/Q454</f>
        <v>100</v>
      </c>
      <c r="T454" s="182">
        <f t="shared" si="938"/>
        <v>0</v>
      </c>
      <c r="U454" s="182">
        <f t="shared" si="938"/>
        <v>0</v>
      </c>
      <c r="V454" s="182"/>
      <c r="W454" s="182">
        <f t="shared" si="938"/>
        <v>0</v>
      </c>
      <c r="X454" s="182">
        <f t="shared" si="938"/>
        <v>0</v>
      </c>
      <c r="Y454" s="182"/>
      <c r="Z454" s="182">
        <f t="shared" si="938"/>
        <v>0</v>
      </c>
      <c r="AA454" s="182">
        <f t="shared" si="938"/>
        <v>0</v>
      </c>
      <c r="AB454" s="182">
        <f t="shared" si="938"/>
        <v>0</v>
      </c>
      <c r="AC454" s="182">
        <f t="shared" si="938"/>
        <v>0</v>
      </c>
      <c r="AD454" s="182"/>
      <c r="AE454" s="182">
        <f t="shared" si="938"/>
        <v>3371.0129999999999</v>
      </c>
      <c r="AF454" s="182">
        <f t="shared" si="938"/>
        <v>0</v>
      </c>
      <c r="AG454" s="182">
        <f t="shared" si="938"/>
        <v>0</v>
      </c>
      <c r="AH454" s="182">
        <f t="shared" si="938"/>
        <v>0</v>
      </c>
      <c r="AI454" s="182"/>
      <c r="AJ454" s="182">
        <f t="shared" si="938"/>
        <v>0</v>
      </c>
      <c r="AK454" s="182">
        <f t="shared" si="938"/>
        <v>0</v>
      </c>
      <c r="AL454" s="182">
        <f t="shared" si="938"/>
        <v>0</v>
      </c>
      <c r="AM454" s="182">
        <f t="shared" si="938"/>
        <v>0</v>
      </c>
      <c r="AN454" s="182"/>
      <c r="AO454" s="182">
        <f t="shared" si="938"/>
        <v>0</v>
      </c>
      <c r="AP454" s="182">
        <f t="shared" si="938"/>
        <v>0</v>
      </c>
      <c r="AQ454" s="182">
        <f t="shared" si="938"/>
        <v>0</v>
      </c>
      <c r="AR454" s="182">
        <f t="shared" si="938"/>
        <v>0</v>
      </c>
      <c r="AS454" s="182"/>
      <c r="AT454" s="182">
        <f t="shared" si="938"/>
        <v>0</v>
      </c>
      <c r="AU454" s="182">
        <f t="shared" si="938"/>
        <v>0</v>
      </c>
      <c r="AV454" s="182">
        <f t="shared" si="938"/>
        <v>0</v>
      </c>
      <c r="AW454" s="182">
        <f t="shared" si="938"/>
        <v>0</v>
      </c>
      <c r="AX454" s="182"/>
      <c r="AY454" s="182">
        <f t="shared" si="938"/>
        <v>0</v>
      </c>
      <c r="AZ454" s="182">
        <f t="shared" si="938"/>
        <v>0</v>
      </c>
      <c r="BA454" s="182"/>
      <c r="BB454" s="192"/>
    </row>
    <row r="455" spans="1:54" ht="82.5" customHeight="1">
      <c r="A455" s="302"/>
      <c r="B455" s="304"/>
      <c r="C455" s="304"/>
      <c r="D455" s="218" t="s">
        <v>283</v>
      </c>
      <c r="E455" s="188">
        <f t="shared" ref="E455:E457" si="939">H455+K455+N455+Q455+T455+W455+Z455+AE455+AJ455+AO455+AT455+AY455</f>
        <v>0</v>
      </c>
      <c r="F455" s="182">
        <f t="shared" si="934"/>
        <v>0</v>
      </c>
      <c r="G455" s="182"/>
      <c r="H455" s="182">
        <f t="shared" ref="H455:AZ455" si="940">H462+H469+H476+H483+H490+H497+H504+H511+H518</f>
        <v>0</v>
      </c>
      <c r="I455" s="182">
        <f t="shared" si="940"/>
        <v>0</v>
      </c>
      <c r="J455" s="182"/>
      <c r="K455" s="182">
        <f t="shared" si="940"/>
        <v>0</v>
      </c>
      <c r="L455" s="182">
        <f t="shared" si="940"/>
        <v>0</v>
      </c>
      <c r="M455" s="182"/>
      <c r="N455" s="182">
        <f t="shared" si="940"/>
        <v>0</v>
      </c>
      <c r="O455" s="182">
        <f t="shared" si="940"/>
        <v>0</v>
      </c>
      <c r="P455" s="182"/>
      <c r="Q455" s="182">
        <f t="shared" si="940"/>
        <v>0</v>
      </c>
      <c r="R455" s="182">
        <f t="shared" si="940"/>
        <v>0</v>
      </c>
      <c r="S455" s="182"/>
      <c r="T455" s="182">
        <f t="shared" si="940"/>
        <v>0</v>
      </c>
      <c r="U455" s="182">
        <f t="shared" si="940"/>
        <v>0</v>
      </c>
      <c r="V455" s="182"/>
      <c r="W455" s="182">
        <f t="shared" si="940"/>
        <v>0</v>
      </c>
      <c r="X455" s="182">
        <f t="shared" si="940"/>
        <v>0</v>
      </c>
      <c r="Y455" s="182"/>
      <c r="Z455" s="182">
        <f t="shared" si="940"/>
        <v>0</v>
      </c>
      <c r="AA455" s="182">
        <f t="shared" si="940"/>
        <v>0</v>
      </c>
      <c r="AB455" s="182">
        <f t="shared" si="940"/>
        <v>0</v>
      </c>
      <c r="AC455" s="182">
        <f t="shared" si="940"/>
        <v>0</v>
      </c>
      <c r="AD455" s="182"/>
      <c r="AE455" s="182">
        <f t="shared" si="940"/>
        <v>0</v>
      </c>
      <c r="AF455" s="182">
        <f t="shared" si="940"/>
        <v>0</v>
      </c>
      <c r="AG455" s="182">
        <f t="shared" si="940"/>
        <v>0</v>
      </c>
      <c r="AH455" s="182">
        <f t="shared" si="940"/>
        <v>0</v>
      </c>
      <c r="AI455" s="182"/>
      <c r="AJ455" s="182">
        <f t="shared" si="940"/>
        <v>0</v>
      </c>
      <c r="AK455" s="182">
        <f t="shared" si="940"/>
        <v>0</v>
      </c>
      <c r="AL455" s="182">
        <f t="shared" si="940"/>
        <v>0</v>
      </c>
      <c r="AM455" s="182">
        <f t="shared" si="940"/>
        <v>0</v>
      </c>
      <c r="AN455" s="182"/>
      <c r="AO455" s="182">
        <f t="shared" si="940"/>
        <v>0</v>
      </c>
      <c r="AP455" s="182">
        <f t="shared" si="940"/>
        <v>0</v>
      </c>
      <c r="AQ455" s="182">
        <f t="shared" si="940"/>
        <v>0</v>
      </c>
      <c r="AR455" s="182">
        <f t="shared" si="940"/>
        <v>0</v>
      </c>
      <c r="AS455" s="182"/>
      <c r="AT455" s="182">
        <f t="shared" si="940"/>
        <v>0</v>
      </c>
      <c r="AU455" s="182">
        <f t="shared" si="940"/>
        <v>0</v>
      </c>
      <c r="AV455" s="182">
        <f t="shared" si="940"/>
        <v>0</v>
      </c>
      <c r="AW455" s="182">
        <f t="shared" si="940"/>
        <v>0</v>
      </c>
      <c r="AX455" s="182"/>
      <c r="AY455" s="182">
        <f t="shared" si="940"/>
        <v>0</v>
      </c>
      <c r="AZ455" s="182">
        <f t="shared" si="940"/>
        <v>0</v>
      </c>
      <c r="BA455" s="182"/>
      <c r="BB455" s="192"/>
    </row>
    <row r="456" spans="1:54" ht="22.5" customHeight="1">
      <c r="A456" s="302"/>
      <c r="B456" s="304"/>
      <c r="C456" s="304"/>
      <c r="D456" s="218" t="s">
        <v>278</v>
      </c>
      <c r="E456" s="188">
        <f t="shared" si="939"/>
        <v>0</v>
      </c>
      <c r="F456" s="182">
        <f t="shared" si="934"/>
        <v>0</v>
      </c>
      <c r="G456" s="182"/>
      <c r="H456" s="182">
        <f t="shared" ref="H456:AZ456" si="941">H463+H470+H477+H484+H491+H498+H505+H512+H519</f>
        <v>0</v>
      </c>
      <c r="I456" s="182">
        <f t="shared" si="941"/>
        <v>0</v>
      </c>
      <c r="J456" s="182"/>
      <c r="K456" s="182">
        <f t="shared" si="941"/>
        <v>0</v>
      </c>
      <c r="L456" s="182">
        <f t="shared" si="941"/>
        <v>0</v>
      </c>
      <c r="M456" s="182"/>
      <c r="N456" s="182">
        <f t="shared" si="941"/>
        <v>0</v>
      </c>
      <c r="O456" s="182">
        <f t="shared" si="941"/>
        <v>0</v>
      </c>
      <c r="P456" s="182"/>
      <c r="Q456" s="182">
        <f t="shared" si="941"/>
        <v>0</v>
      </c>
      <c r="R456" s="182">
        <f t="shared" si="941"/>
        <v>0</v>
      </c>
      <c r="S456" s="182"/>
      <c r="T456" s="182">
        <f t="shared" si="941"/>
        <v>0</v>
      </c>
      <c r="U456" s="182">
        <f t="shared" si="941"/>
        <v>0</v>
      </c>
      <c r="V456" s="182"/>
      <c r="W456" s="182">
        <f t="shared" si="941"/>
        <v>0</v>
      </c>
      <c r="X456" s="182">
        <f t="shared" si="941"/>
        <v>0</v>
      </c>
      <c r="Y456" s="182"/>
      <c r="Z456" s="182">
        <f t="shared" si="941"/>
        <v>0</v>
      </c>
      <c r="AA456" s="182">
        <f t="shared" si="941"/>
        <v>0</v>
      </c>
      <c r="AB456" s="182">
        <f t="shared" si="941"/>
        <v>0</v>
      </c>
      <c r="AC456" s="182">
        <f t="shared" si="941"/>
        <v>0</v>
      </c>
      <c r="AD456" s="182"/>
      <c r="AE456" s="182">
        <f t="shared" si="941"/>
        <v>0</v>
      </c>
      <c r="AF456" s="182">
        <f t="shared" si="941"/>
        <v>0</v>
      </c>
      <c r="AG456" s="182">
        <f t="shared" si="941"/>
        <v>0</v>
      </c>
      <c r="AH456" s="182">
        <f t="shared" si="941"/>
        <v>0</v>
      </c>
      <c r="AI456" s="182"/>
      <c r="AJ456" s="182">
        <f t="shared" si="941"/>
        <v>0</v>
      </c>
      <c r="AK456" s="182">
        <f t="shared" si="941"/>
        <v>0</v>
      </c>
      <c r="AL456" s="182">
        <f t="shared" si="941"/>
        <v>0</v>
      </c>
      <c r="AM456" s="182">
        <f t="shared" si="941"/>
        <v>0</v>
      </c>
      <c r="AN456" s="182"/>
      <c r="AO456" s="182">
        <f t="shared" si="941"/>
        <v>0</v>
      </c>
      <c r="AP456" s="182">
        <f t="shared" si="941"/>
        <v>0</v>
      </c>
      <c r="AQ456" s="182">
        <f t="shared" si="941"/>
        <v>0</v>
      </c>
      <c r="AR456" s="182">
        <f t="shared" si="941"/>
        <v>0</v>
      </c>
      <c r="AS456" s="182"/>
      <c r="AT456" s="182">
        <f t="shared" si="941"/>
        <v>0</v>
      </c>
      <c r="AU456" s="182">
        <f t="shared" si="941"/>
        <v>0</v>
      </c>
      <c r="AV456" s="182">
        <f t="shared" si="941"/>
        <v>0</v>
      </c>
      <c r="AW456" s="182">
        <f t="shared" si="941"/>
        <v>0</v>
      </c>
      <c r="AX456" s="182"/>
      <c r="AY456" s="182">
        <f t="shared" si="941"/>
        <v>0</v>
      </c>
      <c r="AZ456" s="182">
        <f t="shared" si="941"/>
        <v>0</v>
      </c>
      <c r="BA456" s="182"/>
      <c r="BB456" s="192"/>
    </row>
    <row r="457" spans="1:54" ht="31.2">
      <c r="A457" s="302"/>
      <c r="B457" s="304"/>
      <c r="C457" s="304"/>
      <c r="D457" s="158" t="s">
        <v>43</v>
      </c>
      <c r="E457" s="188">
        <f t="shared" si="939"/>
        <v>0</v>
      </c>
      <c r="F457" s="182">
        <f t="shared" si="934"/>
        <v>0</v>
      </c>
      <c r="G457" s="182"/>
      <c r="H457" s="182">
        <f t="shared" ref="H457:AZ457" si="942">H464+H471+H478+H485+H492+H499+H506+H513+H520</f>
        <v>0</v>
      </c>
      <c r="I457" s="182">
        <f t="shared" si="942"/>
        <v>0</v>
      </c>
      <c r="J457" s="182"/>
      <c r="K457" s="182">
        <f t="shared" si="942"/>
        <v>0</v>
      </c>
      <c r="L457" s="182">
        <f t="shared" si="942"/>
        <v>0</v>
      </c>
      <c r="M457" s="182"/>
      <c r="N457" s="182">
        <f t="shared" si="942"/>
        <v>0</v>
      </c>
      <c r="O457" s="182">
        <f t="shared" si="942"/>
        <v>0</v>
      </c>
      <c r="P457" s="182"/>
      <c r="Q457" s="182">
        <f t="shared" si="942"/>
        <v>0</v>
      </c>
      <c r="R457" s="182">
        <f t="shared" si="942"/>
        <v>0</v>
      </c>
      <c r="S457" s="182"/>
      <c r="T457" s="182">
        <f t="shared" si="942"/>
        <v>0</v>
      </c>
      <c r="U457" s="182">
        <f t="shared" si="942"/>
        <v>0</v>
      </c>
      <c r="V457" s="182"/>
      <c r="W457" s="182">
        <f t="shared" si="942"/>
        <v>0</v>
      </c>
      <c r="X457" s="182">
        <f t="shared" si="942"/>
        <v>0</v>
      </c>
      <c r="Y457" s="182"/>
      <c r="Z457" s="182">
        <f t="shared" si="942"/>
        <v>0</v>
      </c>
      <c r="AA457" s="182">
        <f t="shared" si="942"/>
        <v>0</v>
      </c>
      <c r="AB457" s="182">
        <f t="shared" si="942"/>
        <v>0</v>
      </c>
      <c r="AC457" s="182">
        <f t="shared" si="942"/>
        <v>0</v>
      </c>
      <c r="AD457" s="182"/>
      <c r="AE457" s="182">
        <f t="shared" si="942"/>
        <v>0</v>
      </c>
      <c r="AF457" s="182">
        <f t="shared" si="942"/>
        <v>0</v>
      </c>
      <c r="AG457" s="182">
        <f t="shared" si="942"/>
        <v>0</v>
      </c>
      <c r="AH457" s="182">
        <f t="shared" si="942"/>
        <v>0</v>
      </c>
      <c r="AI457" s="182"/>
      <c r="AJ457" s="182">
        <f t="shared" si="942"/>
        <v>0</v>
      </c>
      <c r="AK457" s="182">
        <f t="shared" si="942"/>
        <v>0</v>
      </c>
      <c r="AL457" s="182">
        <f t="shared" si="942"/>
        <v>0</v>
      </c>
      <c r="AM457" s="182">
        <f t="shared" si="942"/>
        <v>0</v>
      </c>
      <c r="AN457" s="182"/>
      <c r="AO457" s="182">
        <f t="shared" si="942"/>
        <v>0</v>
      </c>
      <c r="AP457" s="182">
        <f t="shared" si="942"/>
        <v>0</v>
      </c>
      <c r="AQ457" s="182">
        <f t="shared" si="942"/>
        <v>0</v>
      </c>
      <c r="AR457" s="182">
        <f t="shared" si="942"/>
        <v>0</v>
      </c>
      <c r="AS457" s="182"/>
      <c r="AT457" s="182">
        <f t="shared" si="942"/>
        <v>0</v>
      </c>
      <c r="AU457" s="182">
        <f t="shared" si="942"/>
        <v>0</v>
      </c>
      <c r="AV457" s="182">
        <f t="shared" si="942"/>
        <v>0</v>
      </c>
      <c r="AW457" s="182">
        <f t="shared" si="942"/>
        <v>0</v>
      </c>
      <c r="AX457" s="182"/>
      <c r="AY457" s="182">
        <f t="shared" si="942"/>
        <v>0</v>
      </c>
      <c r="AZ457" s="182">
        <f t="shared" si="942"/>
        <v>0</v>
      </c>
      <c r="BA457" s="182"/>
      <c r="BB457" s="193"/>
    </row>
    <row r="458" spans="1:54" ht="22.5" customHeight="1">
      <c r="A458" s="301"/>
      <c r="B458" s="303" t="s">
        <v>345</v>
      </c>
      <c r="C458" s="303" t="s">
        <v>344</v>
      </c>
      <c r="D458" s="164" t="s">
        <v>41</v>
      </c>
      <c r="E458" s="188">
        <f t="shared" ref="E458:E460" si="943">H458+K458+N458+Q458+T458+W458+Z458+AE458+AJ458+AO458+AT458+AY458</f>
        <v>4351.2</v>
      </c>
      <c r="F458" s="182">
        <f t="shared" ref="F458:F464" si="944">I458+L458+O458+R458+U458+X458+AA458+AF458+AK458+AP458+AU458+AZ458</f>
        <v>4351.2</v>
      </c>
      <c r="G458" s="182">
        <f>F458/E458*100</f>
        <v>100</v>
      </c>
      <c r="H458" s="182">
        <f>H459+H460+H461+H463+H464</f>
        <v>4351.2</v>
      </c>
      <c r="I458" s="182">
        <f t="shared" ref="I458:AZ458" si="945">I459+I460+I461+I463+I464</f>
        <v>4351.2</v>
      </c>
      <c r="J458" s="182">
        <f>I458/H458*100</f>
        <v>100</v>
      </c>
      <c r="K458" s="182">
        <f t="shared" si="945"/>
        <v>0</v>
      </c>
      <c r="L458" s="182">
        <f t="shared" si="945"/>
        <v>0</v>
      </c>
      <c r="M458" s="182"/>
      <c r="N458" s="182">
        <f t="shared" si="945"/>
        <v>0</v>
      </c>
      <c r="O458" s="182">
        <f t="shared" si="945"/>
        <v>0</v>
      </c>
      <c r="P458" s="182"/>
      <c r="Q458" s="182">
        <f t="shared" si="945"/>
        <v>0</v>
      </c>
      <c r="R458" s="182">
        <f t="shared" si="945"/>
        <v>0</v>
      </c>
      <c r="S458" s="182">
        <f t="shared" si="945"/>
        <v>0</v>
      </c>
      <c r="T458" s="182">
        <f t="shared" si="945"/>
        <v>0</v>
      </c>
      <c r="U458" s="182">
        <f t="shared" si="945"/>
        <v>0</v>
      </c>
      <c r="V458" s="182"/>
      <c r="W458" s="182">
        <f t="shared" si="945"/>
        <v>0</v>
      </c>
      <c r="X458" s="182">
        <f t="shared" si="945"/>
        <v>0</v>
      </c>
      <c r="Y458" s="182"/>
      <c r="Z458" s="182">
        <f t="shared" si="945"/>
        <v>0</v>
      </c>
      <c r="AA458" s="182">
        <f t="shared" si="945"/>
        <v>0</v>
      </c>
      <c r="AB458" s="182">
        <f t="shared" si="945"/>
        <v>0</v>
      </c>
      <c r="AC458" s="182">
        <f t="shared" si="945"/>
        <v>0</v>
      </c>
      <c r="AD458" s="182"/>
      <c r="AE458" s="182">
        <f t="shared" si="945"/>
        <v>0</v>
      </c>
      <c r="AF458" s="182">
        <f t="shared" si="945"/>
        <v>0</v>
      </c>
      <c r="AG458" s="182">
        <f t="shared" si="945"/>
        <v>0</v>
      </c>
      <c r="AH458" s="182">
        <f t="shared" si="945"/>
        <v>0</v>
      </c>
      <c r="AI458" s="182"/>
      <c r="AJ458" s="182">
        <f t="shared" si="945"/>
        <v>0</v>
      </c>
      <c r="AK458" s="182">
        <f t="shared" si="945"/>
        <v>0</v>
      </c>
      <c r="AL458" s="182">
        <f t="shared" si="945"/>
        <v>0</v>
      </c>
      <c r="AM458" s="182">
        <f t="shared" si="945"/>
        <v>0</v>
      </c>
      <c r="AN458" s="182"/>
      <c r="AO458" s="182">
        <f t="shared" si="945"/>
        <v>0</v>
      </c>
      <c r="AP458" s="182">
        <f t="shared" si="945"/>
        <v>0</v>
      </c>
      <c r="AQ458" s="182">
        <f t="shared" si="945"/>
        <v>0</v>
      </c>
      <c r="AR458" s="182">
        <f t="shared" si="945"/>
        <v>0</v>
      </c>
      <c r="AS458" s="182"/>
      <c r="AT458" s="182">
        <f t="shared" si="945"/>
        <v>0</v>
      </c>
      <c r="AU458" s="182">
        <f t="shared" si="945"/>
        <v>0</v>
      </c>
      <c r="AV458" s="182">
        <f t="shared" si="945"/>
        <v>0</v>
      </c>
      <c r="AW458" s="182">
        <f t="shared" si="945"/>
        <v>0</v>
      </c>
      <c r="AX458" s="182"/>
      <c r="AY458" s="182">
        <f t="shared" si="945"/>
        <v>0</v>
      </c>
      <c r="AZ458" s="182">
        <f t="shared" si="945"/>
        <v>0</v>
      </c>
      <c r="BA458" s="182"/>
      <c r="BB458" s="192"/>
    </row>
    <row r="459" spans="1:54" ht="32.25" customHeight="1">
      <c r="A459" s="302"/>
      <c r="B459" s="304"/>
      <c r="C459" s="304"/>
      <c r="D459" s="162" t="s">
        <v>37</v>
      </c>
      <c r="E459" s="188">
        <f t="shared" si="943"/>
        <v>0</v>
      </c>
      <c r="F459" s="182">
        <f t="shared" si="944"/>
        <v>0</v>
      </c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82"/>
      <c r="AR459" s="182"/>
      <c r="AS459" s="182"/>
      <c r="AT459" s="182"/>
      <c r="AU459" s="182"/>
      <c r="AV459" s="182"/>
      <c r="AW459" s="182"/>
      <c r="AX459" s="182"/>
      <c r="AY459" s="182"/>
      <c r="AZ459" s="182"/>
      <c r="BA459" s="182"/>
      <c r="BB459" s="192"/>
    </row>
    <row r="460" spans="1:54" ht="50.25" customHeight="1">
      <c r="A460" s="302"/>
      <c r="B460" s="304"/>
      <c r="C460" s="304"/>
      <c r="D460" s="163" t="s">
        <v>2</v>
      </c>
      <c r="E460" s="188">
        <f t="shared" si="943"/>
        <v>0</v>
      </c>
      <c r="F460" s="182">
        <f t="shared" si="944"/>
        <v>0</v>
      </c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82"/>
      <c r="AR460" s="182"/>
      <c r="AS460" s="182"/>
      <c r="AT460" s="182"/>
      <c r="AU460" s="182"/>
      <c r="AV460" s="182"/>
      <c r="AW460" s="182"/>
      <c r="AX460" s="182"/>
      <c r="AY460" s="182"/>
      <c r="AZ460" s="182"/>
      <c r="BA460" s="182"/>
      <c r="BB460" s="192"/>
    </row>
    <row r="461" spans="1:54" ht="22.5" customHeight="1">
      <c r="A461" s="302"/>
      <c r="B461" s="304"/>
      <c r="C461" s="304"/>
      <c r="D461" s="218" t="s">
        <v>277</v>
      </c>
      <c r="E461" s="188">
        <f>H461+K461+N461+Q461+T461+W461+Z461+AE461+AJ461+AO461+AT461+AY461</f>
        <v>4351.2</v>
      </c>
      <c r="F461" s="182">
        <f t="shared" si="944"/>
        <v>4351.2</v>
      </c>
      <c r="G461" s="182">
        <f>F461/E461*100</f>
        <v>100</v>
      </c>
      <c r="H461" s="182">
        <v>4351.2</v>
      </c>
      <c r="I461" s="182">
        <v>4351.2</v>
      </c>
      <c r="J461" s="182">
        <f>I461/H461*100</f>
        <v>100</v>
      </c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82"/>
      <c r="AR461" s="182"/>
      <c r="AS461" s="182"/>
      <c r="AT461" s="182"/>
      <c r="AU461" s="182"/>
      <c r="AV461" s="182"/>
      <c r="AW461" s="182"/>
      <c r="AX461" s="182"/>
      <c r="AY461" s="182"/>
      <c r="AZ461" s="182"/>
      <c r="BA461" s="182"/>
      <c r="BB461" s="192"/>
    </row>
    <row r="462" spans="1:54" ht="82.5" customHeight="1">
      <c r="A462" s="302"/>
      <c r="B462" s="304"/>
      <c r="C462" s="304"/>
      <c r="D462" s="218" t="s">
        <v>283</v>
      </c>
      <c r="E462" s="188">
        <f t="shared" ref="E462:E464" si="946">H462+K462+N462+Q462+T462+W462+Z462+AE462+AJ462+AO462+AT462+AY462</f>
        <v>0</v>
      </c>
      <c r="F462" s="182">
        <f t="shared" si="944"/>
        <v>0</v>
      </c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82"/>
      <c r="AR462" s="182"/>
      <c r="AS462" s="182"/>
      <c r="AT462" s="182"/>
      <c r="AU462" s="182"/>
      <c r="AV462" s="182"/>
      <c r="AW462" s="182"/>
      <c r="AX462" s="182"/>
      <c r="AY462" s="182"/>
      <c r="AZ462" s="182"/>
      <c r="BA462" s="182"/>
      <c r="BB462" s="192"/>
    </row>
    <row r="463" spans="1:54" ht="22.5" customHeight="1">
      <c r="A463" s="302"/>
      <c r="B463" s="304"/>
      <c r="C463" s="304"/>
      <c r="D463" s="218" t="s">
        <v>278</v>
      </c>
      <c r="E463" s="188">
        <f t="shared" si="946"/>
        <v>0</v>
      </c>
      <c r="F463" s="182">
        <f t="shared" si="944"/>
        <v>0</v>
      </c>
      <c r="G463" s="182"/>
      <c r="H463" s="182"/>
      <c r="I463" s="182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  <c r="AB463" s="182"/>
      <c r="AC463" s="182"/>
      <c r="AD463" s="182"/>
      <c r="AE463" s="182"/>
      <c r="AF463" s="182"/>
      <c r="AG463" s="182"/>
      <c r="AH463" s="182"/>
      <c r="AI463" s="182"/>
      <c r="AJ463" s="182"/>
      <c r="AK463" s="182"/>
      <c r="AL463" s="182"/>
      <c r="AM463" s="182"/>
      <c r="AN463" s="182"/>
      <c r="AO463" s="182"/>
      <c r="AP463" s="182"/>
      <c r="AQ463" s="182"/>
      <c r="AR463" s="182"/>
      <c r="AS463" s="182"/>
      <c r="AT463" s="182"/>
      <c r="AU463" s="182"/>
      <c r="AV463" s="182"/>
      <c r="AW463" s="182"/>
      <c r="AX463" s="182"/>
      <c r="AY463" s="182"/>
      <c r="AZ463" s="182"/>
      <c r="BA463" s="182"/>
      <c r="BB463" s="192"/>
    </row>
    <row r="464" spans="1:54" ht="31.2">
      <c r="A464" s="302"/>
      <c r="B464" s="304"/>
      <c r="C464" s="304"/>
      <c r="D464" s="158" t="s">
        <v>43</v>
      </c>
      <c r="E464" s="188">
        <f t="shared" si="946"/>
        <v>0</v>
      </c>
      <c r="F464" s="182">
        <f t="shared" si="944"/>
        <v>0</v>
      </c>
      <c r="G464" s="182"/>
      <c r="H464" s="182"/>
      <c r="I464" s="182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82"/>
      <c r="AE464" s="182"/>
      <c r="AF464" s="182"/>
      <c r="AG464" s="182"/>
      <c r="AH464" s="182"/>
      <c r="AI464" s="182"/>
      <c r="AJ464" s="182"/>
      <c r="AK464" s="182"/>
      <c r="AL464" s="182"/>
      <c r="AM464" s="182"/>
      <c r="AN464" s="182"/>
      <c r="AO464" s="182"/>
      <c r="AP464" s="182"/>
      <c r="AQ464" s="182"/>
      <c r="AR464" s="182"/>
      <c r="AS464" s="182"/>
      <c r="AT464" s="182"/>
      <c r="AU464" s="182"/>
      <c r="AV464" s="182"/>
      <c r="AW464" s="182"/>
      <c r="AX464" s="182"/>
      <c r="AY464" s="182"/>
      <c r="AZ464" s="182"/>
      <c r="BA464" s="182"/>
      <c r="BB464" s="193"/>
    </row>
    <row r="465" spans="1:54" ht="22.5" customHeight="1">
      <c r="A465" s="301"/>
      <c r="B465" s="303" t="s">
        <v>346</v>
      </c>
      <c r="C465" s="303" t="s">
        <v>344</v>
      </c>
      <c r="D465" s="164" t="s">
        <v>41</v>
      </c>
      <c r="E465" s="188">
        <f t="shared" ref="E465:E467" si="947">H465+K465+N465+Q465+T465+W465+Z465+AE465+AJ465+AO465+AT465+AY465</f>
        <v>7519.2000000000007</v>
      </c>
      <c r="F465" s="182">
        <f t="shared" ref="F465:F471" si="948">I465+L465+O465+R465+U465+X465+AA465+AF465+AK465+AP465+AU465+AZ465</f>
        <v>7519.2000000000007</v>
      </c>
      <c r="G465" s="182">
        <f>F465/E465*100</f>
        <v>100</v>
      </c>
      <c r="H465" s="182">
        <f>H466+H467+H468+H2922</f>
        <v>2209.0100000000002</v>
      </c>
      <c r="I465" s="182">
        <f>I466+I467+I468+I2922</f>
        <v>2209.0100000000002</v>
      </c>
      <c r="J465" s="182">
        <f>I465/H465*100</f>
        <v>100</v>
      </c>
      <c r="K465" s="182">
        <f>K466+K467+K468+K2922</f>
        <v>3310.19</v>
      </c>
      <c r="L465" s="182">
        <f>L466+L467+L468+L2922</f>
        <v>3310.19</v>
      </c>
      <c r="M465" s="182"/>
      <c r="N465" s="182">
        <f>N466+N467+N468+N2922</f>
        <v>0</v>
      </c>
      <c r="O465" s="182">
        <f>O466+O467+O468+O2922</f>
        <v>0</v>
      </c>
      <c r="P465" s="182"/>
      <c r="Q465" s="182">
        <f>Q466+Q467+Q468+Q2922</f>
        <v>1999.9999999999995</v>
      </c>
      <c r="R465" s="182">
        <f>R466+R467+R468+R2922</f>
        <v>1999.9999999999995</v>
      </c>
      <c r="S465" s="182">
        <f>R465*100/Q465</f>
        <v>100</v>
      </c>
      <c r="T465" s="182">
        <f>T466+T467+T468+T2922</f>
        <v>0</v>
      </c>
      <c r="U465" s="182">
        <f>U466+U467+U468+U2922</f>
        <v>0</v>
      </c>
      <c r="V465" s="182"/>
      <c r="W465" s="182">
        <f>W466+W467+W468+W2922</f>
        <v>0</v>
      </c>
      <c r="X465" s="182">
        <f>X466+X467+X468+X2922</f>
        <v>0</v>
      </c>
      <c r="Y465" s="182"/>
      <c r="Z465" s="182">
        <f>Z466+Z467+Z468+Z2922</f>
        <v>0</v>
      </c>
      <c r="AA465" s="182">
        <f>AA466+AA467+AA468+AA2922</f>
        <v>0</v>
      </c>
      <c r="AB465" s="182">
        <f>AB466+AB467+AB468+AB2922</f>
        <v>0</v>
      </c>
      <c r="AC465" s="182">
        <f>AC466+AC467+AC468+AC2922</f>
        <v>0</v>
      </c>
      <c r="AD465" s="182"/>
      <c r="AE465" s="182">
        <f>AE466+AE467+AE468+AE2922</f>
        <v>0</v>
      </c>
      <c r="AF465" s="182">
        <f>AF466+AF467+AF468+AF2922</f>
        <v>0</v>
      </c>
      <c r="AG465" s="182">
        <f>AG466+AG467+AG468+AG2922</f>
        <v>0</v>
      </c>
      <c r="AH465" s="182">
        <f>AH466+AH467+AH468+AH2922</f>
        <v>0</v>
      </c>
      <c r="AI465" s="182"/>
      <c r="AJ465" s="182">
        <f>AJ466+AJ467+AJ468+AJ2922</f>
        <v>0</v>
      </c>
      <c r="AK465" s="182">
        <f>AK466+AK467+AK468+AK2922</f>
        <v>0</v>
      </c>
      <c r="AL465" s="182">
        <f>AL466+AL467+AL468+AL2922</f>
        <v>0</v>
      </c>
      <c r="AM465" s="182">
        <f>AM466+AM467+AM468+AM2922</f>
        <v>0</v>
      </c>
      <c r="AN465" s="182"/>
      <c r="AO465" s="182">
        <f>AO466+AO467+AO468+AO2922</f>
        <v>0</v>
      </c>
      <c r="AP465" s="182">
        <f>AP466+AP467+AP468+AP2922</f>
        <v>0</v>
      </c>
      <c r="AQ465" s="182">
        <f>AQ466+AQ467+AQ468+AQ2922</f>
        <v>0</v>
      </c>
      <c r="AR465" s="182">
        <f>AR466+AR467+AR468+AR2922</f>
        <v>0</v>
      </c>
      <c r="AS465" s="182"/>
      <c r="AT465" s="182">
        <f t="shared" ref="AT465:AZ465" si="949">AT466+AT467+AT468+AT2922</f>
        <v>0</v>
      </c>
      <c r="AU465" s="182">
        <f t="shared" si="949"/>
        <v>0</v>
      </c>
      <c r="AV465" s="182">
        <f t="shared" si="949"/>
        <v>0</v>
      </c>
      <c r="AW465" s="182">
        <f t="shared" si="949"/>
        <v>0</v>
      </c>
      <c r="AX465" s="182">
        <f t="shared" si="949"/>
        <v>0</v>
      </c>
      <c r="AY465" s="182">
        <f t="shared" si="949"/>
        <v>0</v>
      </c>
      <c r="AZ465" s="182">
        <f t="shared" si="949"/>
        <v>0</v>
      </c>
      <c r="BA465" s="182"/>
      <c r="BB465" s="192"/>
    </row>
    <row r="466" spans="1:54" ht="32.25" customHeight="1">
      <c r="A466" s="302"/>
      <c r="B466" s="304"/>
      <c r="C466" s="304"/>
      <c r="D466" s="162" t="s">
        <v>37</v>
      </c>
      <c r="E466" s="188">
        <f t="shared" si="947"/>
        <v>0</v>
      </c>
      <c r="F466" s="182">
        <f t="shared" si="948"/>
        <v>0</v>
      </c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82"/>
      <c r="AR466" s="182"/>
      <c r="AS466" s="182"/>
      <c r="AT466" s="182"/>
      <c r="AU466" s="182"/>
      <c r="AV466" s="182"/>
      <c r="AW466" s="182"/>
      <c r="AX466" s="182"/>
      <c r="AY466" s="182"/>
      <c r="AZ466" s="182"/>
      <c r="BA466" s="182"/>
      <c r="BB466" s="192"/>
    </row>
    <row r="467" spans="1:54" ht="50.25" customHeight="1">
      <c r="A467" s="302"/>
      <c r="B467" s="304"/>
      <c r="C467" s="304"/>
      <c r="D467" s="163" t="s">
        <v>2</v>
      </c>
      <c r="E467" s="188">
        <f t="shared" si="947"/>
        <v>0</v>
      </c>
      <c r="F467" s="182">
        <f t="shared" si="948"/>
        <v>0</v>
      </c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82"/>
      <c r="AR467" s="182"/>
      <c r="AS467" s="182"/>
      <c r="AT467" s="182"/>
      <c r="AU467" s="182"/>
      <c r="AV467" s="182"/>
      <c r="AW467" s="182"/>
      <c r="AX467" s="182"/>
      <c r="AY467" s="182"/>
      <c r="AZ467" s="182"/>
      <c r="BA467" s="182"/>
      <c r="BB467" s="192"/>
    </row>
    <row r="468" spans="1:54" ht="22.5" customHeight="1">
      <c r="A468" s="302"/>
      <c r="B468" s="304"/>
      <c r="C468" s="304"/>
      <c r="D468" s="218" t="s">
        <v>277</v>
      </c>
      <c r="E468" s="188">
        <f>H468+K468+N468+Q468+T468+W468+Z468+AE468+AJ468+AO468+AT468+AY468</f>
        <v>7519.2000000000007</v>
      </c>
      <c r="F468" s="182">
        <f t="shared" si="948"/>
        <v>7519.2000000000007</v>
      </c>
      <c r="G468" s="182">
        <f>F468/E468*100</f>
        <v>100</v>
      </c>
      <c r="H468" s="197">
        <v>2209.0100000000002</v>
      </c>
      <c r="I468" s="182">
        <v>2209.0100000000002</v>
      </c>
      <c r="J468" s="182">
        <f>I468/H468*100</f>
        <v>100</v>
      </c>
      <c r="K468" s="182">
        <v>3310.19</v>
      </c>
      <c r="L468" s="182">
        <v>3310.19</v>
      </c>
      <c r="M468" s="182"/>
      <c r="N468" s="182"/>
      <c r="O468" s="182"/>
      <c r="P468" s="182"/>
      <c r="Q468" s="182">
        <f>7519.2-2209.01-3310.19</f>
        <v>1999.9999999999995</v>
      </c>
      <c r="R468" s="182">
        <f>7519.2-2209.01-3310.19</f>
        <v>1999.9999999999995</v>
      </c>
      <c r="S468" s="182">
        <f>R468*100/Q468</f>
        <v>100</v>
      </c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82"/>
      <c r="AR468" s="182"/>
      <c r="AS468" s="182"/>
      <c r="AT468" s="182"/>
      <c r="AU468" s="182"/>
      <c r="AV468" s="182"/>
      <c r="AW468" s="182"/>
      <c r="AX468" s="182"/>
      <c r="AY468" s="182"/>
      <c r="AZ468" s="182"/>
      <c r="BA468" s="182"/>
      <c r="BB468" s="192"/>
    </row>
    <row r="469" spans="1:54" ht="82.5" customHeight="1">
      <c r="A469" s="302"/>
      <c r="B469" s="304"/>
      <c r="C469" s="304"/>
      <c r="D469" s="218" t="s">
        <v>283</v>
      </c>
      <c r="E469" s="188">
        <f t="shared" ref="E469:E471" si="950">H469+K469+N469+Q469+T469+W469+Z469+AE469+AJ469+AO469+AT469+AY469</f>
        <v>0</v>
      </c>
      <c r="F469" s="182">
        <f t="shared" si="948"/>
        <v>0</v>
      </c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82"/>
      <c r="AR469" s="182"/>
      <c r="AS469" s="182"/>
      <c r="AT469" s="182"/>
      <c r="AU469" s="182"/>
      <c r="AV469" s="182"/>
      <c r="AW469" s="182"/>
      <c r="AX469" s="182"/>
      <c r="AY469" s="182"/>
      <c r="AZ469" s="182"/>
      <c r="BA469" s="182"/>
      <c r="BB469" s="192"/>
    </row>
    <row r="470" spans="1:54" ht="22.5" customHeight="1">
      <c r="A470" s="302"/>
      <c r="B470" s="304"/>
      <c r="C470" s="304"/>
      <c r="D470" s="218" t="s">
        <v>278</v>
      </c>
      <c r="E470" s="188">
        <f t="shared" si="950"/>
        <v>0</v>
      </c>
      <c r="F470" s="182">
        <f t="shared" si="948"/>
        <v>0</v>
      </c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82"/>
      <c r="AR470" s="182"/>
      <c r="AS470" s="182"/>
      <c r="AT470" s="182"/>
      <c r="AU470" s="182"/>
      <c r="AV470" s="182"/>
      <c r="AW470" s="182"/>
      <c r="AX470" s="182"/>
      <c r="AY470" s="182"/>
      <c r="AZ470" s="182"/>
      <c r="BA470" s="182"/>
      <c r="BB470" s="192"/>
    </row>
    <row r="471" spans="1:54" ht="31.2">
      <c r="A471" s="302"/>
      <c r="B471" s="304"/>
      <c r="C471" s="304"/>
      <c r="D471" s="158" t="s">
        <v>43</v>
      </c>
      <c r="E471" s="188">
        <f t="shared" si="950"/>
        <v>0</v>
      </c>
      <c r="F471" s="182">
        <f t="shared" si="948"/>
        <v>0</v>
      </c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82"/>
      <c r="AR471" s="182"/>
      <c r="AS471" s="182"/>
      <c r="AT471" s="182"/>
      <c r="AU471" s="182"/>
      <c r="AV471" s="182"/>
      <c r="AW471" s="182"/>
      <c r="AX471" s="182"/>
      <c r="AY471" s="182"/>
      <c r="AZ471" s="182"/>
      <c r="BA471" s="182"/>
      <c r="BB471" s="193"/>
    </row>
    <row r="472" spans="1:54" ht="22.5" customHeight="1">
      <c r="A472" s="301"/>
      <c r="B472" s="303" t="s">
        <v>347</v>
      </c>
      <c r="C472" s="303" t="s">
        <v>344</v>
      </c>
      <c r="D472" s="164" t="s">
        <v>41</v>
      </c>
      <c r="E472" s="188">
        <f t="shared" ref="E472:E474" si="951">H472+K472+N472+Q472+T472+W472+Z472+AE472+AJ472+AO472+AT472+AY472</f>
        <v>6102.98</v>
      </c>
      <c r="F472" s="182">
        <f t="shared" ref="F472:F478" si="952">I472+L472+O472+R472+U472+X472+AA472+AF472+AK472+AP472+AU472+AZ472</f>
        <v>6102.98</v>
      </c>
      <c r="G472" s="182">
        <f>F472/E472*100</f>
        <v>100</v>
      </c>
      <c r="H472" s="182">
        <f>H473+H474+H475+H477+H478</f>
        <v>2677</v>
      </c>
      <c r="I472" s="182">
        <f t="shared" ref="I472:AZ472" si="953">I473+I474+I475+I477+I478</f>
        <v>2677</v>
      </c>
      <c r="J472" s="182">
        <f>I472/H472*100</f>
        <v>100</v>
      </c>
      <c r="K472" s="182">
        <f t="shared" si="953"/>
        <v>3425.9799999999996</v>
      </c>
      <c r="L472" s="182">
        <f t="shared" si="953"/>
        <v>3425.9799999999996</v>
      </c>
      <c r="M472" s="182">
        <f>L472/K472*100</f>
        <v>100</v>
      </c>
      <c r="N472" s="182">
        <f t="shared" si="953"/>
        <v>0</v>
      </c>
      <c r="O472" s="182">
        <f t="shared" si="953"/>
        <v>0</v>
      </c>
      <c r="P472" s="182"/>
      <c r="Q472" s="182">
        <f t="shared" si="953"/>
        <v>0</v>
      </c>
      <c r="R472" s="182">
        <f t="shared" si="953"/>
        <v>0</v>
      </c>
      <c r="S472" s="182"/>
      <c r="T472" s="182">
        <f t="shared" si="953"/>
        <v>0</v>
      </c>
      <c r="U472" s="182">
        <f t="shared" si="953"/>
        <v>0</v>
      </c>
      <c r="V472" s="182"/>
      <c r="W472" s="182">
        <f t="shared" si="953"/>
        <v>0</v>
      </c>
      <c r="X472" s="182">
        <f t="shared" si="953"/>
        <v>0</v>
      </c>
      <c r="Y472" s="182"/>
      <c r="Z472" s="182">
        <f t="shared" si="953"/>
        <v>0</v>
      </c>
      <c r="AA472" s="182">
        <f t="shared" si="953"/>
        <v>0</v>
      </c>
      <c r="AB472" s="182">
        <f t="shared" si="953"/>
        <v>0</v>
      </c>
      <c r="AC472" s="182">
        <f t="shared" si="953"/>
        <v>0</v>
      </c>
      <c r="AD472" s="182"/>
      <c r="AE472" s="182">
        <f t="shared" si="953"/>
        <v>0</v>
      </c>
      <c r="AF472" s="182">
        <f t="shared" si="953"/>
        <v>0</v>
      </c>
      <c r="AG472" s="182">
        <f t="shared" si="953"/>
        <v>0</v>
      </c>
      <c r="AH472" s="182">
        <f t="shared" si="953"/>
        <v>0</v>
      </c>
      <c r="AI472" s="182"/>
      <c r="AJ472" s="182">
        <f t="shared" si="953"/>
        <v>0</v>
      </c>
      <c r="AK472" s="182">
        <f t="shared" si="953"/>
        <v>0</v>
      </c>
      <c r="AL472" s="182">
        <f t="shared" si="953"/>
        <v>0</v>
      </c>
      <c r="AM472" s="182">
        <f t="shared" si="953"/>
        <v>0</v>
      </c>
      <c r="AN472" s="182"/>
      <c r="AO472" s="182">
        <f t="shared" si="953"/>
        <v>0</v>
      </c>
      <c r="AP472" s="182">
        <f t="shared" si="953"/>
        <v>0</v>
      </c>
      <c r="AQ472" s="182">
        <f t="shared" si="953"/>
        <v>0</v>
      </c>
      <c r="AR472" s="182">
        <f t="shared" si="953"/>
        <v>0</v>
      </c>
      <c r="AS472" s="182"/>
      <c r="AT472" s="182">
        <f t="shared" si="953"/>
        <v>0</v>
      </c>
      <c r="AU472" s="182">
        <f t="shared" si="953"/>
        <v>0</v>
      </c>
      <c r="AV472" s="182">
        <f t="shared" si="953"/>
        <v>0</v>
      </c>
      <c r="AW472" s="182">
        <f t="shared" si="953"/>
        <v>0</v>
      </c>
      <c r="AX472" s="182"/>
      <c r="AY472" s="182">
        <f t="shared" si="953"/>
        <v>0</v>
      </c>
      <c r="AZ472" s="182">
        <f t="shared" si="953"/>
        <v>0</v>
      </c>
      <c r="BA472" s="182"/>
      <c r="BB472" s="192"/>
    </row>
    <row r="473" spans="1:54" ht="32.25" customHeight="1">
      <c r="A473" s="302"/>
      <c r="B473" s="304"/>
      <c r="C473" s="304"/>
      <c r="D473" s="162" t="s">
        <v>37</v>
      </c>
      <c r="E473" s="188">
        <f t="shared" si="951"/>
        <v>0</v>
      </c>
      <c r="F473" s="182">
        <f t="shared" si="952"/>
        <v>0</v>
      </c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82"/>
      <c r="AR473" s="182"/>
      <c r="AS473" s="182"/>
      <c r="AT473" s="182"/>
      <c r="AU473" s="182"/>
      <c r="AV473" s="182"/>
      <c r="AW473" s="182"/>
      <c r="AX473" s="182"/>
      <c r="AY473" s="182"/>
      <c r="AZ473" s="182"/>
      <c r="BA473" s="182"/>
      <c r="BB473" s="192"/>
    </row>
    <row r="474" spans="1:54" ht="50.25" customHeight="1">
      <c r="A474" s="302"/>
      <c r="B474" s="304"/>
      <c r="C474" s="304"/>
      <c r="D474" s="163" t="s">
        <v>2</v>
      </c>
      <c r="E474" s="188">
        <f t="shared" si="951"/>
        <v>0</v>
      </c>
      <c r="F474" s="182">
        <f t="shared" si="952"/>
        <v>0</v>
      </c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2"/>
      <c r="AO474" s="182"/>
      <c r="AP474" s="182"/>
      <c r="AQ474" s="182"/>
      <c r="AR474" s="182"/>
      <c r="AS474" s="182"/>
      <c r="AT474" s="182"/>
      <c r="AU474" s="182"/>
      <c r="AV474" s="182"/>
      <c r="AW474" s="182"/>
      <c r="AX474" s="182"/>
      <c r="AY474" s="182"/>
      <c r="AZ474" s="182"/>
      <c r="BA474" s="182"/>
      <c r="BB474" s="192"/>
    </row>
    <row r="475" spans="1:54" ht="22.5" customHeight="1">
      <c r="A475" s="302"/>
      <c r="B475" s="304"/>
      <c r="C475" s="304"/>
      <c r="D475" s="218" t="s">
        <v>277</v>
      </c>
      <c r="E475" s="188">
        <f>H475+K475+N475+Q475+T475+W475+Z475+AE475+AJ475+AO475+AT475+AY475</f>
        <v>6102.98</v>
      </c>
      <c r="F475" s="182">
        <f t="shared" si="952"/>
        <v>6102.98</v>
      </c>
      <c r="G475" s="182">
        <f>F475/E475*100</f>
        <v>100</v>
      </c>
      <c r="H475" s="182">
        <v>2677</v>
      </c>
      <c r="I475" s="182">
        <v>2677</v>
      </c>
      <c r="J475" s="182">
        <f>I475/H475*100</f>
        <v>100</v>
      </c>
      <c r="K475" s="189">
        <f>6102.98-2677</f>
        <v>3425.9799999999996</v>
      </c>
      <c r="L475" s="189">
        <f>6102.98-2677</f>
        <v>3425.9799999999996</v>
      </c>
      <c r="M475" s="182">
        <f>L475/K475*100</f>
        <v>100</v>
      </c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/>
      <c r="AL475" s="182"/>
      <c r="AM475" s="182"/>
      <c r="AN475" s="182"/>
      <c r="AO475" s="182"/>
      <c r="AP475" s="182"/>
      <c r="AQ475" s="182"/>
      <c r="AR475" s="182"/>
      <c r="AS475" s="182"/>
      <c r="AT475" s="182"/>
      <c r="AU475" s="182"/>
      <c r="AV475" s="182"/>
      <c r="AW475" s="182"/>
      <c r="AX475" s="182"/>
      <c r="AY475" s="182"/>
      <c r="AZ475" s="182"/>
      <c r="BA475" s="182"/>
      <c r="BB475" s="192"/>
    </row>
    <row r="476" spans="1:54" ht="82.5" customHeight="1">
      <c r="A476" s="302"/>
      <c r="B476" s="304"/>
      <c r="C476" s="304"/>
      <c r="D476" s="218" t="s">
        <v>283</v>
      </c>
      <c r="E476" s="188">
        <f t="shared" ref="E476:E481" si="954">H476+K476+N476+Q476+T476+W476+Z476+AE476+AJ476+AO476+AT476+AY476</f>
        <v>0</v>
      </c>
      <c r="F476" s="182">
        <f t="shared" si="952"/>
        <v>0</v>
      </c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  <c r="AI476" s="182"/>
      <c r="AJ476" s="182"/>
      <c r="AK476" s="182"/>
      <c r="AL476" s="182"/>
      <c r="AM476" s="182"/>
      <c r="AN476" s="182"/>
      <c r="AO476" s="182"/>
      <c r="AP476" s="182"/>
      <c r="AQ476" s="182"/>
      <c r="AR476" s="182"/>
      <c r="AS476" s="182"/>
      <c r="AT476" s="182"/>
      <c r="AU476" s="182"/>
      <c r="AV476" s="182"/>
      <c r="AW476" s="182"/>
      <c r="AX476" s="182"/>
      <c r="AY476" s="182"/>
      <c r="AZ476" s="182"/>
      <c r="BA476" s="182"/>
      <c r="BB476" s="192"/>
    </row>
    <row r="477" spans="1:54" ht="22.5" customHeight="1">
      <c r="A477" s="302"/>
      <c r="B477" s="304"/>
      <c r="C477" s="304"/>
      <c r="D477" s="218" t="s">
        <v>278</v>
      </c>
      <c r="E477" s="188">
        <f t="shared" si="954"/>
        <v>0</v>
      </c>
      <c r="F477" s="182">
        <f t="shared" si="952"/>
        <v>0</v>
      </c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  <c r="AG477" s="182"/>
      <c r="AH477" s="182"/>
      <c r="AI477" s="182"/>
      <c r="AJ477" s="182"/>
      <c r="AK477" s="182"/>
      <c r="AL477" s="182"/>
      <c r="AM477" s="182"/>
      <c r="AN477" s="182"/>
      <c r="AO477" s="182"/>
      <c r="AP477" s="182"/>
      <c r="AQ477" s="182"/>
      <c r="AR477" s="182"/>
      <c r="AS477" s="182"/>
      <c r="AT477" s="182"/>
      <c r="AU477" s="182"/>
      <c r="AV477" s="182"/>
      <c r="AW477" s="182"/>
      <c r="AX477" s="182"/>
      <c r="AY477" s="182"/>
      <c r="AZ477" s="182"/>
      <c r="BA477" s="182"/>
      <c r="BB477" s="192"/>
    </row>
    <row r="478" spans="1:54" ht="31.2">
      <c r="A478" s="302"/>
      <c r="B478" s="304"/>
      <c r="C478" s="304"/>
      <c r="D478" s="158" t="s">
        <v>43</v>
      </c>
      <c r="E478" s="188">
        <f t="shared" si="954"/>
        <v>0</v>
      </c>
      <c r="F478" s="182">
        <f t="shared" si="952"/>
        <v>0</v>
      </c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  <c r="AI478" s="182"/>
      <c r="AJ478" s="182"/>
      <c r="AK478" s="182"/>
      <c r="AL478" s="182"/>
      <c r="AM478" s="182"/>
      <c r="AN478" s="182"/>
      <c r="AO478" s="182"/>
      <c r="AP478" s="182"/>
      <c r="AQ478" s="182"/>
      <c r="AR478" s="182"/>
      <c r="AS478" s="182"/>
      <c r="AT478" s="182"/>
      <c r="AU478" s="182"/>
      <c r="AV478" s="182"/>
      <c r="AW478" s="182"/>
      <c r="AX478" s="182"/>
      <c r="AY478" s="182"/>
      <c r="AZ478" s="182"/>
      <c r="BA478" s="182"/>
      <c r="BB478" s="193"/>
    </row>
    <row r="479" spans="1:54" ht="22.5" customHeight="1">
      <c r="A479" s="301"/>
      <c r="B479" s="303" t="s">
        <v>348</v>
      </c>
      <c r="C479" s="303"/>
      <c r="D479" s="164" t="s">
        <v>41</v>
      </c>
      <c r="E479" s="188">
        <f t="shared" si="954"/>
        <v>1030.93</v>
      </c>
      <c r="F479" s="182">
        <f t="shared" ref="F479:F485" si="955">I479+L479+O479+R479+U479+X479+AA479+AF479+AK479+AP479+AU479+AZ479</f>
        <v>1030.93</v>
      </c>
      <c r="G479" s="182">
        <f>F479/E479*100</f>
        <v>100</v>
      </c>
      <c r="H479" s="182">
        <f>H480+H481+H482+H484+H485</f>
        <v>518</v>
      </c>
      <c r="I479" s="182">
        <f t="shared" ref="I479:AZ479" si="956">I480+I481+I482+I484+I485</f>
        <v>518</v>
      </c>
      <c r="J479" s="182">
        <f>I479/H479*100</f>
        <v>100</v>
      </c>
      <c r="K479" s="182">
        <f t="shared" si="956"/>
        <v>512.93000000000006</v>
      </c>
      <c r="L479" s="182">
        <f t="shared" si="956"/>
        <v>512.93000000000006</v>
      </c>
      <c r="M479" s="182">
        <f>L479/K479*100</f>
        <v>100</v>
      </c>
      <c r="N479" s="182">
        <f t="shared" si="956"/>
        <v>0</v>
      </c>
      <c r="O479" s="182">
        <f t="shared" si="956"/>
        <v>0</v>
      </c>
      <c r="P479" s="182"/>
      <c r="Q479" s="182">
        <f t="shared" si="956"/>
        <v>0</v>
      </c>
      <c r="R479" s="182">
        <f t="shared" si="956"/>
        <v>0</v>
      </c>
      <c r="S479" s="182"/>
      <c r="T479" s="182">
        <f t="shared" si="956"/>
        <v>0</v>
      </c>
      <c r="U479" s="182">
        <f t="shared" si="956"/>
        <v>0</v>
      </c>
      <c r="V479" s="182"/>
      <c r="W479" s="182">
        <f t="shared" si="956"/>
        <v>0</v>
      </c>
      <c r="X479" s="182">
        <f t="shared" si="956"/>
        <v>0</v>
      </c>
      <c r="Y479" s="182"/>
      <c r="Z479" s="182">
        <f t="shared" si="956"/>
        <v>0</v>
      </c>
      <c r="AA479" s="182">
        <f t="shared" si="956"/>
        <v>0</v>
      </c>
      <c r="AB479" s="182">
        <f t="shared" si="956"/>
        <v>0</v>
      </c>
      <c r="AC479" s="182">
        <f t="shared" si="956"/>
        <v>0</v>
      </c>
      <c r="AD479" s="182"/>
      <c r="AE479" s="182">
        <f t="shared" si="956"/>
        <v>0</v>
      </c>
      <c r="AF479" s="182">
        <f t="shared" si="956"/>
        <v>0</v>
      </c>
      <c r="AG479" s="182">
        <f t="shared" si="956"/>
        <v>0</v>
      </c>
      <c r="AH479" s="182">
        <f t="shared" si="956"/>
        <v>0</v>
      </c>
      <c r="AI479" s="182"/>
      <c r="AJ479" s="182">
        <f t="shared" si="956"/>
        <v>0</v>
      </c>
      <c r="AK479" s="182">
        <f t="shared" si="956"/>
        <v>0</v>
      </c>
      <c r="AL479" s="182">
        <f t="shared" si="956"/>
        <v>0</v>
      </c>
      <c r="AM479" s="182">
        <f t="shared" si="956"/>
        <v>0</v>
      </c>
      <c r="AN479" s="182"/>
      <c r="AO479" s="182">
        <f t="shared" si="956"/>
        <v>0</v>
      </c>
      <c r="AP479" s="182">
        <f t="shared" si="956"/>
        <v>0</v>
      </c>
      <c r="AQ479" s="182">
        <f t="shared" si="956"/>
        <v>0</v>
      </c>
      <c r="AR479" s="182">
        <f t="shared" si="956"/>
        <v>0</v>
      </c>
      <c r="AS479" s="182"/>
      <c r="AT479" s="182">
        <f t="shared" si="956"/>
        <v>0</v>
      </c>
      <c r="AU479" s="182">
        <f t="shared" si="956"/>
        <v>0</v>
      </c>
      <c r="AV479" s="182">
        <f t="shared" si="956"/>
        <v>0</v>
      </c>
      <c r="AW479" s="182">
        <f t="shared" si="956"/>
        <v>0</v>
      </c>
      <c r="AX479" s="182"/>
      <c r="AY479" s="182">
        <f t="shared" si="956"/>
        <v>0</v>
      </c>
      <c r="AZ479" s="182">
        <f t="shared" si="956"/>
        <v>0</v>
      </c>
      <c r="BA479" s="182"/>
      <c r="BB479" s="192"/>
    </row>
    <row r="480" spans="1:54" ht="32.25" customHeight="1">
      <c r="A480" s="302"/>
      <c r="B480" s="304"/>
      <c r="C480" s="304"/>
      <c r="D480" s="162" t="s">
        <v>37</v>
      </c>
      <c r="E480" s="188">
        <f t="shared" si="954"/>
        <v>0</v>
      </c>
      <c r="F480" s="182">
        <f t="shared" si="955"/>
        <v>0</v>
      </c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2"/>
      <c r="AO480" s="182"/>
      <c r="AP480" s="182"/>
      <c r="AQ480" s="182"/>
      <c r="AR480" s="182"/>
      <c r="AS480" s="182"/>
      <c r="AT480" s="182"/>
      <c r="AU480" s="182"/>
      <c r="AV480" s="182"/>
      <c r="AW480" s="182"/>
      <c r="AX480" s="182"/>
      <c r="AY480" s="182"/>
      <c r="AZ480" s="182"/>
      <c r="BA480" s="182"/>
      <c r="BB480" s="192"/>
    </row>
    <row r="481" spans="1:54" ht="50.25" customHeight="1">
      <c r="A481" s="302"/>
      <c r="B481" s="304"/>
      <c r="C481" s="304"/>
      <c r="D481" s="163" t="s">
        <v>2</v>
      </c>
      <c r="E481" s="188">
        <f t="shared" si="954"/>
        <v>0</v>
      </c>
      <c r="F481" s="182">
        <f t="shared" si="955"/>
        <v>0</v>
      </c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  <c r="AG481" s="182"/>
      <c r="AH481" s="182"/>
      <c r="AI481" s="182"/>
      <c r="AJ481" s="182"/>
      <c r="AK481" s="182"/>
      <c r="AL481" s="182"/>
      <c r="AM481" s="182"/>
      <c r="AN481" s="182"/>
      <c r="AO481" s="182"/>
      <c r="AP481" s="182"/>
      <c r="AQ481" s="182"/>
      <c r="AR481" s="182"/>
      <c r="AS481" s="182"/>
      <c r="AT481" s="182"/>
      <c r="AU481" s="182"/>
      <c r="AV481" s="182"/>
      <c r="AW481" s="182"/>
      <c r="AX481" s="182"/>
      <c r="AY481" s="182"/>
      <c r="AZ481" s="182"/>
      <c r="BA481" s="182"/>
      <c r="BB481" s="192"/>
    </row>
    <row r="482" spans="1:54" ht="22.5" customHeight="1">
      <c r="A482" s="302"/>
      <c r="B482" s="304"/>
      <c r="C482" s="304"/>
      <c r="D482" s="218" t="s">
        <v>277</v>
      </c>
      <c r="E482" s="188">
        <f>H482+K482+N482+Q482+T482+W482+Z482+AE482+AJ482+AO482+AT482+AY482</f>
        <v>1030.93</v>
      </c>
      <c r="F482" s="182">
        <f t="shared" si="955"/>
        <v>1030.93</v>
      </c>
      <c r="G482" s="182"/>
      <c r="H482" s="182">
        <v>518</v>
      </c>
      <c r="I482" s="182">
        <v>518</v>
      </c>
      <c r="J482" s="182"/>
      <c r="K482" s="182">
        <f>1030.93-518</f>
        <v>512.93000000000006</v>
      </c>
      <c r="L482" s="182">
        <f>1030.93-518</f>
        <v>512.93000000000006</v>
      </c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82"/>
      <c r="AR482" s="182"/>
      <c r="AS482" s="182"/>
      <c r="AT482" s="182"/>
      <c r="AU482" s="182"/>
      <c r="AV482" s="182"/>
      <c r="AW482" s="182"/>
      <c r="AX482" s="182"/>
      <c r="AY482" s="182"/>
      <c r="AZ482" s="182"/>
      <c r="BA482" s="182"/>
      <c r="BB482" s="192"/>
    </row>
    <row r="483" spans="1:54" ht="82.5" customHeight="1">
      <c r="A483" s="302"/>
      <c r="B483" s="304"/>
      <c r="C483" s="304"/>
      <c r="D483" s="218" t="s">
        <v>283</v>
      </c>
      <c r="E483" s="188">
        <f t="shared" ref="E483:E485" si="957">H483+K483+N483+Q483+T483+W483+Z483+AE483+AJ483+AO483+AT483+AY483</f>
        <v>0</v>
      </c>
      <c r="F483" s="182">
        <f t="shared" si="955"/>
        <v>0</v>
      </c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2"/>
      <c r="AO483" s="182"/>
      <c r="AP483" s="182"/>
      <c r="AQ483" s="182"/>
      <c r="AR483" s="182"/>
      <c r="AS483" s="182"/>
      <c r="AT483" s="182"/>
      <c r="AU483" s="182"/>
      <c r="AV483" s="182"/>
      <c r="AW483" s="182"/>
      <c r="AX483" s="182"/>
      <c r="AY483" s="182"/>
      <c r="AZ483" s="182"/>
      <c r="BA483" s="182"/>
      <c r="BB483" s="192"/>
    </row>
    <row r="484" spans="1:54" ht="22.5" customHeight="1">
      <c r="A484" s="302"/>
      <c r="B484" s="304"/>
      <c r="C484" s="304"/>
      <c r="D484" s="218" t="s">
        <v>278</v>
      </c>
      <c r="E484" s="188">
        <f t="shared" si="957"/>
        <v>0</v>
      </c>
      <c r="F484" s="182">
        <f t="shared" si="955"/>
        <v>0</v>
      </c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2"/>
      <c r="AO484" s="182"/>
      <c r="AP484" s="182"/>
      <c r="AQ484" s="182"/>
      <c r="AR484" s="182"/>
      <c r="AS484" s="182"/>
      <c r="AT484" s="182"/>
      <c r="AU484" s="182"/>
      <c r="AV484" s="182"/>
      <c r="AW484" s="182"/>
      <c r="AX484" s="182"/>
      <c r="AY484" s="182"/>
      <c r="AZ484" s="182"/>
      <c r="BA484" s="182"/>
      <c r="BB484" s="192"/>
    </row>
    <row r="485" spans="1:54" ht="31.2">
      <c r="A485" s="302"/>
      <c r="B485" s="304"/>
      <c r="C485" s="304"/>
      <c r="D485" s="158" t="s">
        <v>43</v>
      </c>
      <c r="E485" s="188">
        <f t="shared" si="957"/>
        <v>0</v>
      </c>
      <c r="F485" s="182">
        <f t="shared" si="955"/>
        <v>0</v>
      </c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2"/>
      <c r="AO485" s="182"/>
      <c r="AP485" s="182"/>
      <c r="AQ485" s="182"/>
      <c r="AR485" s="182"/>
      <c r="AS485" s="182"/>
      <c r="AT485" s="182"/>
      <c r="AU485" s="182"/>
      <c r="AV485" s="182"/>
      <c r="AW485" s="182"/>
      <c r="AX485" s="182"/>
      <c r="AY485" s="182"/>
      <c r="AZ485" s="182"/>
      <c r="BA485" s="182"/>
      <c r="BB485" s="193"/>
    </row>
    <row r="486" spans="1:54" ht="22.5" customHeight="1">
      <c r="A486" s="301"/>
      <c r="B486" s="303" t="s">
        <v>349</v>
      </c>
      <c r="C486" s="303"/>
      <c r="D486" s="164" t="s">
        <v>41</v>
      </c>
      <c r="E486" s="188">
        <f t="shared" ref="E486:E488" si="958">H486+K486+N486+Q486+T486+W486+Z486+AE486+AJ486+AO486+AT486+AY486</f>
        <v>15545.2</v>
      </c>
      <c r="F486" s="182">
        <f t="shared" ref="F486:F492" si="959">I486+L486+O486+R486+U486+X486+AA486+AF486+AK486+AP486+AU486+AZ486</f>
        <v>15545.2</v>
      </c>
      <c r="G486" s="182">
        <f>F486/E486*100</f>
        <v>100</v>
      </c>
      <c r="H486" s="182">
        <f>H487+H488+H489+H491+H492</f>
        <v>7066</v>
      </c>
      <c r="I486" s="182">
        <f t="shared" ref="I486:AZ486" si="960">I487+I488+I489+I491+I492</f>
        <v>7066</v>
      </c>
      <c r="J486" s="182">
        <f>I486/H486*100</f>
        <v>100</v>
      </c>
      <c r="K486" s="182">
        <f t="shared" si="960"/>
        <v>6479.2</v>
      </c>
      <c r="L486" s="182">
        <f t="shared" si="960"/>
        <v>6479.2</v>
      </c>
      <c r="M486" s="182"/>
      <c r="N486" s="182">
        <f t="shared" si="960"/>
        <v>0</v>
      </c>
      <c r="O486" s="182">
        <f t="shared" si="960"/>
        <v>0</v>
      </c>
      <c r="P486" s="182"/>
      <c r="Q486" s="182">
        <f t="shared" si="960"/>
        <v>2000.0000000000009</v>
      </c>
      <c r="R486" s="182">
        <f t="shared" si="960"/>
        <v>2000.0000000000009</v>
      </c>
      <c r="S486" s="182">
        <f>R486*100/Q486</f>
        <v>100</v>
      </c>
      <c r="T486" s="182">
        <f t="shared" si="960"/>
        <v>0</v>
      </c>
      <c r="U486" s="182">
        <f t="shared" si="960"/>
        <v>0</v>
      </c>
      <c r="V486" s="182"/>
      <c r="W486" s="182">
        <f t="shared" si="960"/>
        <v>0</v>
      </c>
      <c r="X486" s="182">
        <f t="shared" si="960"/>
        <v>0</v>
      </c>
      <c r="Y486" s="182"/>
      <c r="Z486" s="182">
        <f t="shared" si="960"/>
        <v>0</v>
      </c>
      <c r="AA486" s="182">
        <f t="shared" si="960"/>
        <v>0</v>
      </c>
      <c r="AB486" s="182">
        <f t="shared" si="960"/>
        <v>0</v>
      </c>
      <c r="AC486" s="182">
        <f t="shared" si="960"/>
        <v>0</v>
      </c>
      <c r="AD486" s="182"/>
      <c r="AE486" s="182">
        <f t="shared" si="960"/>
        <v>0</v>
      </c>
      <c r="AF486" s="182">
        <f t="shared" si="960"/>
        <v>0</v>
      </c>
      <c r="AG486" s="182">
        <f t="shared" si="960"/>
        <v>0</v>
      </c>
      <c r="AH486" s="182">
        <f t="shared" si="960"/>
        <v>0</v>
      </c>
      <c r="AI486" s="182"/>
      <c r="AJ486" s="182">
        <f t="shared" si="960"/>
        <v>0</v>
      </c>
      <c r="AK486" s="182">
        <f t="shared" si="960"/>
        <v>0</v>
      </c>
      <c r="AL486" s="182">
        <f t="shared" si="960"/>
        <v>0</v>
      </c>
      <c r="AM486" s="182">
        <f t="shared" si="960"/>
        <v>0</v>
      </c>
      <c r="AN486" s="182"/>
      <c r="AO486" s="182">
        <f t="shared" si="960"/>
        <v>0</v>
      </c>
      <c r="AP486" s="182">
        <f t="shared" si="960"/>
        <v>0</v>
      </c>
      <c r="AQ486" s="182">
        <f t="shared" si="960"/>
        <v>0</v>
      </c>
      <c r="AR486" s="182">
        <f t="shared" si="960"/>
        <v>0</v>
      </c>
      <c r="AS486" s="182"/>
      <c r="AT486" s="182">
        <f t="shared" si="960"/>
        <v>0</v>
      </c>
      <c r="AU486" s="182">
        <f t="shared" si="960"/>
        <v>0</v>
      </c>
      <c r="AV486" s="182">
        <f t="shared" si="960"/>
        <v>0</v>
      </c>
      <c r="AW486" s="182">
        <f t="shared" si="960"/>
        <v>0</v>
      </c>
      <c r="AX486" s="182"/>
      <c r="AY486" s="182">
        <f t="shared" si="960"/>
        <v>0</v>
      </c>
      <c r="AZ486" s="182">
        <f t="shared" si="960"/>
        <v>0</v>
      </c>
      <c r="BA486" s="182"/>
      <c r="BB486" s="192"/>
    </row>
    <row r="487" spans="1:54" ht="32.25" customHeight="1">
      <c r="A487" s="302"/>
      <c r="B487" s="304"/>
      <c r="C487" s="304"/>
      <c r="D487" s="162" t="s">
        <v>37</v>
      </c>
      <c r="E487" s="188">
        <f t="shared" si="958"/>
        <v>0</v>
      </c>
      <c r="F487" s="182">
        <f t="shared" si="959"/>
        <v>0</v>
      </c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2"/>
      <c r="AO487" s="182"/>
      <c r="AP487" s="182"/>
      <c r="AQ487" s="182"/>
      <c r="AR487" s="182"/>
      <c r="AS487" s="182"/>
      <c r="AT487" s="182"/>
      <c r="AU487" s="182"/>
      <c r="AV487" s="182"/>
      <c r="AW487" s="182"/>
      <c r="AX487" s="182"/>
      <c r="AY487" s="182"/>
      <c r="AZ487" s="182"/>
      <c r="BA487" s="182"/>
      <c r="BB487" s="192"/>
    </row>
    <row r="488" spans="1:54" ht="50.25" customHeight="1">
      <c r="A488" s="302"/>
      <c r="B488" s="304"/>
      <c r="C488" s="304"/>
      <c r="D488" s="163" t="s">
        <v>2</v>
      </c>
      <c r="E488" s="188">
        <f t="shared" si="958"/>
        <v>0</v>
      </c>
      <c r="F488" s="182">
        <f t="shared" si="959"/>
        <v>0</v>
      </c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2"/>
      <c r="AO488" s="182"/>
      <c r="AP488" s="182"/>
      <c r="AQ488" s="182"/>
      <c r="AR488" s="182"/>
      <c r="AS488" s="182"/>
      <c r="AT488" s="182"/>
      <c r="AU488" s="182"/>
      <c r="AV488" s="182"/>
      <c r="AW488" s="182"/>
      <c r="AX488" s="182"/>
      <c r="AY488" s="182"/>
      <c r="AZ488" s="182"/>
      <c r="BA488" s="182"/>
      <c r="BB488" s="192"/>
    </row>
    <row r="489" spans="1:54" ht="22.5" customHeight="1">
      <c r="A489" s="302"/>
      <c r="B489" s="304"/>
      <c r="C489" s="304"/>
      <c r="D489" s="218" t="s">
        <v>277</v>
      </c>
      <c r="E489" s="188">
        <f>H489+K489+N489+Q489+T489+W489+Z489+AE489+AJ489+AO489+AT489+AY489</f>
        <v>15545.2</v>
      </c>
      <c r="F489" s="182">
        <f t="shared" si="959"/>
        <v>15545.2</v>
      </c>
      <c r="G489" s="182"/>
      <c r="H489" s="182">
        <v>7066</v>
      </c>
      <c r="I489" s="182">
        <v>7066</v>
      </c>
      <c r="J489" s="182"/>
      <c r="K489" s="182">
        <v>6479.2</v>
      </c>
      <c r="L489" s="182">
        <v>6479.2</v>
      </c>
      <c r="M489" s="182"/>
      <c r="N489" s="182"/>
      <c r="O489" s="182"/>
      <c r="P489" s="182"/>
      <c r="Q489" s="182">
        <f>15545.2-7066-6479.2</f>
        <v>2000.0000000000009</v>
      </c>
      <c r="R489" s="182">
        <f>15545.2-7066-6479.2</f>
        <v>2000.0000000000009</v>
      </c>
      <c r="S489" s="182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  <c r="AG489" s="182"/>
      <c r="AH489" s="182"/>
      <c r="AI489" s="182"/>
      <c r="AJ489" s="182"/>
      <c r="AK489" s="182"/>
      <c r="AL489" s="182"/>
      <c r="AM489" s="182"/>
      <c r="AN489" s="182"/>
      <c r="AO489" s="182"/>
      <c r="AP489" s="182"/>
      <c r="AQ489" s="182"/>
      <c r="AR489" s="182"/>
      <c r="AS489" s="182"/>
      <c r="AT489" s="182"/>
      <c r="AU489" s="182"/>
      <c r="AV489" s="182"/>
      <c r="AW489" s="182"/>
      <c r="AX489" s="182"/>
      <c r="AY489" s="182"/>
      <c r="AZ489" s="182"/>
      <c r="BA489" s="182"/>
      <c r="BB489" s="192"/>
    </row>
    <row r="490" spans="1:54" ht="82.5" customHeight="1">
      <c r="A490" s="302"/>
      <c r="B490" s="304"/>
      <c r="C490" s="304"/>
      <c r="D490" s="218" t="s">
        <v>283</v>
      </c>
      <c r="E490" s="188">
        <f t="shared" ref="E490:E492" si="961">H490+K490+N490+Q490+T490+W490+Z490+AE490+AJ490+AO490+AT490+AY490</f>
        <v>0</v>
      </c>
      <c r="F490" s="182">
        <f t="shared" si="959"/>
        <v>0</v>
      </c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82"/>
      <c r="AO490" s="182"/>
      <c r="AP490" s="182"/>
      <c r="AQ490" s="182"/>
      <c r="AR490" s="182"/>
      <c r="AS490" s="182"/>
      <c r="AT490" s="182"/>
      <c r="AU490" s="182"/>
      <c r="AV490" s="182"/>
      <c r="AW490" s="182"/>
      <c r="AX490" s="182"/>
      <c r="AY490" s="182"/>
      <c r="AZ490" s="182"/>
      <c r="BA490" s="182"/>
      <c r="BB490" s="192"/>
    </row>
    <row r="491" spans="1:54" ht="22.5" customHeight="1">
      <c r="A491" s="302"/>
      <c r="B491" s="304"/>
      <c r="C491" s="304"/>
      <c r="D491" s="218" t="s">
        <v>278</v>
      </c>
      <c r="E491" s="188">
        <f t="shared" si="961"/>
        <v>0</v>
      </c>
      <c r="F491" s="182">
        <f t="shared" si="959"/>
        <v>0</v>
      </c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82"/>
      <c r="AD491" s="182"/>
      <c r="AE491" s="182"/>
      <c r="AF491" s="182"/>
      <c r="AG491" s="182"/>
      <c r="AH491" s="182"/>
      <c r="AI491" s="182"/>
      <c r="AJ491" s="182"/>
      <c r="AK491" s="182"/>
      <c r="AL491" s="182"/>
      <c r="AM491" s="182"/>
      <c r="AN491" s="182"/>
      <c r="AO491" s="182"/>
      <c r="AP491" s="182"/>
      <c r="AQ491" s="182"/>
      <c r="AR491" s="182"/>
      <c r="AS491" s="182"/>
      <c r="AT491" s="182"/>
      <c r="AU491" s="182"/>
      <c r="AV491" s="182"/>
      <c r="AW491" s="182"/>
      <c r="AX491" s="182"/>
      <c r="AY491" s="182"/>
      <c r="AZ491" s="182"/>
      <c r="BA491" s="182"/>
      <c r="BB491" s="192"/>
    </row>
    <row r="492" spans="1:54" ht="31.2">
      <c r="A492" s="302"/>
      <c r="B492" s="304"/>
      <c r="C492" s="304"/>
      <c r="D492" s="158" t="s">
        <v>43</v>
      </c>
      <c r="E492" s="188">
        <f t="shared" si="961"/>
        <v>0</v>
      </c>
      <c r="F492" s="182">
        <f t="shared" si="959"/>
        <v>0</v>
      </c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82"/>
      <c r="AO492" s="182"/>
      <c r="AP492" s="182"/>
      <c r="AQ492" s="182"/>
      <c r="AR492" s="182"/>
      <c r="AS492" s="182"/>
      <c r="AT492" s="182"/>
      <c r="AU492" s="182"/>
      <c r="AV492" s="182"/>
      <c r="AW492" s="182"/>
      <c r="AX492" s="182"/>
      <c r="AY492" s="182"/>
      <c r="AZ492" s="182"/>
      <c r="BA492" s="182"/>
      <c r="BB492" s="193"/>
    </row>
    <row r="493" spans="1:54" ht="22.5" customHeight="1">
      <c r="A493" s="301"/>
      <c r="B493" s="303" t="s">
        <v>350</v>
      </c>
      <c r="C493" s="303"/>
      <c r="D493" s="164" t="s">
        <v>41</v>
      </c>
      <c r="E493" s="188">
        <f t="shared" ref="E493:E495" si="962">H493+K493+N493+Q493+T493+W493+Z493+AE493+AJ493+AO493+AT493+AY493</f>
        <v>7519.56</v>
      </c>
      <c r="F493" s="182">
        <f t="shared" ref="F493:F499" si="963">I493+L493+O493+R493+U493+X493+AA493+AF493+AK493+AP493+AU493+AZ493</f>
        <v>7519.56</v>
      </c>
      <c r="G493" s="182">
        <f>F493/E493*100</f>
        <v>100</v>
      </c>
      <c r="H493" s="182">
        <f>H494+H495+H496+H498+H499</f>
        <v>3653</v>
      </c>
      <c r="I493" s="182">
        <f t="shared" ref="I493:AZ493" si="964">I494+I495+I496+I498+I499</f>
        <v>3653</v>
      </c>
      <c r="J493" s="182">
        <f>I493/H493*100</f>
        <v>100</v>
      </c>
      <c r="K493" s="182">
        <f t="shared" si="964"/>
        <v>3866.5600000000004</v>
      </c>
      <c r="L493" s="182">
        <f t="shared" si="964"/>
        <v>3866.5600000000004</v>
      </c>
      <c r="M493" s="182">
        <f>L493/K493*100</f>
        <v>100</v>
      </c>
      <c r="N493" s="182">
        <f t="shared" si="964"/>
        <v>0</v>
      </c>
      <c r="O493" s="182">
        <f t="shared" si="964"/>
        <v>0</v>
      </c>
      <c r="P493" s="182"/>
      <c r="Q493" s="182">
        <f t="shared" si="964"/>
        <v>0</v>
      </c>
      <c r="R493" s="182">
        <f t="shared" si="964"/>
        <v>0</v>
      </c>
      <c r="S493" s="182"/>
      <c r="T493" s="182">
        <f t="shared" si="964"/>
        <v>0</v>
      </c>
      <c r="U493" s="182">
        <f t="shared" si="964"/>
        <v>0</v>
      </c>
      <c r="V493" s="182"/>
      <c r="W493" s="182">
        <f t="shared" si="964"/>
        <v>0</v>
      </c>
      <c r="X493" s="182">
        <f t="shared" si="964"/>
        <v>0</v>
      </c>
      <c r="Y493" s="182"/>
      <c r="Z493" s="182">
        <f t="shared" si="964"/>
        <v>0</v>
      </c>
      <c r="AA493" s="182">
        <f t="shared" si="964"/>
        <v>0</v>
      </c>
      <c r="AB493" s="182">
        <f t="shared" si="964"/>
        <v>0</v>
      </c>
      <c r="AC493" s="182">
        <f t="shared" si="964"/>
        <v>0</v>
      </c>
      <c r="AD493" s="182"/>
      <c r="AE493" s="182">
        <f t="shared" si="964"/>
        <v>0</v>
      </c>
      <c r="AF493" s="182">
        <f t="shared" si="964"/>
        <v>0</v>
      </c>
      <c r="AG493" s="182">
        <f t="shared" si="964"/>
        <v>0</v>
      </c>
      <c r="AH493" s="182">
        <f t="shared" si="964"/>
        <v>0</v>
      </c>
      <c r="AI493" s="182"/>
      <c r="AJ493" s="182">
        <f t="shared" si="964"/>
        <v>0</v>
      </c>
      <c r="AK493" s="182">
        <f t="shared" si="964"/>
        <v>0</v>
      </c>
      <c r="AL493" s="182">
        <f t="shared" si="964"/>
        <v>0</v>
      </c>
      <c r="AM493" s="182">
        <f t="shared" si="964"/>
        <v>0</v>
      </c>
      <c r="AN493" s="182"/>
      <c r="AO493" s="182">
        <f t="shared" si="964"/>
        <v>0</v>
      </c>
      <c r="AP493" s="182">
        <f t="shared" si="964"/>
        <v>0</v>
      </c>
      <c r="AQ493" s="182">
        <f t="shared" si="964"/>
        <v>0</v>
      </c>
      <c r="AR493" s="182">
        <f t="shared" si="964"/>
        <v>0</v>
      </c>
      <c r="AS493" s="182"/>
      <c r="AT493" s="182">
        <f t="shared" si="964"/>
        <v>0</v>
      </c>
      <c r="AU493" s="182">
        <f t="shared" si="964"/>
        <v>0</v>
      </c>
      <c r="AV493" s="182">
        <f t="shared" si="964"/>
        <v>0</v>
      </c>
      <c r="AW493" s="182">
        <f t="shared" si="964"/>
        <v>0</v>
      </c>
      <c r="AX493" s="182"/>
      <c r="AY493" s="182">
        <f t="shared" si="964"/>
        <v>0</v>
      </c>
      <c r="AZ493" s="182">
        <f t="shared" si="964"/>
        <v>0</v>
      </c>
      <c r="BA493" s="182"/>
      <c r="BB493" s="192"/>
    </row>
    <row r="494" spans="1:54" ht="32.25" customHeight="1">
      <c r="A494" s="302"/>
      <c r="B494" s="304"/>
      <c r="C494" s="304"/>
      <c r="D494" s="162" t="s">
        <v>37</v>
      </c>
      <c r="E494" s="188">
        <f t="shared" si="962"/>
        <v>0</v>
      </c>
      <c r="F494" s="182">
        <f t="shared" si="963"/>
        <v>0</v>
      </c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2"/>
      <c r="AF494" s="182"/>
      <c r="AG494" s="182"/>
      <c r="AH494" s="182"/>
      <c r="AI494" s="182"/>
      <c r="AJ494" s="182"/>
      <c r="AK494" s="182"/>
      <c r="AL494" s="182"/>
      <c r="AM494" s="182"/>
      <c r="AN494" s="182"/>
      <c r="AO494" s="182"/>
      <c r="AP494" s="182"/>
      <c r="AQ494" s="182"/>
      <c r="AR494" s="182"/>
      <c r="AS494" s="182"/>
      <c r="AT494" s="182"/>
      <c r="AU494" s="182"/>
      <c r="AV494" s="182"/>
      <c r="AW494" s="182"/>
      <c r="AX494" s="182"/>
      <c r="AY494" s="182"/>
      <c r="AZ494" s="182"/>
      <c r="BA494" s="182"/>
      <c r="BB494" s="192"/>
    </row>
    <row r="495" spans="1:54" ht="50.25" customHeight="1">
      <c r="A495" s="302"/>
      <c r="B495" s="304"/>
      <c r="C495" s="304"/>
      <c r="D495" s="163" t="s">
        <v>2</v>
      </c>
      <c r="E495" s="188">
        <f t="shared" si="962"/>
        <v>0</v>
      </c>
      <c r="F495" s="182">
        <f t="shared" si="963"/>
        <v>0</v>
      </c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  <c r="AG495" s="182"/>
      <c r="AH495" s="182"/>
      <c r="AI495" s="182"/>
      <c r="AJ495" s="182"/>
      <c r="AK495" s="182"/>
      <c r="AL495" s="182"/>
      <c r="AM495" s="182"/>
      <c r="AN495" s="182"/>
      <c r="AO495" s="182"/>
      <c r="AP495" s="182"/>
      <c r="AQ495" s="182"/>
      <c r="AR495" s="182"/>
      <c r="AS495" s="182"/>
      <c r="AT495" s="182"/>
      <c r="AU495" s="182"/>
      <c r="AV495" s="182"/>
      <c r="AW495" s="182"/>
      <c r="AX495" s="182"/>
      <c r="AY495" s="182"/>
      <c r="AZ495" s="182"/>
      <c r="BA495" s="182"/>
      <c r="BB495" s="192"/>
    </row>
    <row r="496" spans="1:54" ht="22.5" customHeight="1">
      <c r="A496" s="302"/>
      <c r="B496" s="304"/>
      <c r="C496" s="304"/>
      <c r="D496" s="218" t="s">
        <v>277</v>
      </c>
      <c r="E496" s="188">
        <f>H496+K496+N496+Q496+T496+W496+Z496+AE496+AJ496+AO496+AT496+AY496</f>
        <v>7519.56</v>
      </c>
      <c r="F496" s="182">
        <f t="shared" si="963"/>
        <v>7519.56</v>
      </c>
      <c r="G496" s="182"/>
      <c r="H496" s="182">
        <v>3653</v>
      </c>
      <c r="I496" s="182">
        <v>3653</v>
      </c>
      <c r="J496" s="182"/>
      <c r="K496" s="182">
        <f>7519.56-3653</f>
        <v>3866.5600000000004</v>
      </c>
      <c r="L496" s="182">
        <f>7519.56-3653</f>
        <v>3866.5600000000004</v>
      </c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82"/>
      <c r="AR496" s="182"/>
      <c r="AS496" s="182"/>
      <c r="AT496" s="182"/>
      <c r="AU496" s="182"/>
      <c r="AV496" s="182"/>
      <c r="AW496" s="182"/>
      <c r="AX496" s="182"/>
      <c r="AY496" s="182"/>
      <c r="AZ496" s="182"/>
      <c r="BA496" s="182"/>
      <c r="BB496" s="192"/>
    </row>
    <row r="497" spans="1:54" ht="82.5" customHeight="1">
      <c r="A497" s="302"/>
      <c r="B497" s="304"/>
      <c r="C497" s="304"/>
      <c r="D497" s="218" t="s">
        <v>283</v>
      </c>
      <c r="E497" s="188">
        <f t="shared" ref="E497:E499" si="965">H497+K497+N497+Q497+T497+W497+Z497+AE497+AJ497+AO497+AT497+AY497</f>
        <v>0</v>
      </c>
      <c r="F497" s="182">
        <f t="shared" si="963"/>
        <v>0</v>
      </c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82"/>
      <c r="AR497" s="182"/>
      <c r="AS497" s="182"/>
      <c r="AT497" s="182"/>
      <c r="AU497" s="182"/>
      <c r="AV497" s="182"/>
      <c r="AW497" s="182"/>
      <c r="AX497" s="182"/>
      <c r="AY497" s="182"/>
      <c r="AZ497" s="182"/>
      <c r="BA497" s="182"/>
      <c r="BB497" s="192"/>
    </row>
    <row r="498" spans="1:54" ht="22.5" customHeight="1">
      <c r="A498" s="302"/>
      <c r="B498" s="304"/>
      <c r="C498" s="304"/>
      <c r="D498" s="218" t="s">
        <v>278</v>
      </c>
      <c r="E498" s="188">
        <f t="shared" si="965"/>
        <v>0</v>
      </c>
      <c r="F498" s="182">
        <f t="shared" si="963"/>
        <v>0</v>
      </c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82"/>
      <c r="AR498" s="182"/>
      <c r="AS498" s="182"/>
      <c r="AT498" s="182"/>
      <c r="AU498" s="182"/>
      <c r="AV498" s="182"/>
      <c r="AW498" s="182"/>
      <c r="AX498" s="182"/>
      <c r="AY498" s="182"/>
      <c r="AZ498" s="182"/>
      <c r="BA498" s="182"/>
      <c r="BB498" s="192"/>
    </row>
    <row r="499" spans="1:54" ht="31.2">
      <c r="A499" s="302"/>
      <c r="B499" s="304"/>
      <c r="C499" s="304"/>
      <c r="D499" s="158" t="s">
        <v>43</v>
      </c>
      <c r="E499" s="188">
        <f t="shared" si="965"/>
        <v>0</v>
      </c>
      <c r="F499" s="182">
        <f t="shared" si="963"/>
        <v>0</v>
      </c>
      <c r="G499" s="182"/>
      <c r="H499" s="182"/>
      <c r="I499" s="182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  <c r="AB499" s="182"/>
      <c r="AC499" s="182"/>
      <c r="AD499" s="182"/>
      <c r="AE499" s="182"/>
      <c r="AF499" s="182"/>
      <c r="AG499" s="182"/>
      <c r="AH499" s="182"/>
      <c r="AI499" s="182"/>
      <c r="AJ499" s="182"/>
      <c r="AK499" s="182"/>
      <c r="AL499" s="182"/>
      <c r="AM499" s="182"/>
      <c r="AN499" s="182"/>
      <c r="AO499" s="182"/>
      <c r="AP499" s="182"/>
      <c r="AQ499" s="182"/>
      <c r="AR499" s="182"/>
      <c r="AS499" s="182"/>
      <c r="AT499" s="182"/>
      <c r="AU499" s="182"/>
      <c r="AV499" s="182"/>
      <c r="AW499" s="182"/>
      <c r="AX499" s="182"/>
      <c r="AY499" s="182"/>
      <c r="AZ499" s="182"/>
      <c r="BA499" s="182"/>
      <c r="BB499" s="193"/>
    </row>
    <row r="500" spans="1:54" ht="22.5" customHeight="1">
      <c r="A500" s="301"/>
      <c r="B500" s="303" t="s">
        <v>351</v>
      </c>
      <c r="C500" s="303"/>
      <c r="D500" s="164" t="s">
        <v>41</v>
      </c>
      <c r="E500" s="188">
        <f t="shared" ref="E500:E502" si="966">H500+K500+N500+Q500+T500+W500+Z500+AE500+AJ500+AO500+AT500+AY500</f>
        <v>19142.099999999999</v>
      </c>
      <c r="F500" s="182">
        <f t="shared" ref="F500:F506" si="967">I500+L500+O500+R500+U500+X500+AA500+AF500+AK500+AP500+AU500+AZ500</f>
        <v>19142.099999999999</v>
      </c>
      <c r="G500" s="182">
        <f>F500/E500*100</f>
        <v>100</v>
      </c>
      <c r="H500" s="182">
        <f>H501+H502+H503+H505+H506</f>
        <v>4450.04</v>
      </c>
      <c r="I500" s="182">
        <f t="shared" ref="I500:AZ500" si="968">I501+I502+I503+I505+I506</f>
        <v>4450.04</v>
      </c>
      <c r="J500" s="182">
        <f>I500/H500*100</f>
        <v>100</v>
      </c>
      <c r="K500" s="182">
        <f t="shared" si="968"/>
        <v>10692.06</v>
      </c>
      <c r="L500" s="182">
        <f t="shared" si="968"/>
        <v>10692.06</v>
      </c>
      <c r="M500" s="182">
        <f>L500/K500*100</f>
        <v>100</v>
      </c>
      <c r="N500" s="182">
        <f t="shared" si="968"/>
        <v>0</v>
      </c>
      <c r="O500" s="182">
        <f t="shared" si="968"/>
        <v>0</v>
      </c>
      <c r="P500" s="182"/>
      <c r="Q500" s="182">
        <f t="shared" si="968"/>
        <v>3999.9999999999982</v>
      </c>
      <c r="R500" s="182">
        <f t="shared" si="968"/>
        <v>3999.9999999999982</v>
      </c>
      <c r="S500" s="182">
        <f>R500*100/Q500</f>
        <v>100</v>
      </c>
      <c r="T500" s="182">
        <f t="shared" si="968"/>
        <v>0</v>
      </c>
      <c r="U500" s="182">
        <f t="shared" si="968"/>
        <v>0</v>
      </c>
      <c r="V500" s="182"/>
      <c r="W500" s="182">
        <f t="shared" si="968"/>
        <v>0</v>
      </c>
      <c r="X500" s="182">
        <f t="shared" si="968"/>
        <v>0</v>
      </c>
      <c r="Y500" s="182"/>
      <c r="Z500" s="182">
        <f t="shared" si="968"/>
        <v>0</v>
      </c>
      <c r="AA500" s="182">
        <f t="shared" si="968"/>
        <v>0</v>
      </c>
      <c r="AB500" s="182">
        <f t="shared" si="968"/>
        <v>0</v>
      </c>
      <c r="AC500" s="182">
        <f t="shared" si="968"/>
        <v>0</v>
      </c>
      <c r="AD500" s="182"/>
      <c r="AE500" s="182">
        <f t="shared" si="968"/>
        <v>0</v>
      </c>
      <c r="AF500" s="182">
        <f t="shared" si="968"/>
        <v>0</v>
      </c>
      <c r="AG500" s="182">
        <f t="shared" si="968"/>
        <v>0</v>
      </c>
      <c r="AH500" s="182">
        <f t="shared" si="968"/>
        <v>0</v>
      </c>
      <c r="AI500" s="182"/>
      <c r="AJ500" s="182">
        <f t="shared" si="968"/>
        <v>0</v>
      </c>
      <c r="AK500" s="182">
        <f t="shared" si="968"/>
        <v>0</v>
      </c>
      <c r="AL500" s="182">
        <f t="shared" si="968"/>
        <v>0</v>
      </c>
      <c r="AM500" s="182">
        <f t="shared" si="968"/>
        <v>0</v>
      </c>
      <c r="AN500" s="182"/>
      <c r="AO500" s="182">
        <f t="shared" si="968"/>
        <v>0</v>
      </c>
      <c r="AP500" s="182">
        <f t="shared" si="968"/>
        <v>0</v>
      </c>
      <c r="AQ500" s="182">
        <f t="shared" si="968"/>
        <v>0</v>
      </c>
      <c r="AR500" s="182">
        <f t="shared" si="968"/>
        <v>0</v>
      </c>
      <c r="AS500" s="182"/>
      <c r="AT500" s="182">
        <f t="shared" si="968"/>
        <v>0</v>
      </c>
      <c r="AU500" s="182">
        <f t="shared" si="968"/>
        <v>0</v>
      </c>
      <c r="AV500" s="182">
        <f t="shared" si="968"/>
        <v>0</v>
      </c>
      <c r="AW500" s="182">
        <f t="shared" si="968"/>
        <v>0</v>
      </c>
      <c r="AX500" s="182"/>
      <c r="AY500" s="182">
        <f t="shared" si="968"/>
        <v>0</v>
      </c>
      <c r="AZ500" s="182">
        <f t="shared" si="968"/>
        <v>0</v>
      </c>
      <c r="BA500" s="182"/>
      <c r="BB500" s="192"/>
    </row>
    <row r="501" spans="1:54" ht="32.25" customHeight="1">
      <c r="A501" s="302"/>
      <c r="B501" s="304"/>
      <c r="C501" s="304"/>
      <c r="D501" s="162" t="s">
        <v>37</v>
      </c>
      <c r="E501" s="188">
        <f t="shared" si="966"/>
        <v>0</v>
      </c>
      <c r="F501" s="182">
        <f t="shared" si="967"/>
        <v>0</v>
      </c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82"/>
      <c r="AD501" s="182"/>
      <c r="AE501" s="182"/>
      <c r="AF501" s="182"/>
      <c r="AG501" s="182"/>
      <c r="AH501" s="182"/>
      <c r="AI501" s="182"/>
      <c r="AJ501" s="182"/>
      <c r="AK501" s="182"/>
      <c r="AL501" s="182"/>
      <c r="AM501" s="182"/>
      <c r="AN501" s="182"/>
      <c r="AO501" s="182"/>
      <c r="AP501" s="182"/>
      <c r="AQ501" s="182"/>
      <c r="AR501" s="182"/>
      <c r="AS501" s="182"/>
      <c r="AT501" s="182"/>
      <c r="AU501" s="182"/>
      <c r="AV501" s="182"/>
      <c r="AW501" s="182"/>
      <c r="AX501" s="182"/>
      <c r="AY501" s="182"/>
      <c r="AZ501" s="182"/>
      <c r="BA501" s="182"/>
      <c r="BB501" s="192"/>
    </row>
    <row r="502" spans="1:54" ht="50.25" customHeight="1">
      <c r="A502" s="302"/>
      <c r="B502" s="304"/>
      <c r="C502" s="304"/>
      <c r="D502" s="163" t="s">
        <v>2</v>
      </c>
      <c r="E502" s="188">
        <f t="shared" si="966"/>
        <v>0</v>
      </c>
      <c r="F502" s="182">
        <f t="shared" si="967"/>
        <v>0</v>
      </c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82"/>
      <c r="AD502" s="182"/>
      <c r="AE502" s="182"/>
      <c r="AF502" s="182"/>
      <c r="AG502" s="182"/>
      <c r="AH502" s="182"/>
      <c r="AI502" s="182"/>
      <c r="AJ502" s="182"/>
      <c r="AK502" s="182"/>
      <c r="AL502" s="182"/>
      <c r="AM502" s="182"/>
      <c r="AN502" s="182"/>
      <c r="AO502" s="182"/>
      <c r="AP502" s="182"/>
      <c r="AQ502" s="182"/>
      <c r="AR502" s="182"/>
      <c r="AS502" s="182"/>
      <c r="AT502" s="182"/>
      <c r="AU502" s="182"/>
      <c r="AV502" s="182"/>
      <c r="AW502" s="182"/>
      <c r="AX502" s="182"/>
      <c r="AY502" s="182"/>
      <c r="AZ502" s="182"/>
      <c r="BA502" s="182"/>
      <c r="BB502" s="192"/>
    </row>
    <row r="503" spans="1:54" ht="22.5" customHeight="1">
      <c r="A503" s="302"/>
      <c r="B503" s="304"/>
      <c r="C503" s="304"/>
      <c r="D503" s="218" t="s">
        <v>277</v>
      </c>
      <c r="E503" s="188">
        <f>H503+K503+N503+Q503+T503+W503+Z503+AE503+AJ503+AO503+AT503+AY503</f>
        <v>19142.099999999999</v>
      </c>
      <c r="F503" s="182">
        <f t="shared" si="967"/>
        <v>19142.099999999999</v>
      </c>
      <c r="G503" s="182"/>
      <c r="H503" s="182">
        <v>4450.04</v>
      </c>
      <c r="I503" s="182">
        <v>4450.04</v>
      </c>
      <c r="J503" s="182"/>
      <c r="K503" s="182">
        <v>10692.06</v>
      </c>
      <c r="L503" s="182">
        <v>10692.06</v>
      </c>
      <c r="M503" s="182"/>
      <c r="N503" s="182"/>
      <c r="O503" s="182"/>
      <c r="P503" s="182"/>
      <c r="Q503" s="182">
        <f>19142.1-4450.04-10692.06</f>
        <v>3999.9999999999982</v>
      </c>
      <c r="R503" s="182">
        <f>19142.1-4450.04-10692.06</f>
        <v>3999.9999999999982</v>
      </c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82"/>
      <c r="AD503" s="182"/>
      <c r="AE503" s="182"/>
      <c r="AF503" s="182"/>
      <c r="AG503" s="182"/>
      <c r="AH503" s="182"/>
      <c r="AI503" s="182"/>
      <c r="AJ503" s="182"/>
      <c r="AK503" s="182"/>
      <c r="AL503" s="182"/>
      <c r="AM503" s="182"/>
      <c r="AN503" s="182"/>
      <c r="AO503" s="182"/>
      <c r="AP503" s="182"/>
      <c r="AQ503" s="182"/>
      <c r="AR503" s="182"/>
      <c r="AS503" s="182"/>
      <c r="AT503" s="182"/>
      <c r="AU503" s="182"/>
      <c r="AV503" s="182"/>
      <c r="AW503" s="182"/>
      <c r="AX503" s="182"/>
      <c r="AY503" s="182"/>
      <c r="AZ503" s="182"/>
      <c r="BA503" s="182"/>
      <c r="BB503" s="192"/>
    </row>
    <row r="504" spans="1:54" ht="82.5" customHeight="1">
      <c r="A504" s="302"/>
      <c r="B504" s="304"/>
      <c r="C504" s="304"/>
      <c r="D504" s="218" t="s">
        <v>283</v>
      </c>
      <c r="E504" s="188">
        <f t="shared" ref="E504:E509" si="969">H504+K504+N504+Q504+T504+W504+Z504+AE504+AJ504+AO504+AT504+AY504</f>
        <v>0</v>
      </c>
      <c r="F504" s="182">
        <f t="shared" si="967"/>
        <v>0</v>
      </c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82"/>
      <c r="AD504" s="182"/>
      <c r="AE504" s="182"/>
      <c r="AF504" s="182"/>
      <c r="AG504" s="182"/>
      <c r="AH504" s="182"/>
      <c r="AI504" s="182"/>
      <c r="AJ504" s="182"/>
      <c r="AK504" s="182"/>
      <c r="AL504" s="182"/>
      <c r="AM504" s="182"/>
      <c r="AN504" s="182"/>
      <c r="AO504" s="182"/>
      <c r="AP504" s="182"/>
      <c r="AQ504" s="182"/>
      <c r="AR504" s="182"/>
      <c r="AS504" s="182"/>
      <c r="AT504" s="182"/>
      <c r="AU504" s="182"/>
      <c r="AV504" s="182"/>
      <c r="AW504" s="182"/>
      <c r="AX504" s="182"/>
      <c r="AY504" s="182"/>
      <c r="AZ504" s="182"/>
      <c r="BA504" s="182"/>
      <c r="BB504" s="192"/>
    </row>
    <row r="505" spans="1:54" ht="22.5" customHeight="1">
      <c r="A505" s="302"/>
      <c r="B505" s="304"/>
      <c r="C505" s="304"/>
      <c r="D505" s="218" t="s">
        <v>278</v>
      </c>
      <c r="E505" s="188">
        <f t="shared" si="969"/>
        <v>0</v>
      </c>
      <c r="F505" s="182">
        <f t="shared" si="967"/>
        <v>0</v>
      </c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  <c r="AB505" s="182"/>
      <c r="AC505" s="182"/>
      <c r="AD505" s="182"/>
      <c r="AE505" s="182"/>
      <c r="AF505" s="182"/>
      <c r="AG505" s="182"/>
      <c r="AH505" s="182"/>
      <c r="AI505" s="182"/>
      <c r="AJ505" s="182"/>
      <c r="AK505" s="182"/>
      <c r="AL505" s="182"/>
      <c r="AM505" s="182"/>
      <c r="AN505" s="182"/>
      <c r="AO505" s="182"/>
      <c r="AP505" s="182"/>
      <c r="AQ505" s="182"/>
      <c r="AR505" s="182"/>
      <c r="AS505" s="182"/>
      <c r="AT505" s="182"/>
      <c r="AU505" s="182"/>
      <c r="AV505" s="182"/>
      <c r="AW505" s="182"/>
      <c r="AX505" s="182"/>
      <c r="AY505" s="182"/>
      <c r="AZ505" s="182"/>
      <c r="BA505" s="182"/>
      <c r="BB505" s="192"/>
    </row>
    <row r="506" spans="1:54" ht="31.2">
      <c r="A506" s="302"/>
      <c r="B506" s="304"/>
      <c r="C506" s="304"/>
      <c r="D506" s="158" t="s">
        <v>43</v>
      </c>
      <c r="E506" s="188">
        <f t="shared" si="969"/>
        <v>0</v>
      </c>
      <c r="F506" s="182">
        <f t="shared" si="967"/>
        <v>0</v>
      </c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2"/>
      <c r="AO506" s="182"/>
      <c r="AP506" s="182"/>
      <c r="AQ506" s="182"/>
      <c r="AR506" s="182"/>
      <c r="AS506" s="182"/>
      <c r="AT506" s="182"/>
      <c r="AU506" s="182"/>
      <c r="AV506" s="182"/>
      <c r="AW506" s="182"/>
      <c r="AX506" s="182"/>
      <c r="AY506" s="182"/>
      <c r="AZ506" s="182"/>
      <c r="BA506" s="182"/>
      <c r="BB506" s="193"/>
    </row>
    <row r="507" spans="1:54" ht="22.5" customHeight="1">
      <c r="A507" s="301"/>
      <c r="B507" s="303" t="s">
        <v>352</v>
      </c>
      <c r="C507" s="303"/>
      <c r="D507" s="164" t="s">
        <v>41</v>
      </c>
      <c r="E507" s="188">
        <f t="shared" si="969"/>
        <v>16434.152999999998</v>
      </c>
      <c r="F507" s="182">
        <f t="shared" ref="F507:F513" si="970">I507+L507+O507+R507+U507+X507+AA507+AF507+AK507+AP507+AU507+AZ507</f>
        <v>13063.14</v>
      </c>
      <c r="G507" s="188">
        <f>F507/E507*100</f>
        <v>79.487759423926505</v>
      </c>
      <c r="H507" s="182">
        <f>H508+H509+H510+H512+H513</f>
        <v>2710</v>
      </c>
      <c r="I507" s="182">
        <f t="shared" ref="I507:AZ507" si="971">I508+I509+I510+I512+I513</f>
        <v>2710</v>
      </c>
      <c r="J507" s="182">
        <f>I507/H507*100</f>
        <v>100</v>
      </c>
      <c r="K507" s="182">
        <f t="shared" si="971"/>
        <v>8353.14</v>
      </c>
      <c r="L507" s="182">
        <f t="shared" si="971"/>
        <v>8353.14</v>
      </c>
      <c r="M507" s="182">
        <f>L507/K507*100</f>
        <v>100</v>
      </c>
      <c r="N507" s="182">
        <f t="shared" si="971"/>
        <v>0</v>
      </c>
      <c r="O507" s="182">
        <f t="shared" si="971"/>
        <v>0</v>
      </c>
      <c r="P507" s="182"/>
      <c r="Q507" s="182">
        <f t="shared" si="971"/>
        <v>2000</v>
      </c>
      <c r="R507" s="182">
        <f t="shared" si="971"/>
        <v>2000</v>
      </c>
      <c r="S507" s="182">
        <f>R507*100/Q507</f>
        <v>100</v>
      </c>
      <c r="T507" s="182">
        <f t="shared" si="971"/>
        <v>0</v>
      </c>
      <c r="U507" s="182">
        <f t="shared" si="971"/>
        <v>0</v>
      </c>
      <c r="V507" s="182"/>
      <c r="W507" s="182">
        <f t="shared" si="971"/>
        <v>0</v>
      </c>
      <c r="X507" s="182">
        <f t="shared" si="971"/>
        <v>0</v>
      </c>
      <c r="Y507" s="182"/>
      <c r="Z507" s="182">
        <f t="shared" si="971"/>
        <v>0</v>
      </c>
      <c r="AA507" s="182">
        <f t="shared" si="971"/>
        <v>0</v>
      </c>
      <c r="AB507" s="182">
        <f t="shared" si="971"/>
        <v>0</v>
      </c>
      <c r="AC507" s="182">
        <f t="shared" si="971"/>
        <v>0</v>
      </c>
      <c r="AD507" s="182"/>
      <c r="AE507" s="182">
        <f t="shared" si="971"/>
        <v>3371.0129999999999</v>
      </c>
      <c r="AF507" s="182">
        <f t="shared" si="971"/>
        <v>0</v>
      </c>
      <c r="AG507" s="182">
        <f t="shared" si="971"/>
        <v>0</v>
      </c>
      <c r="AH507" s="182">
        <f t="shared" si="971"/>
        <v>0</v>
      </c>
      <c r="AI507" s="182"/>
      <c r="AJ507" s="182">
        <f t="shared" si="971"/>
        <v>0</v>
      </c>
      <c r="AK507" s="182">
        <f t="shared" si="971"/>
        <v>0</v>
      </c>
      <c r="AL507" s="182">
        <f t="shared" si="971"/>
        <v>0</v>
      </c>
      <c r="AM507" s="182">
        <f t="shared" si="971"/>
        <v>0</v>
      </c>
      <c r="AN507" s="182"/>
      <c r="AO507" s="182">
        <f t="shared" si="971"/>
        <v>0</v>
      </c>
      <c r="AP507" s="182">
        <f t="shared" si="971"/>
        <v>0</v>
      </c>
      <c r="AQ507" s="182">
        <f t="shared" si="971"/>
        <v>0</v>
      </c>
      <c r="AR507" s="182">
        <f t="shared" si="971"/>
        <v>0</v>
      </c>
      <c r="AS507" s="182"/>
      <c r="AT507" s="182">
        <f t="shared" si="971"/>
        <v>0</v>
      </c>
      <c r="AU507" s="182">
        <f t="shared" si="971"/>
        <v>0</v>
      </c>
      <c r="AV507" s="182">
        <f t="shared" si="971"/>
        <v>0</v>
      </c>
      <c r="AW507" s="182">
        <f t="shared" si="971"/>
        <v>0</v>
      </c>
      <c r="AX507" s="182"/>
      <c r="AY507" s="182">
        <f t="shared" si="971"/>
        <v>0</v>
      </c>
      <c r="AZ507" s="182">
        <f t="shared" si="971"/>
        <v>0</v>
      </c>
      <c r="BA507" s="182"/>
      <c r="BB507" s="192"/>
    </row>
    <row r="508" spans="1:54" ht="32.25" customHeight="1">
      <c r="A508" s="302"/>
      <c r="B508" s="304"/>
      <c r="C508" s="304"/>
      <c r="D508" s="162" t="s">
        <v>37</v>
      </c>
      <c r="E508" s="188">
        <f t="shared" si="969"/>
        <v>0</v>
      </c>
      <c r="F508" s="182">
        <f t="shared" si="970"/>
        <v>0</v>
      </c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  <c r="AB508" s="182"/>
      <c r="AC508" s="182"/>
      <c r="AD508" s="182"/>
      <c r="AE508" s="182"/>
      <c r="AF508" s="182"/>
      <c r="AG508" s="182"/>
      <c r="AH508" s="182"/>
      <c r="AI508" s="182"/>
      <c r="AJ508" s="182"/>
      <c r="AK508" s="182"/>
      <c r="AL508" s="182"/>
      <c r="AM508" s="182"/>
      <c r="AN508" s="182"/>
      <c r="AO508" s="182"/>
      <c r="AP508" s="182"/>
      <c r="AQ508" s="182"/>
      <c r="AR508" s="182"/>
      <c r="AS508" s="182"/>
      <c r="AT508" s="182"/>
      <c r="AU508" s="182"/>
      <c r="AV508" s="182"/>
      <c r="AW508" s="182"/>
      <c r="AX508" s="182"/>
      <c r="AY508" s="182"/>
      <c r="AZ508" s="182"/>
      <c r="BA508" s="182"/>
      <c r="BB508" s="192"/>
    </row>
    <row r="509" spans="1:54" ht="50.25" customHeight="1">
      <c r="A509" s="302"/>
      <c r="B509" s="304"/>
      <c r="C509" s="304"/>
      <c r="D509" s="163" t="s">
        <v>2</v>
      </c>
      <c r="E509" s="188">
        <f t="shared" si="969"/>
        <v>0</v>
      </c>
      <c r="F509" s="182">
        <f t="shared" si="970"/>
        <v>0</v>
      </c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  <c r="AB509" s="182"/>
      <c r="AC509" s="182"/>
      <c r="AD509" s="182"/>
      <c r="AE509" s="182"/>
      <c r="AF509" s="182"/>
      <c r="AG509" s="182"/>
      <c r="AH509" s="182"/>
      <c r="AI509" s="182"/>
      <c r="AJ509" s="182"/>
      <c r="AK509" s="182"/>
      <c r="AL509" s="182"/>
      <c r="AM509" s="182"/>
      <c r="AN509" s="182"/>
      <c r="AO509" s="182"/>
      <c r="AP509" s="182"/>
      <c r="AQ509" s="182"/>
      <c r="AR509" s="182"/>
      <c r="AS509" s="182"/>
      <c r="AT509" s="182"/>
      <c r="AU509" s="182"/>
      <c r="AV509" s="182"/>
      <c r="AW509" s="182"/>
      <c r="AX509" s="182"/>
      <c r="AY509" s="182"/>
      <c r="AZ509" s="182"/>
      <c r="BA509" s="182"/>
      <c r="BB509" s="192"/>
    </row>
    <row r="510" spans="1:54" ht="22.5" customHeight="1">
      <c r="A510" s="302"/>
      <c r="B510" s="304"/>
      <c r="C510" s="304"/>
      <c r="D510" s="218" t="s">
        <v>277</v>
      </c>
      <c r="E510" s="188">
        <f>H510+K510+N510+Q510+T510+W510+Z510+AE510+AJ510+AO510+AT510+AY510</f>
        <v>16434.152999999998</v>
      </c>
      <c r="F510" s="182">
        <f t="shared" si="970"/>
        <v>13063.14</v>
      </c>
      <c r="G510" s="182"/>
      <c r="H510" s="189">
        <v>2710</v>
      </c>
      <c r="I510" s="182">
        <v>2710</v>
      </c>
      <c r="J510" s="182"/>
      <c r="K510" s="182">
        <v>8353.14</v>
      </c>
      <c r="L510" s="182">
        <v>8353.14</v>
      </c>
      <c r="M510" s="182"/>
      <c r="N510" s="182"/>
      <c r="O510" s="182"/>
      <c r="P510" s="182"/>
      <c r="Q510" s="182">
        <f>13063.14-2710-8353.14</f>
        <v>2000</v>
      </c>
      <c r="R510" s="182">
        <f>13063.14-2710-8353.14</f>
        <v>2000</v>
      </c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>
        <v>3371.0129999999999</v>
      </c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82"/>
      <c r="AR510" s="182"/>
      <c r="AS510" s="182"/>
      <c r="AT510" s="182"/>
      <c r="AU510" s="182"/>
      <c r="AV510" s="182"/>
      <c r="AW510" s="182"/>
      <c r="AX510" s="182"/>
      <c r="AY510" s="182"/>
      <c r="AZ510" s="182"/>
      <c r="BA510" s="182"/>
      <c r="BB510" s="192"/>
    </row>
    <row r="511" spans="1:54" ht="82.5" customHeight="1">
      <c r="A511" s="302"/>
      <c r="B511" s="304"/>
      <c r="C511" s="304"/>
      <c r="D511" s="218" t="s">
        <v>283</v>
      </c>
      <c r="E511" s="188">
        <f t="shared" ref="E511:E516" si="972">H511+K511+N511+Q511+T511+W511+Z511+AE511+AJ511+AO511+AT511+AY511</f>
        <v>0</v>
      </c>
      <c r="F511" s="182">
        <f t="shared" si="970"/>
        <v>0</v>
      </c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82"/>
      <c r="AR511" s="182"/>
      <c r="AS511" s="182"/>
      <c r="AT511" s="182"/>
      <c r="AU511" s="182"/>
      <c r="AV511" s="182"/>
      <c r="AW511" s="182"/>
      <c r="AX511" s="182"/>
      <c r="AY511" s="182"/>
      <c r="AZ511" s="182"/>
      <c r="BA511" s="182"/>
      <c r="BB511" s="192"/>
    </row>
    <row r="512" spans="1:54" ht="22.5" customHeight="1">
      <c r="A512" s="302"/>
      <c r="B512" s="304"/>
      <c r="C512" s="304"/>
      <c r="D512" s="218" t="s">
        <v>278</v>
      </c>
      <c r="E512" s="188">
        <f t="shared" si="972"/>
        <v>0</v>
      </c>
      <c r="F512" s="182">
        <f t="shared" si="970"/>
        <v>0</v>
      </c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82"/>
      <c r="AR512" s="182"/>
      <c r="AS512" s="182"/>
      <c r="AT512" s="182"/>
      <c r="AU512" s="182"/>
      <c r="AV512" s="182"/>
      <c r="AW512" s="182"/>
      <c r="AX512" s="182"/>
      <c r="AY512" s="182"/>
      <c r="AZ512" s="182"/>
      <c r="BA512" s="182"/>
      <c r="BB512" s="192"/>
    </row>
    <row r="513" spans="1:54" ht="31.2">
      <c r="A513" s="302"/>
      <c r="B513" s="304"/>
      <c r="C513" s="304"/>
      <c r="D513" s="158" t="s">
        <v>43</v>
      </c>
      <c r="E513" s="188">
        <f t="shared" si="972"/>
        <v>0</v>
      </c>
      <c r="F513" s="182">
        <f t="shared" si="970"/>
        <v>0</v>
      </c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82"/>
      <c r="AR513" s="182"/>
      <c r="AS513" s="182"/>
      <c r="AT513" s="182"/>
      <c r="AU513" s="182"/>
      <c r="AV513" s="182"/>
      <c r="AW513" s="182"/>
      <c r="AX513" s="182"/>
      <c r="AY513" s="182"/>
      <c r="AZ513" s="182"/>
      <c r="BA513" s="182"/>
      <c r="BB513" s="193"/>
    </row>
    <row r="514" spans="1:54" ht="22.5" customHeight="1">
      <c r="A514" s="301"/>
      <c r="B514" s="303" t="s">
        <v>353</v>
      </c>
      <c r="C514" s="303"/>
      <c r="D514" s="164" t="s">
        <v>41</v>
      </c>
      <c r="E514" s="188">
        <f t="shared" si="972"/>
        <v>1000</v>
      </c>
      <c r="F514" s="182">
        <f t="shared" ref="F514:F577" si="973">I514+L514+O514+R514+U514+X514+AA514+AF514+AK514+AP514+AU514+AZ514</f>
        <v>1000</v>
      </c>
      <c r="G514" s="182">
        <f>F514/E514*100</f>
        <v>100</v>
      </c>
      <c r="H514" s="182">
        <f>H515+H516+H517+H519+H520</f>
        <v>1000</v>
      </c>
      <c r="I514" s="182">
        <f t="shared" ref="I514:AZ514" si="974">I515+I516+I517+I519+I520</f>
        <v>1000</v>
      </c>
      <c r="J514" s="182">
        <f>I514/H514*100</f>
        <v>100</v>
      </c>
      <c r="K514" s="182">
        <f t="shared" si="974"/>
        <v>0</v>
      </c>
      <c r="L514" s="182">
        <f t="shared" si="974"/>
        <v>0</v>
      </c>
      <c r="M514" s="182"/>
      <c r="N514" s="182">
        <f t="shared" si="974"/>
        <v>0</v>
      </c>
      <c r="O514" s="182">
        <f t="shared" si="974"/>
        <v>0</v>
      </c>
      <c r="P514" s="182"/>
      <c r="Q514" s="182">
        <f t="shared" si="974"/>
        <v>0</v>
      </c>
      <c r="R514" s="182">
        <f t="shared" si="974"/>
        <v>0</v>
      </c>
      <c r="S514" s="182"/>
      <c r="T514" s="182">
        <f t="shared" si="974"/>
        <v>0</v>
      </c>
      <c r="U514" s="182">
        <f t="shared" si="974"/>
        <v>0</v>
      </c>
      <c r="V514" s="182"/>
      <c r="W514" s="182">
        <f t="shared" si="974"/>
        <v>0</v>
      </c>
      <c r="X514" s="182">
        <f t="shared" si="974"/>
        <v>0</v>
      </c>
      <c r="Y514" s="182"/>
      <c r="Z514" s="182">
        <f t="shared" si="974"/>
        <v>0</v>
      </c>
      <c r="AA514" s="182">
        <f t="shared" si="974"/>
        <v>0</v>
      </c>
      <c r="AB514" s="182">
        <f t="shared" si="974"/>
        <v>0</v>
      </c>
      <c r="AC514" s="182">
        <f t="shared" si="974"/>
        <v>0</v>
      </c>
      <c r="AD514" s="182"/>
      <c r="AE514" s="182">
        <f t="shared" si="974"/>
        <v>0</v>
      </c>
      <c r="AF514" s="182">
        <f t="shared" si="974"/>
        <v>0</v>
      </c>
      <c r="AG514" s="182">
        <f t="shared" si="974"/>
        <v>0</v>
      </c>
      <c r="AH514" s="182">
        <f t="shared" si="974"/>
        <v>0</v>
      </c>
      <c r="AI514" s="182"/>
      <c r="AJ514" s="182">
        <f t="shared" si="974"/>
        <v>0</v>
      </c>
      <c r="AK514" s="182">
        <f t="shared" si="974"/>
        <v>0</v>
      </c>
      <c r="AL514" s="182">
        <f t="shared" si="974"/>
        <v>0</v>
      </c>
      <c r="AM514" s="182">
        <f t="shared" si="974"/>
        <v>0</v>
      </c>
      <c r="AN514" s="182"/>
      <c r="AO514" s="182">
        <f t="shared" si="974"/>
        <v>0</v>
      </c>
      <c r="AP514" s="182">
        <f t="shared" si="974"/>
        <v>0</v>
      </c>
      <c r="AQ514" s="182">
        <f t="shared" si="974"/>
        <v>0</v>
      </c>
      <c r="AR514" s="182">
        <f t="shared" si="974"/>
        <v>0</v>
      </c>
      <c r="AS514" s="182"/>
      <c r="AT514" s="182">
        <f t="shared" si="974"/>
        <v>0</v>
      </c>
      <c r="AU514" s="182">
        <f t="shared" si="974"/>
        <v>0</v>
      </c>
      <c r="AV514" s="182">
        <f t="shared" si="974"/>
        <v>0</v>
      </c>
      <c r="AW514" s="182">
        <f t="shared" si="974"/>
        <v>0</v>
      </c>
      <c r="AX514" s="182"/>
      <c r="AY514" s="182">
        <f t="shared" si="974"/>
        <v>0</v>
      </c>
      <c r="AZ514" s="182">
        <f t="shared" si="974"/>
        <v>0</v>
      </c>
      <c r="BA514" s="182"/>
      <c r="BB514" s="192"/>
    </row>
    <row r="515" spans="1:54" ht="32.25" customHeight="1">
      <c r="A515" s="302"/>
      <c r="B515" s="304"/>
      <c r="C515" s="304"/>
      <c r="D515" s="162" t="s">
        <v>37</v>
      </c>
      <c r="E515" s="188">
        <f t="shared" si="972"/>
        <v>0</v>
      </c>
      <c r="F515" s="182">
        <f t="shared" si="973"/>
        <v>0</v>
      </c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82"/>
      <c r="AR515" s="182"/>
      <c r="AS515" s="182"/>
      <c r="AT515" s="182"/>
      <c r="AU515" s="182"/>
      <c r="AV515" s="182"/>
      <c r="AW515" s="182"/>
      <c r="AX515" s="182"/>
      <c r="AY515" s="182"/>
      <c r="AZ515" s="182"/>
      <c r="BA515" s="182"/>
      <c r="BB515" s="192"/>
    </row>
    <row r="516" spans="1:54" ht="50.25" customHeight="1">
      <c r="A516" s="302"/>
      <c r="B516" s="304"/>
      <c r="C516" s="304"/>
      <c r="D516" s="163" t="s">
        <v>2</v>
      </c>
      <c r="E516" s="188">
        <f t="shared" si="972"/>
        <v>0</v>
      </c>
      <c r="F516" s="182">
        <f t="shared" si="973"/>
        <v>0</v>
      </c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  <c r="AB516" s="182"/>
      <c r="AC516" s="182"/>
      <c r="AD516" s="182"/>
      <c r="AE516" s="182"/>
      <c r="AF516" s="182"/>
      <c r="AG516" s="182"/>
      <c r="AH516" s="182"/>
      <c r="AI516" s="182"/>
      <c r="AJ516" s="182"/>
      <c r="AK516" s="182"/>
      <c r="AL516" s="182"/>
      <c r="AM516" s="182"/>
      <c r="AN516" s="182"/>
      <c r="AO516" s="182"/>
      <c r="AP516" s="182"/>
      <c r="AQ516" s="182"/>
      <c r="AR516" s="182"/>
      <c r="AS516" s="182"/>
      <c r="AT516" s="182"/>
      <c r="AU516" s="182"/>
      <c r="AV516" s="182"/>
      <c r="AW516" s="182"/>
      <c r="AX516" s="182"/>
      <c r="AY516" s="182"/>
      <c r="AZ516" s="182"/>
      <c r="BA516" s="182"/>
      <c r="BB516" s="192"/>
    </row>
    <row r="517" spans="1:54" ht="22.5" customHeight="1">
      <c r="A517" s="302"/>
      <c r="B517" s="304"/>
      <c r="C517" s="304"/>
      <c r="D517" s="218" t="s">
        <v>277</v>
      </c>
      <c r="E517" s="188">
        <f>H517+K517+N517+Q517+T517+W517+Z517+AE517+AJ517+AO517+AT517+AY517</f>
        <v>1000</v>
      </c>
      <c r="F517" s="182">
        <f t="shared" si="973"/>
        <v>1000</v>
      </c>
      <c r="G517" s="182"/>
      <c r="H517" s="182">
        <v>1000</v>
      </c>
      <c r="I517" s="182">
        <v>1000</v>
      </c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82"/>
      <c r="AR517" s="182"/>
      <c r="AS517" s="182"/>
      <c r="AT517" s="182"/>
      <c r="AU517" s="182"/>
      <c r="AV517" s="182"/>
      <c r="AW517" s="182"/>
      <c r="AX517" s="182"/>
      <c r="AY517" s="182"/>
      <c r="AZ517" s="182"/>
      <c r="BA517" s="182"/>
      <c r="BB517" s="192"/>
    </row>
    <row r="518" spans="1:54" ht="82.5" customHeight="1">
      <c r="A518" s="302"/>
      <c r="B518" s="304"/>
      <c r="C518" s="304"/>
      <c r="D518" s="218" t="s">
        <v>283</v>
      </c>
      <c r="E518" s="188">
        <f t="shared" ref="E518:E593" si="975">H518+K518+N518+Q518+T518+W518+Z518+AE518+AJ518+AO518+AT518+AY518</f>
        <v>0</v>
      </c>
      <c r="F518" s="182">
        <f t="shared" si="973"/>
        <v>0</v>
      </c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82"/>
      <c r="AR518" s="182"/>
      <c r="AS518" s="182"/>
      <c r="AT518" s="182"/>
      <c r="AU518" s="182"/>
      <c r="AV518" s="182"/>
      <c r="AW518" s="182"/>
      <c r="AX518" s="182"/>
      <c r="AY518" s="182"/>
      <c r="AZ518" s="182"/>
      <c r="BA518" s="182"/>
      <c r="BB518" s="192"/>
    </row>
    <row r="519" spans="1:54" ht="22.5" customHeight="1">
      <c r="A519" s="302"/>
      <c r="B519" s="304"/>
      <c r="C519" s="304"/>
      <c r="D519" s="218" t="s">
        <v>278</v>
      </c>
      <c r="E519" s="188">
        <f t="shared" si="975"/>
        <v>0</v>
      </c>
      <c r="F519" s="182">
        <f t="shared" si="973"/>
        <v>0</v>
      </c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82"/>
      <c r="AD519" s="182"/>
      <c r="AE519" s="182"/>
      <c r="AF519" s="182"/>
      <c r="AG519" s="182"/>
      <c r="AH519" s="182"/>
      <c r="AI519" s="182"/>
      <c r="AJ519" s="182"/>
      <c r="AK519" s="182"/>
      <c r="AL519" s="182"/>
      <c r="AM519" s="182"/>
      <c r="AN519" s="182"/>
      <c r="AO519" s="182"/>
      <c r="AP519" s="182"/>
      <c r="AQ519" s="182"/>
      <c r="AR519" s="182"/>
      <c r="AS519" s="182"/>
      <c r="AT519" s="182"/>
      <c r="AU519" s="182"/>
      <c r="AV519" s="182"/>
      <c r="AW519" s="182"/>
      <c r="AX519" s="182"/>
      <c r="AY519" s="182"/>
      <c r="AZ519" s="182"/>
      <c r="BA519" s="182"/>
      <c r="BB519" s="192"/>
    </row>
    <row r="520" spans="1:54" ht="31.2">
      <c r="A520" s="302"/>
      <c r="B520" s="304"/>
      <c r="C520" s="304"/>
      <c r="D520" s="158" t="s">
        <v>43</v>
      </c>
      <c r="E520" s="188">
        <f t="shared" si="975"/>
        <v>0</v>
      </c>
      <c r="F520" s="182">
        <f t="shared" si="973"/>
        <v>0</v>
      </c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82"/>
      <c r="AD520" s="182"/>
      <c r="AE520" s="182"/>
      <c r="AF520" s="182"/>
      <c r="AG520" s="182"/>
      <c r="AH520" s="182"/>
      <c r="AI520" s="182"/>
      <c r="AJ520" s="182"/>
      <c r="AK520" s="182"/>
      <c r="AL520" s="182"/>
      <c r="AM520" s="182"/>
      <c r="AN520" s="182"/>
      <c r="AO520" s="182"/>
      <c r="AP520" s="182"/>
      <c r="AQ520" s="182"/>
      <c r="AR520" s="182"/>
      <c r="AS520" s="182"/>
      <c r="AT520" s="182"/>
      <c r="AU520" s="182"/>
      <c r="AV520" s="182"/>
      <c r="AW520" s="182"/>
      <c r="AX520" s="182"/>
      <c r="AY520" s="182"/>
      <c r="AZ520" s="182"/>
      <c r="BA520" s="182"/>
      <c r="BB520" s="193"/>
    </row>
    <row r="521" spans="1:54" ht="22.5" customHeight="1">
      <c r="A521" s="301" t="s">
        <v>466</v>
      </c>
      <c r="B521" s="303" t="s">
        <v>467</v>
      </c>
      <c r="C521" s="303" t="s">
        <v>344</v>
      </c>
      <c r="D521" s="164" t="s">
        <v>41</v>
      </c>
      <c r="E521" s="188">
        <f t="shared" si="975"/>
        <v>44049.210000000006</v>
      </c>
      <c r="F521" s="189">
        <f t="shared" si="973"/>
        <v>23018.420000000002</v>
      </c>
      <c r="G521" s="182"/>
      <c r="H521" s="182">
        <f>H522+H523+H524+H526+H527</f>
        <v>0</v>
      </c>
      <c r="I521" s="182">
        <f t="shared" ref="I521" si="976">I522+I523+I524+I526+I527</f>
        <v>0</v>
      </c>
      <c r="J521" s="182"/>
      <c r="K521" s="182">
        <f t="shared" ref="K521:L521" si="977">K522+K523+K524+K526+K527</f>
        <v>0</v>
      </c>
      <c r="L521" s="182">
        <f t="shared" si="977"/>
        <v>0</v>
      </c>
      <c r="M521" s="182"/>
      <c r="N521" s="182">
        <f t="shared" ref="N521:O521" si="978">N522+N523+N524+N526+N527</f>
        <v>0</v>
      </c>
      <c r="O521" s="182">
        <f t="shared" si="978"/>
        <v>0</v>
      </c>
      <c r="P521" s="182"/>
      <c r="Q521" s="182">
        <f t="shared" ref="Q521:R521" si="979">Q522+Q523+Q524+Q526+Q527</f>
        <v>0</v>
      </c>
      <c r="R521" s="182">
        <f t="shared" si="979"/>
        <v>0</v>
      </c>
      <c r="S521" s="182"/>
      <c r="T521" s="182">
        <f t="shared" ref="T521:U521" si="980">T522+T523+T524+T526+T527</f>
        <v>23018.420000000002</v>
      </c>
      <c r="U521" s="182">
        <f t="shared" si="980"/>
        <v>23018.420000000002</v>
      </c>
      <c r="V521" s="182"/>
      <c r="W521" s="182">
        <f t="shared" ref="W521:X521" si="981">W522+W523+W524+W526+W527</f>
        <v>0</v>
      </c>
      <c r="X521" s="182">
        <f t="shared" si="981"/>
        <v>0</v>
      </c>
      <c r="Y521" s="182"/>
      <c r="Z521" s="182">
        <f t="shared" ref="Z521:AC521" si="982">Z522+Z523+Z524+Z526+Z527</f>
        <v>0</v>
      </c>
      <c r="AA521" s="182">
        <f t="shared" si="982"/>
        <v>0</v>
      </c>
      <c r="AB521" s="182">
        <f t="shared" si="982"/>
        <v>0</v>
      </c>
      <c r="AC521" s="182">
        <f t="shared" si="982"/>
        <v>0</v>
      </c>
      <c r="AD521" s="182"/>
      <c r="AE521" s="182">
        <f t="shared" ref="AE521:AH521" si="983">AE522+AE523+AE524+AE526+AE527</f>
        <v>21030.790000000005</v>
      </c>
      <c r="AF521" s="182">
        <f t="shared" si="983"/>
        <v>0</v>
      </c>
      <c r="AG521" s="182">
        <f t="shared" si="983"/>
        <v>0</v>
      </c>
      <c r="AH521" s="182">
        <f t="shared" si="983"/>
        <v>0</v>
      </c>
      <c r="AI521" s="182"/>
      <c r="AJ521" s="182">
        <f t="shared" ref="AJ521:AM521" si="984">AJ522+AJ523+AJ524+AJ526+AJ527</f>
        <v>0</v>
      </c>
      <c r="AK521" s="182">
        <f t="shared" si="984"/>
        <v>0</v>
      </c>
      <c r="AL521" s="182">
        <f t="shared" si="984"/>
        <v>0</v>
      </c>
      <c r="AM521" s="182">
        <f t="shared" si="984"/>
        <v>0</v>
      </c>
      <c r="AN521" s="182"/>
      <c r="AO521" s="182">
        <f t="shared" ref="AO521:AR521" si="985">AO522+AO523+AO524+AO526+AO527</f>
        <v>0</v>
      </c>
      <c r="AP521" s="182">
        <f t="shared" si="985"/>
        <v>0</v>
      </c>
      <c r="AQ521" s="182">
        <f t="shared" si="985"/>
        <v>0</v>
      </c>
      <c r="AR521" s="182">
        <f t="shared" si="985"/>
        <v>0</v>
      </c>
      <c r="AS521" s="182"/>
      <c r="AT521" s="182">
        <f t="shared" ref="AT521:AW521" si="986">AT522+AT523+AT524+AT526+AT527</f>
        <v>0</v>
      </c>
      <c r="AU521" s="182">
        <f t="shared" si="986"/>
        <v>0</v>
      </c>
      <c r="AV521" s="182">
        <f t="shared" si="986"/>
        <v>0</v>
      </c>
      <c r="AW521" s="182">
        <f t="shared" si="986"/>
        <v>0</v>
      </c>
      <c r="AX521" s="182"/>
      <c r="AY521" s="182">
        <f t="shared" ref="AY521:AZ521" si="987">AY522+AY523+AY524+AY526+AY527</f>
        <v>0</v>
      </c>
      <c r="AZ521" s="182">
        <f t="shared" si="987"/>
        <v>0</v>
      </c>
      <c r="BA521" s="182"/>
      <c r="BB521" s="221"/>
    </row>
    <row r="522" spans="1:54" ht="32.25" customHeight="1">
      <c r="A522" s="302"/>
      <c r="B522" s="304"/>
      <c r="C522" s="304"/>
      <c r="D522" s="162" t="s">
        <v>37</v>
      </c>
      <c r="E522" s="188">
        <f t="shared" si="975"/>
        <v>0</v>
      </c>
      <c r="F522" s="182">
        <f t="shared" si="973"/>
        <v>0</v>
      </c>
      <c r="G522" s="182"/>
      <c r="H522" s="182">
        <f>H529+H536+H543+H550+H557+H564+H571+H578+H585</f>
        <v>0</v>
      </c>
      <c r="I522" s="182">
        <f t="shared" ref="I522:AZ522" si="988">I529+I536+I543+I550+I557+I564+I571+I578+I585</f>
        <v>0</v>
      </c>
      <c r="J522" s="182"/>
      <c r="K522" s="182">
        <f t="shared" si="988"/>
        <v>0</v>
      </c>
      <c r="L522" s="182">
        <f t="shared" si="988"/>
        <v>0</v>
      </c>
      <c r="M522" s="182"/>
      <c r="N522" s="182">
        <f t="shared" si="988"/>
        <v>0</v>
      </c>
      <c r="O522" s="182">
        <f t="shared" si="988"/>
        <v>0</v>
      </c>
      <c r="P522" s="182"/>
      <c r="Q522" s="182">
        <f t="shared" si="988"/>
        <v>0</v>
      </c>
      <c r="R522" s="182">
        <f t="shared" si="988"/>
        <v>0</v>
      </c>
      <c r="S522" s="182">
        <f t="shared" si="988"/>
        <v>0</v>
      </c>
      <c r="T522" s="182">
        <f t="shared" si="988"/>
        <v>0</v>
      </c>
      <c r="U522" s="182">
        <f t="shared" si="988"/>
        <v>0</v>
      </c>
      <c r="V522" s="182"/>
      <c r="W522" s="182">
        <f t="shared" si="988"/>
        <v>0</v>
      </c>
      <c r="X522" s="182">
        <f t="shared" si="988"/>
        <v>0</v>
      </c>
      <c r="Y522" s="182"/>
      <c r="Z522" s="182">
        <f t="shared" si="988"/>
        <v>0</v>
      </c>
      <c r="AA522" s="182">
        <f t="shared" si="988"/>
        <v>0</v>
      </c>
      <c r="AB522" s="182">
        <f t="shared" si="988"/>
        <v>0</v>
      </c>
      <c r="AC522" s="182">
        <f t="shared" si="988"/>
        <v>0</v>
      </c>
      <c r="AD522" s="182"/>
      <c r="AE522" s="182">
        <f t="shared" si="988"/>
        <v>0</v>
      </c>
      <c r="AF522" s="182">
        <f t="shared" si="988"/>
        <v>0</v>
      </c>
      <c r="AG522" s="182">
        <f t="shared" si="988"/>
        <v>0</v>
      </c>
      <c r="AH522" s="182">
        <f t="shared" si="988"/>
        <v>0</v>
      </c>
      <c r="AI522" s="182"/>
      <c r="AJ522" s="182">
        <f t="shared" si="988"/>
        <v>0</v>
      </c>
      <c r="AK522" s="182">
        <f t="shared" si="988"/>
        <v>0</v>
      </c>
      <c r="AL522" s="182">
        <f t="shared" si="988"/>
        <v>0</v>
      </c>
      <c r="AM522" s="182">
        <f t="shared" si="988"/>
        <v>0</v>
      </c>
      <c r="AN522" s="182">
        <f t="shared" si="988"/>
        <v>0</v>
      </c>
      <c r="AO522" s="182">
        <f t="shared" si="988"/>
        <v>0</v>
      </c>
      <c r="AP522" s="182">
        <f t="shared" si="988"/>
        <v>0</v>
      </c>
      <c r="AQ522" s="182">
        <f t="shared" si="988"/>
        <v>0</v>
      </c>
      <c r="AR522" s="182">
        <f t="shared" si="988"/>
        <v>0</v>
      </c>
      <c r="AS522" s="182"/>
      <c r="AT522" s="182">
        <f t="shared" si="988"/>
        <v>0</v>
      </c>
      <c r="AU522" s="182">
        <f t="shared" si="988"/>
        <v>0</v>
      </c>
      <c r="AV522" s="182">
        <f t="shared" si="988"/>
        <v>0</v>
      </c>
      <c r="AW522" s="182">
        <f t="shared" si="988"/>
        <v>0</v>
      </c>
      <c r="AX522" s="182"/>
      <c r="AY522" s="182">
        <f t="shared" si="988"/>
        <v>0</v>
      </c>
      <c r="AZ522" s="182">
        <f t="shared" si="988"/>
        <v>0</v>
      </c>
      <c r="BA522" s="182"/>
      <c r="BB522" s="221"/>
    </row>
    <row r="523" spans="1:54" ht="50.25" customHeight="1">
      <c r="A523" s="302"/>
      <c r="B523" s="304"/>
      <c r="C523" s="304"/>
      <c r="D523" s="163" t="s">
        <v>2</v>
      </c>
      <c r="E523" s="188">
        <f t="shared" si="975"/>
        <v>0</v>
      </c>
      <c r="F523" s="182">
        <f t="shared" si="973"/>
        <v>0</v>
      </c>
      <c r="G523" s="182"/>
      <c r="H523" s="182">
        <f t="shared" ref="H523:AZ523" si="989">H530+H537+H544+H551+H558+H565+H572+H579+H586</f>
        <v>0</v>
      </c>
      <c r="I523" s="182">
        <f t="shared" si="989"/>
        <v>0</v>
      </c>
      <c r="J523" s="182"/>
      <c r="K523" s="182">
        <f t="shared" si="989"/>
        <v>0</v>
      </c>
      <c r="L523" s="182">
        <f t="shared" si="989"/>
        <v>0</v>
      </c>
      <c r="M523" s="182"/>
      <c r="N523" s="182">
        <f t="shared" si="989"/>
        <v>0</v>
      </c>
      <c r="O523" s="182">
        <f t="shared" si="989"/>
        <v>0</v>
      </c>
      <c r="P523" s="182"/>
      <c r="Q523" s="182">
        <f t="shared" si="989"/>
        <v>0</v>
      </c>
      <c r="R523" s="182">
        <f t="shared" si="989"/>
        <v>0</v>
      </c>
      <c r="S523" s="182">
        <f t="shared" si="989"/>
        <v>0</v>
      </c>
      <c r="T523" s="182">
        <f t="shared" si="989"/>
        <v>0</v>
      </c>
      <c r="U523" s="182">
        <f t="shared" si="989"/>
        <v>0</v>
      </c>
      <c r="V523" s="182"/>
      <c r="W523" s="182">
        <f t="shared" si="989"/>
        <v>0</v>
      </c>
      <c r="X523" s="182">
        <f t="shared" si="989"/>
        <v>0</v>
      </c>
      <c r="Y523" s="182"/>
      <c r="Z523" s="182">
        <f t="shared" si="989"/>
        <v>0</v>
      </c>
      <c r="AA523" s="182">
        <f t="shared" si="989"/>
        <v>0</v>
      </c>
      <c r="AB523" s="182">
        <f t="shared" si="989"/>
        <v>0</v>
      </c>
      <c r="AC523" s="182">
        <f t="shared" si="989"/>
        <v>0</v>
      </c>
      <c r="AD523" s="182"/>
      <c r="AE523" s="182">
        <f t="shared" si="989"/>
        <v>0</v>
      </c>
      <c r="AF523" s="182">
        <f t="shared" si="989"/>
        <v>0</v>
      </c>
      <c r="AG523" s="182">
        <f t="shared" si="989"/>
        <v>0</v>
      </c>
      <c r="AH523" s="182">
        <f t="shared" si="989"/>
        <v>0</v>
      </c>
      <c r="AI523" s="182"/>
      <c r="AJ523" s="182">
        <f t="shared" si="989"/>
        <v>0</v>
      </c>
      <c r="AK523" s="182">
        <f t="shared" si="989"/>
        <v>0</v>
      </c>
      <c r="AL523" s="182">
        <f t="shared" si="989"/>
        <v>0</v>
      </c>
      <c r="AM523" s="182">
        <f t="shared" si="989"/>
        <v>0</v>
      </c>
      <c r="AN523" s="182">
        <f t="shared" si="989"/>
        <v>0</v>
      </c>
      <c r="AO523" s="182">
        <f t="shared" si="989"/>
        <v>0</v>
      </c>
      <c r="AP523" s="182">
        <f t="shared" si="989"/>
        <v>0</v>
      </c>
      <c r="AQ523" s="182">
        <f t="shared" si="989"/>
        <v>0</v>
      </c>
      <c r="AR523" s="182">
        <f t="shared" si="989"/>
        <v>0</v>
      </c>
      <c r="AS523" s="182"/>
      <c r="AT523" s="182">
        <f t="shared" si="989"/>
        <v>0</v>
      </c>
      <c r="AU523" s="182">
        <f t="shared" si="989"/>
        <v>0</v>
      </c>
      <c r="AV523" s="182">
        <f t="shared" si="989"/>
        <v>0</v>
      </c>
      <c r="AW523" s="182">
        <f t="shared" si="989"/>
        <v>0</v>
      </c>
      <c r="AX523" s="182"/>
      <c r="AY523" s="182">
        <f t="shared" si="989"/>
        <v>0</v>
      </c>
      <c r="AZ523" s="182">
        <f t="shared" si="989"/>
        <v>0</v>
      </c>
      <c r="BA523" s="182"/>
      <c r="BB523" s="192"/>
    </row>
    <row r="524" spans="1:54" ht="22.5" customHeight="1">
      <c r="A524" s="302"/>
      <c r="B524" s="304"/>
      <c r="C524" s="304"/>
      <c r="D524" s="218" t="s">
        <v>277</v>
      </c>
      <c r="E524" s="188">
        <f>H524+K524+N524+Q524+T524+W524+Z524+AE524+AJ524+AO524+AT524+AY524</f>
        <v>44049.210000000006</v>
      </c>
      <c r="F524" s="182">
        <f t="shared" si="973"/>
        <v>23018.420000000002</v>
      </c>
      <c r="G524" s="182"/>
      <c r="H524" s="182">
        <f t="shared" ref="H524:AZ524" si="990">H531+H538+H545+H552+H559+H566+H573+H580+H587</f>
        <v>0</v>
      </c>
      <c r="I524" s="182">
        <f t="shared" si="990"/>
        <v>0</v>
      </c>
      <c r="J524" s="182"/>
      <c r="K524" s="182">
        <f t="shared" si="990"/>
        <v>0</v>
      </c>
      <c r="L524" s="182">
        <f t="shared" si="990"/>
        <v>0</v>
      </c>
      <c r="M524" s="182"/>
      <c r="N524" s="182">
        <f t="shared" si="990"/>
        <v>0</v>
      </c>
      <c r="O524" s="182">
        <f t="shared" si="990"/>
        <v>0</v>
      </c>
      <c r="P524" s="182"/>
      <c r="Q524" s="182">
        <f t="shared" si="990"/>
        <v>0</v>
      </c>
      <c r="R524" s="182">
        <f t="shared" si="990"/>
        <v>0</v>
      </c>
      <c r="S524" s="182">
        <f t="shared" si="990"/>
        <v>0</v>
      </c>
      <c r="T524" s="182">
        <f t="shared" si="990"/>
        <v>23018.420000000002</v>
      </c>
      <c r="U524" s="182">
        <f t="shared" si="990"/>
        <v>23018.420000000002</v>
      </c>
      <c r="V524" s="182"/>
      <c r="W524" s="182">
        <f t="shared" si="990"/>
        <v>0</v>
      </c>
      <c r="X524" s="182">
        <f t="shared" si="990"/>
        <v>0</v>
      </c>
      <c r="Y524" s="182"/>
      <c r="Z524" s="182">
        <f t="shared" si="990"/>
        <v>0</v>
      </c>
      <c r="AA524" s="182">
        <f t="shared" si="990"/>
        <v>0</v>
      </c>
      <c r="AB524" s="182">
        <f t="shared" si="990"/>
        <v>0</v>
      </c>
      <c r="AC524" s="182">
        <f t="shared" si="990"/>
        <v>0</v>
      </c>
      <c r="AD524" s="182"/>
      <c r="AE524" s="182">
        <f t="shared" si="990"/>
        <v>21030.790000000005</v>
      </c>
      <c r="AF524" s="182">
        <f t="shared" si="990"/>
        <v>0</v>
      </c>
      <c r="AG524" s="182">
        <f t="shared" si="990"/>
        <v>0</v>
      </c>
      <c r="AH524" s="182">
        <f t="shared" si="990"/>
        <v>0</v>
      </c>
      <c r="AI524" s="182"/>
      <c r="AJ524" s="182">
        <f t="shared" si="990"/>
        <v>0</v>
      </c>
      <c r="AK524" s="182">
        <f t="shared" si="990"/>
        <v>0</v>
      </c>
      <c r="AL524" s="182">
        <f t="shared" si="990"/>
        <v>0</v>
      </c>
      <c r="AM524" s="182">
        <f t="shared" si="990"/>
        <v>0</v>
      </c>
      <c r="AN524" s="182">
        <f t="shared" si="990"/>
        <v>0</v>
      </c>
      <c r="AO524" s="182">
        <f t="shared" si="990"/>
        <v>0</v>
      </c>
      <c r="AP524" s="182">
        <f t="shared" si="990"/>
        <v>0</v>
      </c>
      <c r="AQ524" s="182">
        <f t="shared" si="990"/>
        <v>0</v>
      </c>
      <c r="AR524" s="182">
        <f t="shared" si="990"/>
        <v>0</v>
      </c>
      <c r="AS524" s="182"/>
      <c r="AT524" s="182">
        <f t="shared" si="990"/>
        <v>0</v>
      </c>
      <c r="AU524" s="182">
        <f t="shared" si="990"/>
        <v>0</v>
      </c>
      <c r="AV524" s="182">
        <f t="shared" si="990"/>
        <v>0</v>
      </c>
      <c r="AW524" s="182">
        <f t="shared" si="990"/>
        <v>0</v>
      </c>
      <c r="AX524" s="182"/>
      <c r="AY524" s="182">
        <f t="shared" si="990"/>
        <v>0</v>
      </c>
      <c r="AZ524" s="182">
        <f t="shared" si="990"/>
        <v>0</v>
      </c>
      <c r="BA524" s="182"/>
      <c r="BB524" s="192"/>
    </row>
    <row r="525" spans="1:54" ht="82.5" customHeight="1">
      <c r="A525" s="302"/>
      <c r="B525" s="304"/>
      <c r="C525" s="304"/>
      <c r="D525" s="218" t="s">
        <v>283</v>
      </c>
      <c r="E525" s="188">
        <f t="shared" ref="E525:E530" si="991">H525+K525+N525+Q525+T525+W525+Z525+AE525+AJ525+AO525+AT525+AY525</f>
        <v>0</v>
      </c>
      <c r="F525" s="182">
        <f t="shared" si="973"/>
        <v>0</v>
      </c>
      <c r="G525" s="182"/>
      <c r="H525" s="182">
        <f t="shared" ref="H525:AZ525" si="992">H532+H539+H546+H553+H560+H567+H574+H581+H588</f>
        <v>0</v>
      </c>
      <c r="I525" s="182">
        <f t="shared" si="992"/>
        <v>0</v>
      </c>
      <c r="J525" s="182"/>
      <c r="K525" s="182">
        <f t="shared" si="992"/>
        <v>0</v>
      </c>
      <c r="L525" s="182">
        <f t="shared" si="992"/>
        <v>0</v>
      </c>
      <c r="M525" s="182"/>
      <c r="N525" s="182">
        <f t="shared" si="992"/>
        <v>0</v>
      </c>
      <c r="O525" s="182">
        <f t="shared" si="992"/>
        <v>0</v>
      </c>
      <c r="P525" s="182"/>
      <c r="Q525" s="182">
        <f t="shared" si="992"/>
        <v>0</v>
      </c>
      <c r="R525" s="182">
        <f t="shared" si="992"/>
        <v>0</v>
      </c>
      <c r="S525" s="182">
        <f t="shared" si="992"/>
        <v>0</v>
      </c>
      <c r="T525" s="182">
        <f t="shared" si="992"/>
        <v>0</v>
      </c>
      <c r="U525" s="182">
        <f t="shared" si="992"/>
        <v>0</v>
      </c>
      <c r="V525" s="182"/>
      <c r="W525" s="182">
        <f t="shared" si="992"/>
        <v>0</v>
      </c>
      <c r="X525" s="182">
        <f t="shared" si="992"/>
        <v>0</v>
      </c>
      <c r="Y525" s="182"/>
      <c r="Z525" s="182">
        <f t="shared" si="992"/>
        <v>0</v>
      </c>
      <c r="AA525" s="182">
        <f t="shared" si="992"/>
        <v>0</v>
      </c>
      <c r="AB525" s="182">
        <f t="shared" si="992"/>
        <v>0</v>
      </c>
      <c r="AC525" s="182">
        <f t="shared" si="992"/>
        <v>0</v>
      </c>
      <c r="AD525" s="182"/>
      <c r="AE525" s="182">
        <f t="shared" si="992"/>
        <v>0</v>
      </c>
      <c r="AF525" s="182">
        <f t="shared" si="992"/>
        <v>0</v>
      </c>
      <c r="AG525" s="182">
        <f t="shared" si="992"/>
        <v>0</v>
      </c>
      <c r="AH525" s="182">
        <f t="shared" si="992"/>
        <v>0</v>
      </c>
      <c r="AI525" s="182"/>
      <c r="AJ525" s="182">
        <f t="shared" si="992"/>
        <v>0</v>
      </c>
      <c r="AK525" s="182">
        <f t="shared" si="992"/>
        <v>0</v>
      </c>
      <c r="AL525" s="182">
        <f t="shared" si="992"/>
        <v>0</v>
      </c>
      <c r="AM525" s="182">
        <f t="shared" si="992"/>
        <v>0</v>
      </c>
      <c r="AN525" s="182">
        <f t="shared" si="992"/>
        <v>0</v>
      </c>
      <c r="AO525" s="182">
        <f t="shared" si="992"/>
        <v>0</v>
      </c>
      <c r="AP525" s="182">
        <f t="shared" si="992"/>
        <v>0</v>
      </c>
      <c r="AQ525" s="182">
        <f t="shared" si="992"/>
        <v>0</v>
      </c>
      <c r="AR525" s="182">
        <f t="shared" si="992"/>
        <v>0</v>
      </c>
      <c r="AS525" s="182"/>
      <c r="AT525" s="182">
        <f t="shared" si="992"/>
        <v>0</v>
      </c>
      <c r="AU525" s="182">
        <f t="shared" si="992"/>
        <v>0</v>
      </c>
      <c r="AV525" s="182">
        <f t="shared" si="992"/>
        <v>0</v>
      </c>
      <c r="AW525" s="182">
        <f t="shared" si="992"/>
        <v>0</v>
      </c>
      <c r="AX525" s="182"/>
      <c r="AY525" s="182">
        <f t="shared" si="992"/>
        <v>0</v>
      </c>
      <c r="AZ525" s="182">
        <f t="shared" si="992"/>
        <v>0</v>
      </c>
      <c r="BA525" s="182"/>
      <c r="BB525" s="192"/>
    </row>
    <row r="526" spans="1:54" ht="22.5" customHeight="1">
      <c r="A526" s="302"/>
      <c r="B526" s="304"/>
      <c r="C526" s="304"/>
      <c r="D526" s="218" t="s">
        <v>278</v>
      </c>
      <c r="E526" s="188">
        <f t="shared" si="991"/>
        <v>0</v>
      </c>
      <c r="F526" s="182">
        <f t="shared" si="973"/>
        <v>0</v>
      </c>
      <c r="G526" s="182"/>
      <c r="H526" s="182">
        <f t="shared" ref="H526:AZ526" si="993">H533+H540+H547+H554+H561+H568+H575+H582+H589</f>
        <v>0</v>
      </c>
      <c r="I526" s="182">
        <f t="shared" si="993"/>
        <v>0</v>
      </c>
      <c r="J526" s="182"/>
      <c r="K526" s="182">
        <f t="shared" si="993"/>
        <v>0</v>
      </c>
      <c r="L526" s="182">
        <f t="shared" si="993"/>
        <v>0</v>
      </c>
      <c r="M526" s="182"/>
      <c r="N526" s="182">
        <f t="shared" si="993"/>
        <v>0</v>
      </c>
      <c r="O526" s="182">
        <f t="shared" si="993"/>
        <v>0</v>
      </c>
      <c r="P526" s="182"/>
      <c r="Q526" s="182">
        <f t="shared" si="993"/>
        <v>0</v>
      </c>
      <c r="R526" s="182">
        <f t="shared" si="993"/>
        <v>0</v>
      </c>
      <c r="S526" s="182">
        <f t="shared" si="993"/>
        <v>0</v>
      </c>
      <c r="T526" s="182">
        <f t="shared" si="993"/>
        <v>0</v>
      </c>
      <c r="U526" s="182">
        <f t="shared" si="993"/>
        <v>0</v>
      </c>
      <c r="V526" s="182"/>
      <c r="W526" s="182">
        <f t="shared" si="993"/>
        <v>0</v>
      </c>
      <c r="X526" s="182">
        <f t="shared" si="993"/>
        <v>0</v>
      </c>
      <c r="Y526" s="182"/>
      <c r="Z526" s="182">
        <f t="shared" si="993"/>
        <v>0</v>
      </c>
      <c r="AA526" s="182">
        <f t="shared" si="993"/>
        <v>0</v>
      </c>
      <c r="AB526" s="182">
        <f t="shared" si="993"/>
        <v>0</v>
      </c>
      <c r="AC526" s="182">
        <f t="shared" si="993"/>
        <v>0</v>
      </c>
      <c r="AD526" s="182"/>
      <c r="AE526" s="182">
        <f t="shared" si="993"/>
        <v>0</v>
      </c>
      <c r="AF526" s="182">
        <f t="shared" si="993"/>
        <v>0</v>
      </c>
      <c r="AG526" s="182">
        <f t="shared" si="993"/>
        <v>0</v>
      </c>
      <c r="AH526" s="182">
        <f t="shared" si="993"/>
        <v>0</v>
      </c>
      <c r="AI526" s="182"/>
      <c r="AJ526" s="182">
        <f t="shared" si="993"/>
        <v>0</v>
      </c>
      <c r="AK526" s="182">
        <f t="shared" si="993"/>
        <v>0</v>
      </c>
      <c r="AL526" s="182">
        <f t="shared" si="993"/>
        <v>0</v>
      </c>
      <c r="AM526" s="182">
        <f t="shared" si="993"/>
        <v>0</v>
      </c>
      <c r="AN526" s="182">
        <f t="shared" si="993"/>
        <v>0</v>
      </c>
      <c r="AO526" s="182">
        <f t="shared" si="993"/>
        <v>0</v>
      </c>
      <c r="AP526" s="182">
        <f t="shared" si="993"/>
        <v>0</v>
      </c>
      <c r="AQ526" s="182">
        <f t="shared" si="993"/>
        <v>0</v>
      </c>
      <c r="AR526" s="182">
        <f t="shared" si="993"/>
        <v>0</v>
      </c>
      <c r="AS526" s="182"/>
      <c r="AT526" s="182">
        <f t="shared" si="993"/>
        <v>0</v>
      </c>
      <c r="AU526" s="182">
        <f t="shared" si="993"/>
        <v>0</v>
      </c>
      <c r="AV526" s="182">
        <f t="shared" si="993"/>
        <v>0</v>
      </c>
      <c r="AW526" s="182">
        <f t="shared" si="993"/>
        <v>0</v>
      </c>
      <c r="AX526" s="182"/>
      <c r="AY526" s="182">
        <f t="shared" si="993"/>
        <v>0</v>
      </c>
      <c r="AZ526" s="182">
        <f t="shared" si="993"/>
        <v>0</v>
      </c>
      <c r="BA526" s="182"/>
      <c r="BB526" s="192"/>
    </row>
    <row r="527" spans="1:54" ht="31.2">
      <c r="A527" s="302"/>
      <c r="B527" s="304"/>
      <c r="C527" s="304"/>
      <c r="D527" s="158" t="s">
        <v>43</v>
      </c>
      <c r="E527" s="188">
        <f t="shared" si="991"/>
        <v>0</v>
      </c>
      <c r="F527" s="182">
        <f t="shared" si="973"/>
        <v>0</v>
      </c>
      <c r="G527" s="182"/>
      <c r="H527" s="182">
        <f t="shared" ref="H527:AZ527" si="994">H534+H541+H548+H555+H562+H569+H576+H583+H590</f>
        <v>0</v>
      </c>
      <c r="I527" s="182">
        <f t="shared" si="994"/>
        <v>0</v>
      </c>
      <c r="J527" s="182"/>
      <c r="K527" s="182">
        <f t="shared" si="994"/>
        <v>0</v>
      </c>
      <c r="L527" s="182">
        <f t="shared" si="994"/>
        <v>0</v>
      </c>
      <c r="M527" s="182"/>
      <c r="N527" s="182">
        <f t="shared" si="994"/>
        <v>0</v>
      </c>
      <c r="O527" s="182">
        <f t="shared" si="994"/>
        <v>0</v>
      </c>
      <c r="P527" s="182"/>
      <c r="Q527" s="182">
        <f t="shared" si="994"/>
        <v>0</v>
      </c>
      <c r="R527" s="182">
        <f t="shared" si="994"/>
        <v>0</v>
      </c>
      <c r="S527" s="182">
        <f t="shared" si="994"/>
        <v>0</v>
      </c>
      <c r="T527" s="182">
        <f t="shared" si="994"/>
        <v>0</v>
      </c>
      <c r="U527" s="182">
        <f t="shared" si="994"/>
        <v>0</v>
      </c>
      <c r="V527" s="182"/>
      <c r="W527" s="182">
        <f t="shared" si="994"/>
        <v>0</v>
      </c>
      <c r="X527" s="182">
        <f t="shared" si="994"/>
        <v>0</v>
      </c>
      <c r="Y527" s="182"/>
      <c r="Z527" s="182">
        <f t="shared" si="994"/>
        <v>0</v>
      </c>
      <c r="AA527" s="182">
        <f t="shared" si="994"/>
        <v>0</v>
      </c>
      <c r="AB527" s="182">
        <f t="shared" si="994"/>
        <v>0</v>
      </c>
      <c r="AC527" s="182">
        <f t="shared" si="994"/>
        <v>0</v>
      </c>
      <c r="AD527" s="182"/>
      <c r="AE527" s="182">
        <f t="shared" si="994"/>
        <v>0</v>
      </c>
      <c r="AF527" s="182">
        <f t="shared" si="994"/>
        <v>0</v>
      </c>
      <c r="AG527" s="182">
        <f t="shared" si="994"/>
        <v>0</v>
      </c>
      <c r="AH527" s="182">
        <f t="shared" si="994"/>
        <v>0</v>
      </c>
      <c r="AI527" s="182"/>
      <c r="AJ527" s="182">
        <f t="shared" si="994"/>
        <v>0</v>
      </c>
      <c r="AK527" s="182">
        <f t="shared" si="994"/>
        <v>0</v>
      </c>
      <c r="AL527" s="182">
        <f t="shared" si="994"/>
        <v>0</v>
      </c>
      <c r="AM527" s="182">
        <f t="shared" si="994"/>
        <v>0</v>
      </c>
      <c r="AN527" s="182">
        <f t="shared" si="994"/>
        <v>0</v>
      </c>
      <c r="AO527" s="182">
        <f t="shared" si="994"/>
        <v>0</v>
      </c>
      <c r="AP527" s="182">
        <f t="shared" si="994"/>
        <v>0</v>
      </c>
      <c r="AQ527" s="182">
        <f t="shared" si="994"/>
        <v>0</v>
      </c>
      <c r="AR527" s="182">
        <f t="shared" si="994"/>
        <v>0</v>
      </c>
      <c r="AS527" s="182"/>
      <c r="AT527" s="182">
        <f t="shared" si="994"/>
        <v>0</v>
      </c>
      <c r="AU527" s="182">
        <f t="shared" si="994"/>
        <v>0</v>
      </c>
      <c r="AV527" s="182">
        <f t="shared" si="994"/>
        <v>0</v>
      </c>
      <c r="AW527" s="182">
        <f t="shared" si="994"/>
        <v>0</v>
      </c>
      <c r="AX527" s="182"/>
      <c r="AY527" s="182">
        <f t="shared" si="994"/>
        <v>0</v>
      </c>
      <c r="AZ527" s="182">
        <f t="shared" si="994"/>
        <v>0</v>
      </c>
      <c r="BA527" s="182"/>
      <c r="BB527" s="193"/>
    </row>
    <row r="528" spans="1:54" ht="22.5" customHeight="1">
      <c r="A528" s="301"/>
      <c r="B528" s="303" t="s">
        <v>345</v>
      </c>
      <c r="C528" s="303" t="s">
        <v>344</v>
      </c>
      <c r="D528" s="164" t="s">
        <v>41</v>
      </c>
      <c r="E528" s="188">
        <f t="shared" si="991"/>
        <v>0</v>
      </c>
      <c r="F528" s="182">
        <f t="shared" si="973"/>
        <v>0</v>
      </c>
      <c r="G528" s="182" t="e">
        <f>F528/E528*100</f>
        <v>#DIV/0!</v>
      </c>
      <c r="H528" s="182">
        <f>H529+H530+H531+H533+H534</f>
        <v>0</v>
      </c>
      <c r="I528" s="182">
        <f t="shared" ref="I528" si="995">I529+I530+I531+I533+I534</f>
        <v>0</v>
      </c>
      <c r="J528" s="182" t="e">
        <f>I528/H528*100</f>
        <v>#DIV/0!</v>
      </c>
      <c r="K528" s="182">
        <f t="shared" ref="K528:L528" si="996">K529+K530+K531+K533+K534</f>
        <v>0</v>
      </c>
      <c r="L528" s="182">
        <f t="shared" si="996"/>
        <v>0</v>
      </c>
      <c r="M528" s="182"/>
      <c r="N528" s="182">
        <f t="shared" ref="N528:O528" si="997">N529+N530+N531+N533+N534</f>
        <v>0</v>
      </c>
      <c r="O528" s="182">
        <f t="shared" si="997"/>
        <v>0</v>
      </c>
      <c r="P528" s="182"/>
      <c r="Q528" s="182">
        <f t="shared" ref="Q528:U528" si="998">Q529+Q530+Q531+Q533+Q534</f>
        <v>0</v>
      </c>
      <c r="R528" s="182">
        <f t="shared" si="998"/>
        <v>0</v>
      </c>
      <c r="S528" s="182">
        <f t="shared" si="998"/>
        <v>0</v>
      </c>
      <c r="T528" s="182">
        <f t="shared" si="998"/>
        <v>0</v>
      </c>
      <c r="U528" s="182">
        <f t="shared" si="998"/>
        <v>0</v>
      </c>
      <c r="V528" s="182"/>
      <c r="W528" s="182">
        <f t="shared" ref="W528:X528" si="999">W529+W530+W531+W533+W534</f>
        <v>0</v>
      </c>
      <c r="X528" s="182">
        <f t="shared" si="999"/>
        <v>0</v>
      </c>
      <c r="Y528" s="182"/>
      <c r="Z528" s="182">
        <f t="shared" ref="Z528:AC528" si="1000">Z529+Z530+Z531+Z533+Z534</f>
        <v>0</v>
      </c>
      <c r="AA528" s="182">
        <f t="shared" si="1000"/>
        <v>0</v>
      </c>
      <c r="AB528" s="182">
        <f t="shared" si="1000"/>
        <v>0</v>
      </c>
      <c r="AC528" s="182">
        <f t="shared" si="1000"/>
        <v>0</v>
      </c>
      <c r="AD528" s="182"/>
      <c r="AE528" s="182">
        <f t="shared" ref="AE528:AH528" si="1001">AE529+AE530+AE531+AE533+AE534</f>
        <v>0</v>
      </c>
      <c r="AF528" s="182">
        <f t="shared" si="1001"/>
        <v>0</v>
      </c>
      <c r="AG528" s="182">
        <f t="shared" si="1001"/>
        <v>0</v>
      </c>
      <c r="AH528" s="182">
        <f t="shared" si="1001"/>
        <v>0</v>
      </c>
      <c r="AI528" s="182"/>
      <c r="AJ528" s="182">
        <f t="shared" ref="AJ528:AM528" si="1002">AJ529+AJ530+AJ531+AJ533+AJ534</f>
        <v>0</v>
      </c>
      <c r="AK528" s="182">
        <f t="shared" si="1002"/>
        <v>0</v>
      </c>
      <c r="AL528" s="182">
        <f t="shared" si="1002"/>
        <v>0</v>
      </c>
      <c r="AM528" s="182">
        <f t="shared" si="1002"/>
        <v>0</v>
      </c>
      <c r="AN528" s="182"/>
      <c r="AO528" s="182">
        <f t="shared" ref="AO528:AR528" si="1003">AO529+AO530+AO531+AO533+AO534</f>
        <v>0</v>
      </c>
      <c r="AP528" s="182">
        <f t="shared" si="1003"/>
        <v>0</v>
      </c>
      <c r="AQ528" s="182">
        <f t="shared" si="1003"/>
        <v>0</v>
      </c>
      <c r="AR528" s="182">
        <f t="shared" si="1003"/>
        <v>0</v>
      </c>
      <c r="AS528" s="182"/>
      <c r="AT528" s="182">
        <f t="shared" ref="AT528:AW528" si="1004">AT529+AT530+AT531+AT533+AT534</f>
        <v>0</v>
      </c>
      <c r="AU528" s="182">
        <f t="shared" si="1004"/>
        <v>0</v>
      </c>
      <c r="AV528" s="182">
        <f t="shared" si="1004"/>
        <v>0</v>
      </c>
      <c r="AW528" s="182">
        <f t="shared" si="1004"/>
        <v>0</v>
      </c>
      <c r="AX528" s="182"/>
      <c r="AY528" s="182">
        <f t="shared" ref="AY528:AZ528" si="1005">AY529+AY530+AY531+AY533+AY534</f>
        <v>0</v>
      </c>
      <c r="AZ528" s="182">
        <f t="shared" si="1005"/>
        <v>0</v>
      </c>
      <c r="BA528" s="182"/>
      <c r="BB528" s="192"/>
    </row>
    <row r="529" spans="1:54" ht="32.25" customHeight="1">
      <c r="A529" s="302"/>
      <c r="B529" s="304"/>
      <c r="C529" s="304"/>
      <c r="D529" s="162" t="s">
        <v>37</v>
      </c>
      <c r="E529" s="188">
        <f t="shared" si="991"/>
        <v>0</v>
      </c>
      <c r="F529" s="182">
        <f t="shared" si="973"/>
        <v>0</v>
      </c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82"/>
      <c r="AR529" s="182"/>
      <c r="AS529" s="182"/>
      <c r="AT529" s="182"/>
      <c r="AU529" s="182"/>
      <c r="AV529" s="182"/>
      <c r="AW529" s="182"/>
      <c r="AX529" s="182"/>
      <c r="AY529" s="182"/>
      <c r="AZ529" s="182"/>
      <c r="BA529" s="182"/>
      <c r="BB529" s="192"/>
    </row>
    <row r="530" spans="1:54" ht="50.25" customHeight="1">
      <c r="A530" s="302"/>
      <c r="B530" s="304"/>
      <c r="C530" s="304"/>
      <c r="D530" s="163" t="s">
        <v>2</v>
      </c>
      <c r="E530" s="188">
        <f t="shared" si="991"/>
        <v>0</v>
      </c>
      <c r="F530" s="182">
        <f t="shared" si="973"/>
        <v>0</v>
      </c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82"/>
      <c r="AR530" s="182"/>
      <c r="AS530" s="182"/>
      <c r="AT530" s="182"/>
      <c r="AU530" s="182"/>
      <c r="AV530" s="182"/>
      <c r="AW530" s="182"/>
      <c r="AX530" s="182"/>
      <c r="AY530" s="182"/>
      <c r="AZ530" s="182"/>
      <c r="BA530" s="182"/>
      <c r="BB530" s="192"/>
    </row>
    <row r="531" spans="1:54" ht="22.5" customHeight="1">
      <c r="A531" s="302"/>
      <c r="B531" s="304"/>
      <c r="C531" s="304"/>
      <c r="D531" s="218" t="s">
        <v>277</v>
      </c>
      <c r="E531" s="188">
        <f>H531+K531+N531+Q531+T531+W531+Z531+AE531+AJ531+AO531+AT531+AY531</f>
        <v>0</v>
      </c>
      <c r="F531" s="182">
        <f t="shared" si="973"/>
        <v>0</v>
      </c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82"/>
      <c r="AR531" s="182"/>
      <c r="AS531" s="182"/>
      <c r="AT531" s="182"/>
      <c r="AU531" s="182"/>
      <c r="AV531" s="182"/>
      <c r="AW531" s="182"/>
      <c r="AX531" s="182"/>
      <c r="AY531" s="182"/>
      <c r="AZ531" s="182"/>
      <c r="BA531" s="182"/>
      <c r="BB531" s="192"/>
    </row>
    <row r="532" spans="1:54" ht="82.5" customHeight="1">
      <c r="A532" s="302"/>
      <c r="B532" s="304"/>
      <c r="C532" s="304"/>
      <c r="D532" s="218" t="s">
        <v>283</v>
      </c>
      <c r="E532" s="188">
        <f t="shared" ref="E532:E537" si="1006">H532+K532+N532+Q532+T532+W532+Z532+AE532+AJ532+AO532+AT532+AY532</f>
        <v>0</v>
      </c>
      <c r="F532" s="182">
        <f t="shared" si="973"/>
        <v>0</v>
      </c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82"/>
      <c r="AR532" s="182"/>
      <c r="AS532" s="182"/>
      <c r="AT532" s="182"/>
      <c r="AU532" s="182"/>
      <c r="AV532" s="182"/>
      <c r="AW532" s="182"/>
      <c r="AX532" s="182"/>
      <c r="AY532" s="182"/>
      <c r="AZ532" s="182"/>
      <c r="BA532" s="182"/>
      <c r="BB532" s="192"/>
    </row>
    <row r="533" spans="1:54" ht="22.5" customHeight="1">
      <c r="A533" s="302"/>
      <c r="B533" s="304"/>
      <c r="C533" s="304"/>
      <c r="D533" s="218" t="s">
        <v>278</v>
      </c>
      <c r="E533" s="188">
        <f t="shared" si="1006"/>
        <v>0</v>
      </c>
      <c r="F533" s="182">
        <f t="shared" si="973"/>
        <v>0</v>
      </c>
      <c r="G533" s="182"/>
      <c r="H533" s="182"/>
      <c r="I533" s="182"/>
      <c r="J533" s="182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Z533" s="182"/>
      <c r="AA533" s="182"/>
      <c r="AB533" s="182"/>
      <c r="AC533" s="182"/>
      <c r="AD533" s="182"/>
      <c r="AE533" s="182"/>
      <c r="AF533" s="182"/>
      <c r="AG533" s="182"/>
      <c r="AH533" s="182"/>
      <c r="AI533" s="182"/>
      <c r="AJ533" s="182"/>
      <c r="AK533" s="182"/>
      <c r="AL533" s="182"/>
      <c r="AM533" s="182"/>
      <c r="AN533" s="182"/>
      <c r="AO533" s="182"/>
      <c r="AP533" s="182"/>
      <c r="AQ533" s="182"/>
      <c r="AR533" s="182"/>
      <c r="AS533" s="182"/>
      <c r="AT533" s="182"/>
      <c r="AU533" s="182"/>
      <c r="AV533" s="182"/>
      <c r="AW533" s="182"/>
      <c r="AX533" s="182"/>
      <c r="AY533" s="182"/>
      <c r="AZ533" s="182"/>
      <c r="BA533" s="182"/>
      <c r="BB533" s="192"/>
    </row>
    <row r="534" spans="1:54" ht="31.2">
      <c r="A534" s="302"/>
      <c r="B534" s="304"/>
      <c r="C534" s="304"/>
      <c r="D534" s="158" t="s">
        <v>43</v>
      </c>
      <c r="E534" s="188">
        <f t="shared" si="1006"/>
        <v>0</v>
      </c>
      <c r="F534" s="182">
        <f t="shared" si="973"/>
        <v>0</v>
      </c>
      <c r="G534" s="182"/>
      <c r="H534" s="182"/>
      <c r="I534" s="182"/>
      <c r="J534" s="182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  <c r="AA534" s="182"/>
      <c r="AB534" s="182"/>
      <c r="AC534" s="182"/>
      <c r="AD534" s="182"/>
      <c r="AE534" s="182"/>
      <c r="AF534" s="182"/>
      <c r="AG534" s="182"/>
      <c r="AH534" s="182"/>
      <c r="AI534" s="182"/>
      <c r="AJ534" s="182"/>
      <c r="AK534" s="182"/>
      <c r="AL534" s="182"/>
      <c r="AM534" s="182"/>
      <c r="AN534" s="182"/>
      <c r="AO534" s="182"/>
      <c r="AP534" s="182"/>
      <c r="AQ534" s="182"/>
      <c r="AR534" s="182"/>
      <c r="AS534" s="182"/>
      <c r="AT534" s="182"/>
      <c r="AU534" s="182"/>
      <c r="AV534" s="182"/>
      <c r="AW534" s="182"/>
      <c r="AX534" s="182"/>
      <c r="AY534" s="182"/>
      <c r="AZ534" s="182"/>
      <c r="BA534" s="182"/>
      <c r="BB534" s="193"/>
    </row>
    <row r="535" spans="1:54" ht="22.5" customHeight="1">
      <c r="A535" s="301"/>
      <c r="B535" s="303" t="s">
        <v>346</v>
      </c>
      <c r="C535" s="303" t="s">
        <v>344</v>
      </c>
      <c r="D535" s="164" t="s">
        <v>41</v>
      </c>
      <c r="E535" s="188">
        <f t="shared" si="1006"/>
        <v>4468.9799999999996</v>
      </c>
      <c r="F535" s="182">
        <f t="shared" si="973"/>
        <v>2378.42</v>
      </c>
      <c r="G535" s="188">
        <f>F535/E535*100</f>
        <v>53.22064542692069</v>
      </c>
      <c r="H535" s="182">
        <f>H536+H537+H538+H2992</f>
        <v>0</v>
      </c>
      <c r="I535" s="182">
        <f>I536+I537+I538+I2992</f>
        <v>0</v>
      </c>
      <c r="J535" s="182" t="e">
        <f>I535/H535*100</f>
        <v>#DIV/0!</v>
      </c>
      <c r="K535" s="182">
        <f>K536+K537+K538+K2992</f>
        <v>0</v>
      </c>
      <c r="L535" s="182">
        <f>L536+L537+L538+L2992</f>
        <v>0</v>
      </c>
      <c r="M535" s="182"/>
      <c r="N535" s="182">
        <f>N536+N537+N538+N2992</f>
        <v>0</v>
      </c>
      <c r="O535" s="182">
        <f>O536+O537+O538+O2992</f>
        <v>0</v>
      </c>
      <c r="P535" s="182"/>
      <c r="Q535" s="182">
        <f>Q536+Q537+Q538+Q2992</f>
        <v>0</v>
      </c>
      <c r="R535" s="182">
        <f>R536+R537+R538+R2992</f>
        <v>0</v>
      </c>
      <c r="S535" s="182"/>
      <c r="T535" s="182">
        <f>T536+T537+T538+T2992</f>
        <v>2378.42</v>
      </c>
      <c r="U535" s="182">
        <f>U536+U537+U538+U2992</f>
        <v>2378.42</v>
      </c>
      <c r="V535" s="182"/>
      <c r="W535" s="182">
        <f>W536+W537+W538+W2992</f>
        <v>0</v>
      </c>
      <c r="X535" s="182">
        <f>X536+X537+X538+X2992</f>
        <v>0</v>
      </c>
      <c r="Y535" s="182"/>
      <c r="Z535" s="182">
        <f>Z536+Z537+Z538+Z2992</f>
        <v>0</v>
      </c>
      <c r="AA535" s="182">
        <f>AA536+AA537+AA538+AA2992</f>
        <v>0</v>
      </c>
      <c r="AB535" s="182">
        <f>AB536+AB537+AB538+AB2992</f>
        <v>0</v>
      </c>
      <c r="AC535" s="182">
        <f>AC536+AC537+AC538+AC2992</f>
        <v>0</v>
      </c>
      <c r="AD535" s="182"/>
      <c r="AE535" s="182">
        <f>AE536+AE537+AE538+AE2992</f>
        <v>2090.56</v>
      </c>
      <c r="AF535" s="182">
        <f>AF536+AF537+AF538+AF2992</f>
        <v>0</v>
      </c>
      <c r="AG535" s="182">
        <f>AG536+AG537+AG538+AG2992</f>
        <v>0</v>
      </c>
      <c r="AH535" s="182">
        <f>AH536+AH537+AH538+AH2992</f>
        <v>0</v>
      </c>
      <c r="AI535" s="182"/>
      <c r="AJ535" s="182">
        <f>AJ536+AJ537+AJ538+AJ2992</f>
        <v>0</v>
      </c>
      <c r="AK535" s="182">
        <f>AK536+AK537+AK538+AK2992</f>
        <v>0</v>
      </c>
      <c r="AL535" s="182">
        <f>AL536+AL537+AL538+AL2992</f>
        <v>0</v>
      </c>
      <c r="AM535" s="182">
        <f>AM536+AM537+AM538+AM2992</f>
        <v>0</v>
      </c>
      <c r="AN535" s="182"/>
      <c r="AO535" s="182">
        <f>AO536+AO537+AO538+AO2992</f>
        <v>0</v>
      </c>
      <c r="AP535" s="182">
        <f>AP536+AP537+AP538+AP2992</f>
        <v>0</v>
      </c>
      <c r="AQ535" s="182">
        <f>AQ536+AQ537+AQ538+AQ2992</f>
        <v>0</v>
      </c>
      <c r="AR535" s="182">
        <f>AR536+AR537+AR538+AR2992</f>
        <v>0</v>
      </c>
      <c r="AS535" s="182"/>
      <c r="AT535" s="182">
        <f t="shared" ref="AT535:AZ535" si="1007">AT536+AT537+AT538+AT2992</f>
        <v>0</v>
      </c>
      <c r="AU535" s="182">
        <f t="shared" si="1007"/>
        <v>0</v>
      </c>
      <c r="AV535" s="182">
        <f t="shared" si="1007"/>
        <v>0</v>
      </c>
      <c r="AW535" s="182">
        <f t="shared" si="1007"/>
        <v>0</v>
      </c>
      <c r="AX535" s="182">
        <f t="shared" si="1007"/>
        <v>0</v>
      </c>
      <c r="AY535" s="182">
        <f t="shared" si="1007"/>
        <v>0</v>
      </c>
      <c r="AZ535" s="182">
        <f t="shared" si="1007"/>
        <v>0</v>
      </c>
      <c r="BA535" s="182"/>
      <c r="BB535" s="192"/>
    </row>
    <row r="536" spans="1:54" ht="32.25" customHeight="1">
      <c r="A536" s="302"/>
      <c r="B536" s="304"/>
      <c r="C536" s="304"/>
      <c r="D536" s="162" t="s">
        <v>37</v>
      </c>
      <c r="E536" s="188">
        <f t="shared" si="1006"/>
        <v>0</v>
      </c>
      <c r="F536" s="182">
        <f t="shared" si="973"/>
        <v>0</v>
      </c>
      <c r="G536" s="188"/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82"/>
      <c r="AR536" s="182"/>
      <c r="AS536" s="182"/>
      <c r="AT536" s="182"/>
      <c r="AU536" s="182"/>
      <c r="AV536" s="182"/>
      <c r="AW536" s="182"/>
      <c r="AX536" s="182"/>
      <c r="AY536" s="182"/>
      <c r="AZ536" s="182"/>
      <c r="BA536" s="182"/>
      <c r="BB536" s="192"/>
    </row>
    <row r="537" spans="1:54" ht="50.25" customHeight="1">
      <c r="A537" s="302"/>
      <c r="B537" s="304"/>
      <c r="C537" s="304"/>
      <c r="D537" s="163" t="s">
        <v>2</v>
      </c>
      <c r="E537" s="188">
        <f t="shared" si="1006"/>
        <v>0</v>
      </c>
      <c r="F537" s="182">
        <f t="shared" si="973"/>
        <v>0</v>
      </c>
      <c r="G537" s="188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82"/>
      <c r="AR537" s="182"/>
      <c r="AS537" s="182"/>
      <c r="AT537" s="182"/>
      <c r="AU537" s="182"/>
      <c r="AV537" s="182"/>
      <c r="AW537" s="182"/>
      <c r="AX537" s="182"/>
      <c r="AY537" s="182"/>
      <c r="AZ537" s="182"/>
      <c r="BA537" s="182"/>
      <c r="BB537" s="192"/>
    </row>
    <row r="538" spans="1:54" ht="22.5" customHeight="1">
      <c r="A538" s="302"/>
      <c r="B538" s="304"/>
      <c r="C538" s="304"/>
      <c r="D538" s="218" t="s">
        <v>277</v>
      </c>
      <c r="E538" s="188">
        <f>H538+K538+N538+Q538+T538+W538+Z538+AE538+AJ538+AO538+AT538+AY538</f>
        <v>4468.9799999999996</v>
      </c>
      <c r="F538" s="182">
        <f t="shared" si="973"/>
        <v>2378.42</v>
      </c>
      <c r="G538" s="188"/>
      <c r="H538" s="197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210">
        <v>2378.42</v>
      </c>
      <c r="U538" s="210">
        <v>2378.42</v>
      </c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>
        <v>2090.56</v>
      </c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82"/>
      <c r="AR538" s="182"/>
      <c r="AS538" s="182"/>
      <c r="AT538" s="182"/>
      <c r="AU538" s="182"/>
      <c r="AV538" s="182"/>
      <c r="AW538" s="182"/>
      <c r="AX538" s="182"/>
      <c r="AY538" s="182"/>
      <c r="AZ538" s="182"/>
      <c r="BA538" s="182"/>
      <c r="BB538" s="192"/>
    </row>
    <row r="539" spans="1:54" ht="82.5" customHeight="1">
      <c r="A539" s="302"/>
      <c r="B539" s="304"/>
      <c r="C539" s="304"/>
      <c r="D539" s="218" t="s">
        <v>283</v>
      </c>
      <c r="E539" s="188">
        <f t="shared" ref="E539:E544" si="1008">H539+K539+N539+Q539+T539+W539+Z539+AE539+AJ539+AO539+AT539+AY539</f>
        <v>0</v>
      </c>
      <c r="F539" s="182">
        <f t="shared" si="973"/>
        <v>0</v>
      </c>
      <c r="G539" s="188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82"/>
      <c r="AR539" s="182"/>
      <c r="AS539" s="182"/>
      <c r="AT539" s="182"/>
      <c r="AU539" s="182"/>
      <c r="AV539" s="182"/>
      <c r="AW539" s="182"/>
      <c r="AX539" s="182"/>
      <c r="AY539" s="182"/>
      <c r="AZ539" s="182"/>
      <c r="BA539" s="182"/>
      <c r="BB539" s="192"/>
    </row>
    <row r="540" spans="1:54" ht="22.5" customHeight="1">
      <c r="A540" s="302"/>
      <c r="B540" s="304"/>
      <c r="C540" s="304"/>
      <c r="D540" s="218" t="s">
        <v>278</v>
      </c>
      <c r="E540" s="188">
        <f t="shared" si="1008"/>
        <v>0</v>
      </c>
      <c r="F540" s="182">
        <f t="shared" si="973"/>
        <v>0</v>
      </c>
      <c r="G540" s="188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82"/>
      <c r="AR540" s="182"/>
      <c r="AS540" s="182"/>
      <c r="AT540" s="182"/>
      <c r="AU540" s="182"/>
      <c r="AV540" s="182"/>
      <c r="AW540" s="182"/>
      <c r="AX540" s="182"/>
      <c r="AY540" s="182"/>
      <c r="AZ540" s="182"/>
      <c r="BA540" s="182"/>
      <c r="BB540" s="192"/>
    </row>
    <row r="541" spans="1:54" ht="31.2">
      <c r="A541" s="302"/>
      <c r="B541" s="304"/>
      <c r="C541" s="304"/>
      <c r="D541" s="158" t="s">
        <v>43</v>
      </c>
      <c r="E541" s="188">
        <f t="shared" si="1008"/>
        <v>0</v>
      </c>
      <c r="F541" s="182">
        <f t="shared" si="973"/>
        <v>0</v>
      </c>
      <c r="G541" s="188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82"/>
      <c r="AR541" s="182"/>
      <c r="AS541" s="182"/>
      <c r="AT541" s="182"/>
      <c r="AU541" s="182"/>
      <c r="AV541" s="182"/>
      <c r="AW541" s="182"/>
      <c r="AX541" s="182"/>
      <c r="AY541" s="182"/>
      <c r="AZ541" s="182"/>
      <c r="BA541" s="182"/>
      <c r="BB541" s="193"/>
    </row>
    <row r="542" spans="1:54" ht="22.5" customHeight="1">
      <c r="A542" s="301"/>
      <c r="B542" s="303" t="s">
        <v>347</v>
      </c>
      <c r="C542" s="303" t="s">
        <v>344</v>
      </c>
      <c r="D542" s="164" t="s">
        <v>41</v>
      </c>
      <c r="E542" s="188">
        <f t="shared" si="1008"/>
        <v>3399.09</v>
      </c>
      <c r="F542" s="182">
        <f t="shared" si="973"/>
        <v>1739.96</v>
      </c>
      <c r="G542" s="188">
        <f>F542/E542*100</f>
        <v>51.18899470152305</v>
      </c>
      <c r="H542" s="182">
        <f>H543+H544+H545+H547+H548</f>
        <v>0</v>
      </c>
      <c r="I542" s="182">
        <f t="shared" ref="I542" si="1009">I543+I544+I545+I547+I548</f>
        <v>0</v>
      </c>
      <c r="J542" s="182" t="e">
        <f>I542/H542*100</f>
        <v>#DIV/0!</v>
      </c>
      <c r="K542" s="182">
        <f t="shared" ref="K542:L542" si="1010">K543+K544+K545+K547+K548</f>
        <v>0</v>
      </c>
      <c r="L542" s="182">
        <f t="shared" si="1010"/>
        <v>0</v>
      </c>
      <c r="M542" s="182" t="e">
        <f>L542/K542*100</f>
        <v>#DIV/0!</v>
      </c>
      <c r="N542" s="182">
        <f t="shared" ref="N542:O542" si="1011">N543+N544+N545+N547+N548</f>
        <v>0</v>
      </c>
      <c r="O542" s="182">
        <f t="shared" si="1011"/>
        <v>0</v>
      </c>
      <c r="P542" s="182"/>
      <c r="Q542" s="182">
        <f t="shared" ref="Q542:R542" si="1012">Q543+Q544+Q545+Q547+Q548</f>
        <v>0</v>
      </c>
      <c r="R542" s="182">
        <f t="shared" si="1012"/>
        <v>0</v>
      </c>
      <c r="S542" s="182"/>
      <c r="T542" s="182">
        <f t="shared" ref="T542:U542" si="1013">T543+T544+T545+T547+T548</f>
        <v>1739.96</v>
      </c>
      <c r="U542" s="182">
        <f t="shared" si="1013"/>
        <v>1739.96</v>
      </c>
      <c r="V542" s="182"/>
      <c r="W542" s="182">
        <f t="shared" ref="W542:X542" si="1014">W543+W544+W545+W547+W548</f>
        <v>0</v>
      </c>
      <c r="X542" s="182">
        <f t="shared" si="1014"/>
        <v>0</v>
      </c>
      <c r="Y542" s="182"/>
      <c r="Z542" s="182">
        <f t="shared" ref="Z542:AC542" si="1015">Z543+Z544+Z545+Z547+Z548</f>
        <v>0</v>
      </c>
      <c r="AA542" s="182">
        <f t="shared" si="1015"/>
        <v>0</v>
      </c>
      <c r="AB542" s="182">
        <f t="shared" si="1015"/>
        <v>0</v>
      </c>
      <c r="AC542" s="182">
        <f t="shared" si="1015"/>
        <v>0</v>
      </c>
      <c r="AD542" s="182"/>
      <c r="AE542" s="182">
        <f t="shared" ref="AE542:AH542" si="1016">AE543+AE544+AE545+AE547+AE548</f>
        <v>1659.13</v>
      </c>
      <c r="AF542" s="182">
        <f t="shared" si="1016"/>
        <v>0</v>
      </c>
      <c r="AG542" s="182">
        <f t="shared" si="1016"/>
        <v>0</v>
      </c>
      <c r="AH542" s="182">
        <f t="shared" si="1016"/>
        <v>0</v>
      </c>
      <c r="AI542" s="182"/>
      <c r="AJ542" s="182">
        <f t="shared" ref="AJ542:AM542" si="1017">AJ543+AJ544+AJ545+AJ547+AJ548</f>
        <v>0</v>
      </c>
      <c r="AK542" s="182">
        <f t="shared" si="1017"/>
        <v>0</v>
      </c>
      <c r="AL542" s="182">
        <f t="shared" si="1017"/>
        <v>0</v>
      </c>
      <c r="AM542" s="182">
        <f t="shared" si="1017"/>
        <v>0</v>
      </c>
      <c r="AN542" s="182"/>
      <c r="AO542" s="182">
        <f t="shared" ref="AO542:AR542" si="1018">AO543+AO544+AO545+AO547+AO548</f>
        <v>0</v>
      </c>
      <c r="AP542" s="182">
        <f t="shared" si="1018"/>
        <v>0</v>
      </c>
      <c r="AQ542" s="182">
        <f t="shared" si="1018"/>
        <v>0</v>
      </c>
      <c r="AR542" s="182">
        <f t="shared" si="1018"/>
        <v>0</v>
      </c>
      <c r="AS542" s="182"/>
      <c r="AT542" s="182">
        <f t="shared" ref="AT542:AW542" si="1019">AT543+AT544+AT545+AT547+AT548</f>
        <v>0</v>
      </c>
      <c r="AU542" s="182">
        <f t="shared" si="1019"/>
        <v>0</v>
      </c>
      <c r="AV542" s="182">
        <f t="shared" si="1019"/>
        <v>0</v>
      </c>
      <c r="AW542" s="182">
        <f t="shared" si="1019"/>
        <v>0</v>
      </c>
      <c r="AX542" s="182"/>
      <c r="AY542" s="182">
        <f t="shared" ref="AY542:AZ542" si="1020">AY543+AY544+AY545+AY547+AY548</f>
        <v>0</v>
      </c>
      <c r="AZ542" s="182">
        <f t="shared" si="1020"/>
        <v>0</v>
      </c>
      <c r="BA542" s="182"/>
      <c r="BB542" s="192"/>
    </row>
    <row r="543" spans="1:54" ht="32.25" customHeight="1">
      <c r="A543" s="302"/>
      <c r="B543" s="304"/>
      <c r="C543" s="304"/>
      <c r="D543" s="162" t="s">
        <v>37</v>
      </c>
      <c r="E543" s="188">
        <f t="shared" si="1008"/>
        <v>0</v>
      </c>
      <c r="F543" s="182">
        <f t="shared" si="973"/>
        <v>0</v>
      </c>
      <c r="G543" s="182"/>
      <c r="H543" s="182"/>
      <c r="I543" s="182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82"/>
      <c r="AR543" s="182"/>
      <c r="AS543" s="182"/>
      <c r="AT543" s="182"/>
      <c r="AU543" s="182"/>
      <c r="AV543" s="182"/>
      <c r="AW543" s="182"/>
      <c r="AX543" s="182"/>
      <c r="AY543" s="182"/>
      <c r="AZ543" s="182"/>
      <c r="BA543" s="182"/>
      <c r="BB543" s="192"/>
    </row>
    <row r="544" spans="1:54" ht="50.25" customHeight="1">
      <c r="A544" s="302"/>
      <c r="B544" s="304"/>
      <c r="C544" s="304"/>
      <c r="D544" s="163" t="s">
        <v>2</v>
      </c>
      <c r="E544" s="188">
        <f t="shared" si="1008"/>
        <v>0</v>
      </c>
      <c r="F544" s="182">
        <f t="shared" si="973"/>
        <v>0</v>
      </c>
      <c r="G544" s="182"/>
      <c r="H544" s="182"/>
      <c r="I544" s="182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82"/>
      <c r="AR544" s="182"/>
      <c r="AS544" s="182"/>
      <c r="AT544" s="182"/>
      <c r="AU544" s="182"/>
      <c r="AV544" s="182"/>
      <c r="AW544" s="182"/>
      <c r="AX544" s="182"/>
      <c r="AY544" s="182"/>
      <c r="AZ544" s="182"/>
      <c r="BA544" s="182"/>
      <c r="BB544" s="192"/>
    </row>
    <row r="545" spans="1:54" ht="22.5" customHeight="1">
      <c r="A545" s="302"/>
      <c r="B545" s="304"/>
      <c r="C545" s="304"/>
      <c r="D545" s="218" t="s">
        <v>277</v>
      </c>
      <c r="E545" s="188">
        <f>H545+K545+N545+Q545+T545+W545+Z545+AE545+AJ545+AO545+AT545+AY545</f>
        <v>3399.09</v>
      </c>
      <c r="F545" s="182">
        <f t="shared" si="973"/>
        <v>1739.96</v>
      </c>
      <c r="G545" s="182"/>
      <c r="H545" s="182"/>
      <c r="I545" s="182"/>
      <c r="J545" s="182"/>
      <c r="K545" s="189"/>
      <c r="L545" s="189"/>
      <c r="M545" s="182"/>
      <c r="N545" s="182"/>
      <c r="O545" s="182"/>
      <c r="P545" s="182"/>
      <c r="Q545" s="182"/>
      <c r="R545" s="182"/>
      <c r="S545" s="182"/>
      <c r="T545" s="210">
        <v>1739.96</v>
      </c>
      <c r="U545" s="210">
        <v>1739.96</v>
      </c>
      <c r="V545" s="182"/>
      <c r="W545" s="182"/>
      <c r="X545" s="182"/>
      <c r="Y545" s="182"/>
      <c r="Z545" s="182"/>
      <c r="AA545" s="182"/>
      <c r="AB545" s="182"/>
      <c r="AC545" s="182"/>
      <c r="AD545" s="182"/>
      <c r="AE545" s="182">
        <v>1659.13</v>
      </c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82"/>
      <c r="AR545" s="182"/>
      <c r="AS545" s="182"/>
      <c r="AT545" s="182"/>
      <c r="AU545" s="182"/>
      <c r="AV545" s="182"/>
      <c r="AW545" s="182"/>
      <c r="AX545" s="182"/>
      <c r="AY545" s="182"/>
      <c r="AZ545" s="182"/>
      <c r="BA545" s="182"/>
      <c r="BB545" s="192"/>
    </row>
    <row r="546" spans="1:54" ht="82.5" customHeight="1">
      <c r="A546" s="302"/>
      <c r="B546" s="304"/>
      <c r="C546" s="304"/>
      <c r="D546" s="218" t="s">
        <v>283</v>
      </c>
      <c r="E546" s="188">
        <f t="shared" ref="E546:E551" si="1021">H546+K546+N546+Q546+T546+W546+Z546+AE546+AJ546+AO546+AT546+AY546</f>
        <v>0</v>
      </c>
      <c r="F546" s="182">
        <f t="shared" si="973"/>
        <v>0</v>
      </c>
      <c r="G546" s="182"/>
      <c r="H546" s="182"/>
      <c r="I546" s="182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82"/>
      <c r="AR546" s="182"/>
      <c r="AS546" s="182"/>
      <c r="AT546" s="182"/>
      <c r="AU546" s="182"/>
      <c r="AV546" s="182"/>
      <c r="AW546" s="182"/>
      <c r="AX546" s="182"/>
      <c r="AY546" s="182"/>
      <c r="AZ546" s="182"/>
      <c r="BA546" s="182"/>
      <c r="BB546" s="192"/>
    </row>
    <row r="547" spans="1:54" ht="22.5" customHeight="1">
      <c r="A547" s="302"/>
      <c r="B547" s="304"/>
      <c r="C547" s="304"/>
      <c r="D547" s="218" t="s">
        <v>278</v>
      </c>
      <c r="E547" s="188">
        <f t="shared" si="1021"/>
        <v>0</v>
      </c>
      <c r="F547" s="182">
        <f t="shared" si="973"/>
        <v>0</v>
      </c>
      <c r="G547" s="182"/>
      <c r="H547" s="182"/>
      <c r="I547" s="182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82"/>
      <c r="AR547" s="182"/>
      <c r="AS547" s="182"/>
      <c r="AT547" s="182"/>
      <c r="AU547" s="182"/>
      <c r="AV547" s="182"/>
      <c r="AW547" s="182"/>
      <c r="AX547" s="182"/>
      <c r="AY547" s="182"/>
      <c r="AZ547" s="182"/>
      <c r="BA547" s="182"/>
      <c r="BB547" s="192"/>
    </row>
    <row r="548" spans="1:54" ht="31.2">
      <c r="A548" s="302"/>
      <c r="B548" s="304"/>
      <c r="C548" s="304"/>
      <c r="D548" s="158" t="s">
        <v>43</v>
      </c>
      <c r="E548" s="188">
        <f t="shared" si="1021"/>
        <v>0</v>
      </c>
      <c r="F548" s="182">
        <f t="shared" si="973"/>
        <v>0</v>
      </c>
      <c r="G548" s="182"/>
      <c r="H548" s="182"/>
      <c r="I548" s="182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82"/>
      <c r="AR548" s="182"/>
      <c r="AS548" s="182"/>
      <c r="AT548" s="182"/>
      <c r="AU548" s="182"/>
      <c r="AV548" s="182"/>
      <c r="AW548" s="182"/>
      <c r="AX548" s="182"/>
      <c r="AY548" s="182"/>
      <c r="AZ548" s="182"/>
      <c r="BA548" s="182"/>
      <c r="BB548" s="193"/>
    </row>
    <row r="549" spans="1:54" ht="22.5" customHeight="1">
      <c r="A549" s="301"/>
      <c r="B549" s="303" t="s">
        <v>348</v>
      </c>
      <c r="C549" s="303"/>
      <c r="D549" s="164" t="s">
        <v>41</v>
      </c>
      <c r="E549" s="188">
        <f t="shared" si="1021"/>
        <v>555.96500000000003</v>
      </c>
      <c r="F549" s="182">
        <f t="shared" si="973"/>
        <v>251.715</v>
      </c>
      <c r="G549" s="188">
        <f>F549/E549*100</f>
        <v>45.275332080256845</v>
      </c>
      <c r="H549" s="182">
        <f>H550+H551+H552+H554+H555</f>
        <v>0</v>
      </c>
      <c r="I549" s="182">
        <f t="shared" ref="I549" si="1022">I550+I551+I552+I554+I555</f>
        <v>0</v>
      </c>
      <c r="J549" s="182" t="e">
        <f>I549/H549*100</f>
        <v>#DIV/0!</v>
      </c>
      <c r="K549" s="182">
        <f t="shared" ref="K549:L549" si="1023">K550+K551+K552+K554+K555</f>
        <v>0</v>
      </c>
      <c r="L549" s="182">
        <f t="shared" si="1023"/>
        <v>0</v>
      </c>
      <c r="M549" s="182" t="e">
        <f>L549/K549*100</f>
        <v>#DIV/0!</v>
      </c>
      <c r="N549" s="182">
        <f t="shared" ref="N549:O549" si="1024">N550+N551+N552+N554+N555</f>
        <v>0</v>
      </c>
      <c r="O549" s="182">
        <f t="shared" si="1024"/>
        <v>0</v>
      </c>
      <c r="P549" s="182"/>
      <c r="Q549" s="182">
        <f t="shared" ref="Q549:R549" si="1025">Q550+Q551+Q552+Q554+Q555</f>
        <v>0</v>
      </c>
      <c r="R549" s="182">
        <f t="shared" si="1025"/>
        <v>0</v>
      </c>
      <c r="S549" s="182"/>
      <c r="T549" s="182">
        <f t="shared" ref="T549:U549" si="1026">T550+T551+T552+T554+T555</f>
        <v>251.715</v>
      </c>
      <c r="U549" s="182">
        <f t="shared" si="1026"/>
        <v>251.715</v>
      </c>
      <c r="V549" s="182"/>
      <c r="W549" s="182">
        <f t="shared" ref="W549:X549" si="1027">W550+W551+W552+W554+W555</f>
        <v>0</v>
      </c>
      <c r="X549" s="182">
        <f t="shared" si="1027"/>
        <v>0</v>
      </c>
      <c r="Y549" s="182"/>
      <c r="Z549" s="182">
        <f t="shared" ref="Z549:AC549" si="1028">Z550+Z551+Z552+Z554+Z555</f>
        <v>0</v>
      </c>
      <c r="AA549" s="182">
        <f t="shared" si="1028"/>
        <v>0</v>
      </c>
      <c r="AB549" s="182">
        <f t="shared" si="1028"/>
        <v>0</v>
      </c>
      <c r="AC549" s="182">
        <f t="shared" si="1028"/>
        <v>0</v>
      </c>
      <c r="AD549" s="182"/>
      <c r="AE549" s="182">
        <f t="shared" ref="AE549:AH549" si="1029">AE550+AE551+AE552+AE554+AE555</f>
        <v>304.25</v>
      </c>
      <c r="AF549" s="182">
        <f t="shared" si="1029"/>
        <v>0</v>
      </c>
      <c r="AG549" s="182">
        <f t="shared" si="1029"/>
        <v>0</v>
      </c>
      <c r="AH549" s="182">
        <f t="shared" si="1029"/>
        <v>0</v>
      </c>
      <c r="AI549" s="182"/>
      <c r="AJ549" s="182">
        <f t="shared" ref="AJ549:AM549" si="1030">AJ550+AJ551+AJ552+AJ554+AJ555</f>
        <v>0</v>
      </c>
      <c r="AK549" s="182">
        <f t="shared" si="1030"/>
        <v>0</v>
      </c>
      <c r="AL549" s="182">
        <f t="shared" si="1030"/>
        <v>0</v>
      </c>
      <c r="AM549" s="182">
        <f t="shared" si="1030"/>
        <v>0</v>
      </c>
      <c r="AN549" s="182"/>
      <c r="AO549" s="182">
        <f t="shared" ref="AO549:AR549" si="1031">AO550+AO551+AO552+AO554+AO555</f>
        <v>0</v>
      </c>
      <c r="AP549" s="182">
        <f t="shared" si="1031"/>
        <v>0</v>
      </c>
      <c r="AQ549" s="182">
        <f t="shared" si="1031"/>
        <v>0</v>
      </c>
      <c r="AR549" s="182">
        <f t="shared" si="1031"/>
        <v>0</v>
      </c>
      <c r="AS549" s="182"/>
      <c r="AT549" s="182">
        <f t="shared" ref="AT549:AW549" si="1032">AT550+AT551+AT552+AT554+AT555</f>
        <v>0</v>
      </c>
      <c r="AU549" s="182">
        <f t="shared" si="1032"/>
        <v>0</v>
      </c>
      <c r="AV549" s="182">
        <f t="shared" si="1032"/>
        <v>0</v>
      </c>
      <c r="AW549" s="182">
        <f t="shared" si="1032"/>
        <v>0</v>
      </c>
      <c r="AX549" s="182"/>
      <c r="AY549" s="182">
        <f t="shared" ref="AY549:AZ549" si="1033">AY550+AY551+AY552+AY554+AY555</f>
        <v>0</v>
      </c>
      <c r="AZ549" s="182">
        <f t="shared" si="1033"/>
        <v>0</v>
      </c>
      <c r="BA549" s="182"/>
      <c r="BB549" s="192"/>
    </row>
    <row r="550" spans="1:54" ht="32.25" customHeight="1">
      <c r="A550" s="302"/>
      <c r="B550" s="304"/>
      <c r="C550" s="304"/>
      <c r="D550" s="162" t="s">
        <v>37</v>
      </c>
      <c r="E550" s="188">
        <f t="shared" si="1021"/>
        <v>0</v>
      </c>
      <c r="F550" s="182">
        <f t="shared" si="973"/>
        <v>0</v>
      </c>
      <c r="G550" s="182"/>
      <c r="H550" s="182"/>
      <c r="I550" s="182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82"/>
      <c r="AR550" s="182"/>
      <c r="AS550" s="182"/>
      <c r="AT550" s="182"/>
      <c r="AU550" s="182"/>
      <c r="AV550" s="182"/>
      <c r="AW550" s="182"/>
      <c r="AX550" s="182"/>
      <c r="AY550" s="182"/>
      <c r="AZ550" s="182"/>
      <c r="BA550" s="182"/>
      <c r="BB550" s="192"/>
    </row>
    <row r="551" spans="1:54" ht="50.25" customHeight="1">
      <c r="A551" s="302"/>
      <c r="B551" s="304"/>
      <c r="C551" s="304"/>
      <c r="D551" s="163" t="s">
        <v>2</v>
      </c>
      <c r="E551" s="188">
        <f t="shared" si="1021"/>
        <v>0</v>
      </c>
      <c r="F551" s="182">
        <f t="shared" si="973"/>
        <v>0</v>
      </c>
      <c r="G551" s="182"/>
      <c r="H551" s="182"/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82"/>
      <c r="AR551" s="182"/>
      <c r="AS551" s="182"/>
      <c r="AT551" s="182"/>
      <c r="AU551" s="182"/>
      <c r="AV551" s="182"/>
      <c r="AW551" s="182"/>
      <c r="AX551" s="182"/>
      <c r="AY551" s="182"/>
      <c r="AZ551" s="182"/>
      <c r="BA551" s="182"/>
      <c r="BB551" s="192"/>
    </row>
    <row r="552" spans="1:54" ht="22.5" customHeight="1">
      <c r="A552" s="302"/>
      <c r="B552" s="304"/>
      <c r="C552" s="304"/>
      <c r="D552" s="218" t="s">
        <v>277</v>
      </c>
      <c r="E552" s="188">
        <f>H552+K552+N552+Q552+T552+W552+Z552+AE552+AJ552+AO552+AT552+AY552</f>
        <v>555.96500000000003</v>
      </c>
      <c r="F552" s="182">
        <f t="shared" si="973"/>
        <v>251.715</v>
      </c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210">
        <v>251.715</v>
      </c>
      <c r="U552" s="210">
        <v>251.715</v>
      </c>
      <c r="V552" s="182"/>
      <c r="W552" s="182"/>
      <c r="X552" s="182"/>
      <c r="Y552" s="182"/>
      <c r="Z552" s="182"/>
      <c r="AA552" s="182"/>
      <c r="AB552" s="182"/>
      <c r="AC552" s="182"/>
      <c r="AD552" s="182"/>
      <c r="AE552" s="182">
        <v>304.25</v>
      </c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82"/>
      <c r="AR552" s="182"/>
      <c r="AS552" s="182"/>
      <c r="AT552" s="182"/>
      <c r="AU552" s="182"/>
      <c r="AV552" s="182"/>
      <c r="AW552" s="182"/>
      <c r="AX552" s="182"/>
      <c r="AY552" s="182"/>
      <c r="AZ552" s="182"/>
      <c r="BA552" s="182"/>
      <c r="BB552" s="192"/>
    </row>
    <row r="553" spans="1:54" ht="82.5" customHeight="1">
      <c r="A553" s="302"/>
      <c r="B553" s="304"/>
      <c r="C553" s="304"/>
      <c r="D553" s="218" t="s">
        <v>283</v>
      </c>
      <c r="E553" s="188">
        <f t="shared" ref="E553:E558" si="1034">H553+K553+N553+Q553+T553+W553+Z553+AE553+AJ553+AO553+AT553+AY553</f>
        <v>0</v>
      </c>
      <c r="F553" s="182">
        <f t="shared" si="973"/>
        <v>0</v>
      </c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82"/>
      <c r="AR553" s="182"/>
      <c r="AS553" s="182"/>
      <c r="AT553" s="182"/>
      <c r="AU553" s="182"/>
      <c r="AV553" s="182"/>
      <c r="AW553" s="182"/>
      <c r="AX553" s="182"/>
      <c r="AY553" s="182"/>
      <c r="AZ553" s="182"/>
      <c r="BA553" s="182"/>
      <c r="BB553" s="192"/>
    </row>
    <row r="554" spans="1:54" ht="22.5" customHeight="1">
      <c r="A554" s="302"/>
      <c r="B554" s="304"/>
      <c r="C554" s="304"/>
      <c r="D554" s="218" t="s">
        <v>278</v>
      </c>
      <c r="E554" s="188">
        <f t="shared" si="1034"/>
        <v>0</v>
      </c>
      <c r="F554" s="182">
        <f t="shared" si="973"/>
        <v>0</v>
      </c>
      <c r="G554" s="182"/>
      <c r="H554" s="182"/>
      <c r="I554" s="182"/>
      <c r="J554" s="182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  <c r="AA554" s="182"/>
      <c r="AB554" s="182"/>
      <c r="AC554" s="182"/>
      <c r="AD554" s="182"/>
      <c r="AE554" s="182"/>
      <c r="AF554" s="182"/>
      <c r="AG554" s="182"/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82"/>
      <c r="AR554" s="182"/>
      <c r="AS554" s="182"/>
      <c r="AT554" s="182"/>
      <c r="AU554" s="182"/>
      <c r="AV554" s="182"/>
      <c r="AW554" s="182"/>
      <c r="AX554" s="182"/>
      <c r="AY554" s="182"/>
      <c r="AZ554" s="182"/>
      <c r="BA554" s="182"/>
      <c r="BB554" s="192"/>
    </row>
    <row r="555" spans="1:54" ht="31.2">
      <c r="A555" s="302"/>
      <c r="B555" s="304"/>
      <c r="C555" s="304"/>
      <c r="D555" s="158" t="s">
        <v>43</v>
      </c>
      <c r="E555" s="188">
        <f t="shared" si="1034"/>
        <v>0</v>
      </c>
      <c r="F555" s="182">
        <f t="shared" si="973"/>
        <v>0</v>
      </c>
      <c r="G555" s="182"/>
      <c r="H555" s="182"/>
      <c r="I555" s="182"/>
      <c r="J555" s="182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Z555" s="182"/>
      <c r="AA555" s="182"/>
      <c r="AB555" s="182"/>
      <c r="AC555" s="182"/>
      <c r="AD555" s="182"/>
      <c r="AE555" s="182"/>
      <c r="AF555" s="182"/>
      <c r="AG555" s="182"/>
      <c r="AH555" s="182"/>
      <c r="AI555" s="182"/>
      <c r="AJ555" s="182"/>
      <c r="AK555" s="182"/>
      <c r="AL555" s="182"/>
      <c r="AM555" s="182"/>
      <c r="AN555" s="182"/>
      <c r="AO555" s="182"/>
      <c r="AP555" s="182"/>
      <c r="AQ555" s="182"/>
      <c r="AR555" s="182"/>
      <c r="AS555" s="182"/>
      <c r="AT555" s="182"/>
      <c r="AU555" s="182"/>
      <c r="AV555" s="182"/>
      <c r="AW555" s="182"/>
      <c r="AX555" s="182"/>
      <c r="AY555" s="182"/>
      <c r="AZ555" s="182"/>
      <c r="BA555" s="182"/>
      <c r="BB555" s="193"/>
    </row>
    <row r="556" spans="1:54" ht="22.5" customHeight="1">
      <c r="A556" s="301"/>
      <c r="B556" s="303" t="s">
        <v>349</v>
      </c>
      <c r="C556" s="303"/>
      <c r="D556" s="164" t="s">
        <v>41</v>
      </c>
      <c r="E556" s="188">
        <f t="shared" si="1034"/>
        <v>18781.14</v>
      </c>
      <c r="F556" s="182">
        <f t="shared" si="973"/>
        <v>9281.6</v>
      </c>
      <c r="G556" s="188">
        <f>F556/E556*100</f>
        <v>49.419790278971355</v>
      </c>
      <c r="H556" s="182">
        <f>H557+H558+H559+H561+H562</f>
        <v>0</v>
      </c>
      <c r="I556" s="182">
        <f t="shared" ref="I556" si="1035">I557+I558+I559+I561+I562</f>
        <v>0</v>
      </c>
      <c r="J556" s="182" t="e">
        <f>I556/H556*100</f>
        <v>#DIV/0!</v>
      </c>
      <c r="K556" s="182">
        <f t="shared" ref="K556:L556" si="1036">K557+K558+K559+K561+K562</f>
        <v>0</v>
      </c>
      <c r="L556" s="182">
        <f t="shared" si="1036"/>
        <v>0</v>
      </c>
      <c r="M556" s="182"/>
      <c r="N556" s="182">
        <f t="shared" ref="N556:O556" si="1037">N557+N558+N559+N561+N562</f>
        <v>0</v>
      </c>
      <c r="O556" s="182">
        <f t="shared" si="1037"/>
        <v>0</v>
      </c>
      <c r="P556" s="182"/>
      <c r="Q556" s="182">
        <f t="shared" ref="Q556:R556" si="1038">Q557+Q558+Q559+Q561+Q562</f>
        <v>0</v>
      </c>
      <c r="R556" s="182">
        <f t="shared" si="1038"/>
        <v>0</v>
      </c>
      <c r="S556" s="182"/>
      <c r="T556" s="182">
        <f t="shared" ref="T556:U556" si="1039">T557+T558+T559+T561+T562</f>
        <v>9281.6</v>
      </c>
      <c r="U556" s="182">
        <f t="shared" si="1039"/>
        <v>9281.6</v>
      </c>
      <c r="V556" s="182"/>
      <c r="W556" s="182">
        <f t="shared" ref="W556:X556" si="1040">W557+W558+W559+W561+W562</f>
        <v>0</v>
      </c>
      <c r="X556" s="182">
        <f t="shared" si="1040"/>
        <v>0</v>
      </c>
      <c r="Y556" s="182"/>
      <c r="Z556" s="182">
        <f t="shared" ref="Z556:AC556" si="1041">Z557+Z558+Z559+Z561+Z562</f>
        <v>0</v>
      </c>
      <c r="AA556" s="182">
        <f t="shared" si="1041"/>
        <v>0</v>
      </c>
      <c r="AB556" s="182">
        <f t="shared" si="1041"/>
        <v>0</v>
      </c>
      <c r="AC556" s="182">
        <f t="shared" si="1041"/>
        <v>0</v>
      </c>
      <c r="AD556" s="182"/>
      <c r="AE556" s="182">
        <f t="shared" ref="AE556:AH556" si="1042">AE557+AE558+AE559+AE561+AE562</f>
        <v>9499.5400000000009</v>
      </c>
      <c r="AF556" s="182">
        <f t="shared" si="1042"/>
        <v>0</v>
      </c>
      <c r="AG556" s="182">
        <f t="shared" si="1042"/>
        <v>0</v>
      </c>
      <c r="AH556" s="182">
        <f t="shared" si="1042"/>
        <v>0</v>
      </c>
      <c r="AI556" s="182"/>
      <c r="AJ556" s="182">
        <f t="shared" ref="AJ556:AM556" si="1043">AJ557+AJ558+AJ559+AJ561+AJ562</f>
        <v>0</v>
      </c>
      <c r="AK556" s="182">
        <f t="shared" si="1043"/>
        <v>0</v>
      </c>
      <c r="AL556" s="182">
        <f t="shared" si="1043"/>
        <v>0</v>
      </c>
      <c r="AM556" s="182">
        <f t="shared" si="1043"/>
        <v>0</v>
      </c>
      <c r="AN556" s="182"/>
      <c r="AO556" s="182">
        <f t="shared" ref="AO556:AR556" si="1044">AO557+AO558+AO559+AO561+AO562</f>
        <v>0</v>
      </c>
      <c r="AP556" s="182">
        <f t="shared" si="1044"/>
        <v>0</v>
      </c>
      <c r="AQ556" s="182">
        <f t="shared" si="1044"/>
        <v>0</v>
      </c>
      <c r="AR556" s="182">
        <f t="shared" si="1044"/>
        <v>0</v>
      </c>
      <c r="AS556" s="182"/>
      <c r="AT556" s="182">
        <f t="shared" ref="AT556:AW556" si="1045">AT557+AT558+AT559+AT561+AT562</f>
        <v>0</v>
      </c>
      <c r="AU556" s="182">
        <f t="shared" si="1045"/>
        <v>0</v>
      </c>
      <c r="AV556" s="182">
        <f t="shared" si="1045"/>
        <v>0</v>
      </c>
      <c r="AW556" s="182">
        <f t="shared" si="1045"/>
        <v>0</v>
      </c>
      <c r="AX556" s="182"/>
      <c r="AY556" s="182">
        <f t="shared" ref="AY556:AZ556" si="1046">AY557+AY558+AY559+AY561+AY562</f>
        <v>0</v>
      </c>
      <c r="AZ556" s="182">
        <f t="shared" si="1046"/>
        <v>0</v>
      </c>
      <c r="BA556" s="182"/>
      <c r="BB556" s="192"/>
    </row>
    <row r="557" spans="1:54" ht="32.25" customHeight="1">
      <c r="A557" s="302"/>
      <c r="B557" s="304"/>
      <c r="C557" s="304"/>
      <c r="D557" s="162" t="s">
        <v>37</v>
      </c>
      <c r="E557" s="188">
        <f t="shared" si="1034"/>
        <v>0</v>
      </c>
      <c r="F557" s="182">
        <f t="shared" si="973"/>
        <v>0</v>
      </c>
      <c r="G557" s="188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82"/>
      <c r="AD557" s="182"/>
      <c r="AE557" s="182"/>
      <c r="AF557" s="182"/>
      <c r="AG557" s="182"/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82"/>
      <c r="AR557" s="182"/>
      <c r="AS557" s="182"/>
      <c r="AT557" s="182"/>
      <c r="AU557" s="182"/>
      <c r="AV557" s="182"/>
      <c r="AW557" s="182"/>
      <c r="AX557" s="182"/>
      <c r="AY557" s="182"/>
      <c r="AZ557" s="182"/>
      <c r="BA557" s="182"/>
      <c r="BB557" s="192"/>
    </row>
    <row r="558" spans="1:54" ht="50.25" customHeight="1">
      <c r="A558" s="302"/>
      <c r="B558" s="304"/>
      <c r="C558" s="304"/>
      <c r="D558" s="163" t="s">
        <v>2</v>
      </c>
      <c r="E558" s="188">
        <f t="shared" si="1034"/>
        <v>0</v>
      </c>
      <c r="F558" s="182">
        <f t="shared" si="973"/>
        <v>0</v>
      </c>
      <c r="G558" s="188"/>
      <c r="H558" s="182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  <c r="AB558" s="182"/>
      <c r="AC558" s="182"/>
      <c r="AD558" s="182"/>
      <c r="AE558" s="182"/>
      <c r="AF558" s="182"/>
      <c r="AG558" s="182"/>
      <c r="AH558" s="182"/>
      <c r="AI558" s="182"/>
      <c r="AJ558" s="182"/>
      <c r="AK558" s="182"/>
      <c r="AL558" s="182"/>
      <c r="AM558" s="182"/>
      <c r="AN558" s="182"/>
      <c r="AO558" s="182"/>
      <c r="AP558" s="182"/>
      <c r="AQ558" s="182"/>
      <c r="AR558" s="182"/>
      <c r="AS558" s="182"/>
      <c r="AT558" s="182"/>
      <c r="AU558" s="182"/>
      <c r="AV558" s="182"/>
      <c r="AW558" s="182"/>
      <c r="AX558" s="182"/>
      <c r="AY558" s="182"/>
      <c r="AZ558" s="182"/>
      <c r="BA558" s="182"/>
      <c r="BB558" s="192"/>
    </row>
    <row r="559" spans="1:54" ht="22.5" customHeight="1">
      <c r="A559" s="302"/>
      <c r="B559" s="304"/>
      <c r="C559" s="304"/>
      <c r="D559" s="218" t="s">
        <v>277</v>
      </c>
      <c r="E559" s="188">
        <f>H559+K559+N559+Q559+T559+W559+Z559+AE559+AJ559+AO559+AT559+AY559</f>
        <v>18781.14</v>
      </c>
      <c r="F559" s="182">
        <f t="shared" si="973"/>
        <v>9281.6</v>
      </c>
      <c r="G559" s="188"/>
      <c r="H559" s="182"/>
      <c r="I559" s="182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211">
        <v>9281.6</v>
      </c>
      <c r="U559" s="211">
        <v>9281.6</v>
      </c>
      <c r="V559" s="182"/>
      <c r="W559" s="182"/>
      <c r="X559" s="182"/>
      <c r="Y559" s="182"/>
      <c r="Z559" s="182"/>
      <c r="AA559" s="182"/>
      <c r="AB559" s="182"/>
      <c r="AC559" s="182"/>
      <c r="AD559" s="182"/>
      <c r="AE559" s="182">
        <v>9499.5400000000009</v>
      </c>
      <c r="AF559" s="182"/>
      <c r="AG559" s="182"/>
      <c r="AH559" s="182"/>
      <c r="AI559" s="182"/>
      <c r="AJ559" s="182"/>
      <c r="AK559" s="182"/>
      <c r="AL559" s="182"/>
      <c r="AM559" s="182"/>
      <c r="AN559" s="182"/>
      <c r="AO559" s="182"/>
      <c r="AP559" s="182"/>
      <c r="AQ559" s="182"/>
      <c r="AR559" s="182"/>
      <c r="AS559" s="182"/>
      <c r="AT559" s="182"/>
      <c r="AU559" s="182"/>
      <c r="AV559" s="182"/>
      <c r="AW559" s="182"/>
      <c r="AX559" s="182"/>
      <c r="AY559" s="182"/>
      <c r="AZ559" s="182"/>
      <c r="BA559" s="182"/>
      <c r="BB559" s="192"/>
    </row>
    <row r="560" spans="1:54" ht="82.5" customHeight="1">
      <c r="A560" s="302"/>
      <c r="B560" s="304"/>
      <c r="C560" s="304"/>
      <c r="D560" s="218" t="s">
        <v>283</v>
      </c>
      <c r="E560" s="188">
        <f t="shared" ref="E560:E565" si="1047">H560+K560+N560+Q560+T560+W560+Z560+AE560+AJ560+AO560+AT560+AY560</f>
        <v>0</v>
      </c>
      <c r="F560" s="182">
        <f t="shared" si="973"/>
        <v>0</v>
      </c>
      <c r="G560" s="188"/>
      <c r="H560" s="182"/>
      <c r="I560" s="182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82"/>
      <c r="AR560" s="182"/>
      <c r="AS560" s="182"/>
      <c r="AT560" s="182"/>
      <c r="AU560" s="182"/>
      <c r="AV560" s="182"/>
      <c r="AW560" s="182"/>
      <c r="AX560" s="182"/>
      <c r="AY560" s="182"/>
      <c r="AZ560" s="182"/>
      <c r="BA560" s="182"/>
      <c r="BB560" s="192"/>
    </row>
    <row r="561" spans="1:54" ht="22.5" customHeight="1">
      <c r="A561" s="302"/>
      <c r="B561" s="304"/>
      <c r="C561" s="304"/>
      <c r="D561" s="218" t="s">
        <v>278</v>
      </c>
      <c r="E561" s="188">
        <f t="shared" si="1047"/>
        <v>0</v>
      </c>
      <c r="F561" s="182">
        <f t="shared" si="973"/>
        <v>0</v>
      </c>
      <c r="G561" s="188"/>
      <c r="H561" s="182"/>
      <c r="I561" s="18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82"/>
      <c r="AR561" s="182"/>
      <c r="AS561" s="182"/>
      <c r="AT561" s="182"/>
      <c r="AU561" s="182"/>
      <c r="AV561" s="182"/>
      <c r="AW561" s="182"/>
      <c r="AX561" s="182"/>
      <c r="AY561" s="182"/>
      <c r="AZ561" s="182"/>
      <c r="BA561" s="182"/>
      <c r="BB561" s="192"/>
    </row>
    <row r="562" spans="1:54" ht="31.2">
      <c r="A562" s="302"/>
      <c r="B562" s="304"/>
      <c r="C562" s="304"/>
      <c r="D562" s="158" t="s">
        <v>43</v>
      </c>
      <c r="E562" s="188">
        <f t="shared" si="1047"/>
        <v>0</v>
      </c>
      <c r="F562" s="182">
        <f t="shared" si="973"/>
        <v>0</v>
      </c>
      <c r="G562" s="188"/>
      <c r="H562" s="182"/>
      <c r="I562" s="182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  <c r="AB562" s="182"/>
      <c r="AC562" s="182"/>
      <c r="AD562" s="182"/>
      <c r="AE562" s="182"/>
      <c r="AF562" s="182"/>
      <c r="AG562" s="182"/>
      <c r="AH562" s="182"/>
      <c r="AI562" s="182"/>
      <c r="AJ562" s="182"/>
      <c r="AK562" s="182"/>
      <c r="AL562" s="182"/>
      <c r="AM562" s="182"/>
      <c r="AN562" s="182"/>
      <c r="AO562" s="182"/>
      <c r="AP562" s="182"/>
      <c r="AQ562" s="182"/>
      <c r="AR562" s="182"/>
      <c r="AS562" s="182"/>
      <c r="AT562" s="182"/>
      <c r="AU562" s="182"/>
      <c r="AV562" s="182"/>
      <c r="AW562" s="182"/>
      <c r="AX562" s="182"/>
      <c r="AY562" s="182"/>
      <c r="AZ562" s="182"/>
      <c r="BA562" s="182"/>
      <c r="BB562" s="193"/>
    </row>
    <row r="563" spans="1:54" ht="22.5" customHeight="1">
      <c r="A563" s="301"/>
      <c r="B563" s="303" t="s">
        <v>350</v>
      </c>
      <c r="C563" s="303"/>
      <c r="D563" s="164" t="s">
        <v>41</v>
      </c>
      <c r="E563" s="188">
        <f t="shared" si="1047"/>
        <v>4208.375</v>
      </c>
      <c r="F563" s="182">
        <f t="shared" si="973"/>
        <v>2400.0050000000001</v>
      </c>
      <c r="G563" s="188">
        <f>F563/E563*100</f>
        <v>57.029257136067955</v>
      </c>
      <c r="H563" s="182">
        <f>H564+H565+H566+H568+H569</f>
        <v>0</v>
      </c>
      <c r="I563" s="182">
        <f t="shared" ref="I563" si="1048">I564+I565+I566+I568+I569</f>
        <v>0</v>
      </c>
      <c r="J563" s="182" t="e">
        <f>I563/H563*100</f>
        <v>#DIV/0!</v>
      </c>
      <c r="K563" s="182">
        <f t="shared" ref="K563:L563" si="1049">K564+K565+K566+K568+K569</f>
        <v>0</v>
      </c>
      <c r="L563" s="182">
        <f t="shared" si="1049"/>
        <v>0</v>
      </c>
      <c r="M563" s="182" t="e">
        <f>L563/K563*100</f>
        <v>#DIV/0!</v>
      </c>
      <c r="N563" s="182">
        <f t="shared" ref="N563:O563" si="1050">N564+N565+N566+N568+N569</f>
        <v>0</v>
      </c>
      <c r="O563" s="182">
        <f t="shared" si="1050"/>
        <v>0</v>
      </c>
      <c r="P563" s="182"/>
      <c r="Q563" s="182">
        <f t="shared" ref="Q563:R563" si="1051">Q564+Q565+Q566+Q568+Q569</f>
        <v>0</v>
      </c>
      <c r="R563" s="182">
        <f t="shared" si="1051"/>
        <v>0</v>
      </c>
      <c r="S563" s="182"/>
      <c r="T563" s="182">
        <f t="shared" ref="T563:U563" si="1052">T564+T565+T566+T568+T569</f>
        <v>2400.0050000000001</v>
      </c>
      <c r="U563" s="182">
        <f t="shared" si="1052"/>
        <v>2400.0050000000001</v>
      </c>
      <c r="V563" s="182"/>
      <c r="W563" s="182">
        <f t="shared" ref="W563:X563" si="1053">W564+W565+W566+W568+W569</f>
        <v>0</v>
      </c>
      <c r="X563" s="182">
        <f t="shared" si="1053"/>
        <v>0</v>
      </c>
      <c r="Y563" s="182"/>
      <c r="Z563" s="182">
        <f t="shared" ref="Z563:AC563" si="1054">Z564+Z565+Z566+Z568+Z569</f>
        <v>0</v>
      </c>
      <c r="AA563" s="182">
        <f t="shared" si="1054"/>
        <v>0</v>
      </c>
      <c r="AB563" s="182">
        <f t="shared" si="1054"/>
        <v>0</v>
      </c>
      <c r="AC563" s="182">
        <f t="shared" si="1054"/>
        <v>0</v>
      </c>
      <c r="AD563" s="182"/>
      <c r="AE563" s="182">
        <f t="shared" ref="AE563:AH563" si="1055">AE564+AE565+AE566+AE568+AE569</f>
        <v>1808.37</v>
      </c>
      <c r="AF563" s="182">
        <f t="shared" si="1055"/>
        <v>0</v>
      </c>
      <c r="AG563" s="182">
        <f t="shared" si="1055"/>
        <v>0</v>
      </c>
      <c r="AH563" s="182">
        <f t="shared" si="1055"/>
        <v>0</v>
      </c>
      <c r="AI563" s="182"/>
      <c r="AJ563" s="182">
        <f t="shared" ref="AJ563:AM563" si="1056">AJ564+AJ565+AJ566+AJ568+AJ569</f>
        <v>0</v>
      </c>
      <c r="AK563" s="182">
        <f t="shared" si="1056"/>
        <v>0</v>
      </c>
      <c r="AL563" s="182">
        <f t="shared" si="1056"/>
        <v>0</v>
      </c>
      <c r="AM563" s="182">
        <f t="shared" si="1056"/>
        <v>0</v>
      </c>
      <c r="AN563" s="182"/>
      <c r="AO563" s="182">
        <f t="shared" ref="AO563:AR563" si="1057">AO564+AO565+AO566+AO568+AO569</f>
        <v>0</v>
      </c>
      <c r="AP563" s="182">
        <f t="shared" si="1057"/>
        <v>0</v>
      </c>
      <c r="AQ563" s="182">
        <f t="shared" si="1057"/>
        <v>0</v>
      </c>
      <c r="AR563" s="182">
        <f t="shared" si="1057"/>
        <v>0</v>
      </c>
      <c r="AS563" s="182"/>
      <c r="AT563" s="182">
        <f t="shared" ref="AT563:AW563" si="1058">AT564+AT565+AT566+AT568+AT569</f>
        <v>0</v>
      </c>
      <c r="AU563" s="182">
        <f t="shared" si="1058"/>
        <v>0</v>
      </c>
      <c r="AV563" s="182">
        <f t="shared" si="1058"/>
        <v>0</v>
      </c>
      <c r="AW563" s="182">
        <f t="shared" si="1058"/>
        <v>0</v>
      </c>
      <c r="AX563" s="182"/>
      <c r="AY563" s="182">
        <f t="shared" ref="AY563:AZ563" si="1059">AY564+AY565+AY566+AY568+AY569</f>
        <v>0</v>
      </c>
      <c r="AZ563" s="182">
        <f t="shared" si="1059"/>
        <v>0</v>
      </c>
      <c r="BA563" s="182"/>
      <c r="BB563" s="192"/>
    </row>
    <row r="564" spans="1:54" ht="32.25" customHeight="1">
      <c r="A564" s="302"/>
      <c r="B564" s="304"/>
      <c r="C564" s="304"/>
      <c r="D564" s="162" t="s">
        <v>37</v>
      </c>
      <c r="E564" s="188">
        <f t="shared" si="1047"/>
        <v>0</v>
      </c>
      <c r="F564" s="182">
        <f t="shared" si="973"/>
        <v>0</v>
      </c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82"/>
      <c r="AR564" s="182"/>
      <c r="AS564" s="182"/>
      <c r="AT564" s="182"/>
      <c r="AU564" s="182"/>
      <c r="AV564" s="182"/>
      <c r="AW564" s="182"/>
      <c r="AX564" s="182"/>
      <c r="AY564" s="182"/>
      <c r="AZ564" s="182"/>
      <c r="BA564" s="182"/>
      <c r="BB564" s="192"/>
    </row>
    <row r="565" spans="1:54" ht="50.25" customHeight="1">
      <c r="A565" s="302"/>
      <c r="B565" s="304"/>
      <c r="C565" s="304"/>
      <c r="D565" s="163" t="s">
        <v>2</v>
      </c>
      <c r="E565" s="188">
        <f t="shared" si="1047"/>
        <v>0</v>
      </c>
      <c r="F565" s="182">
        <f t="shared" si="973"/>
        <v>0</v>
      </c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82"/>
      <c r="AR565" s="182"/>
      <c r="AS565" s="182"/>
      <c r="AT565" s="182"/>
      <c r="AU565" s="182"/>
      <c r="AV565" s="182"/>
      <c r="AW565" s="182"/>
      <c r="AX565" s="182"/>
      <c r="AY565" s="182"/>
      <c r="AZ565" s="182"/>
      <c r="BA565" s="182"/>
      <c r="BB565" s="192"/>
    </row>
    <row r="566" spans="1:54" ht="22.5" customHeight="1">
      <c r="A566" s="302"/>
      <c r="B566" s="304"/>
      <c r="C566" s="304"/>
      <c r="D566" s="218" t="s">
        <v>277</v>
      </c>
      <c r="E566" s="188">
        <f>H566+K566+N566+Q566+T566+W566+Z566+AE566+AJ566+AO566+AT566+AY566</f>
        <v>4208.375</v>
      </c>
      <c r="F566" s="182">
        <f t="shared" si="973"/>
        <v>2400.0050000000001</v>
      </c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211">
        <v>2400.0050000000001</v>
      </c>
      <c r="U566" s="211">
        <v>2400.0050000000001</v>
      </c>
      <c r="V566" s="182"/>
      <c r="W566" s="182"/>
      <c r="X566" s="182"/>
      <c r="Y566" s="182"/>
      <c r="Z566" s="182"/>
      <c r="AA566" s="182"/>
      <c r="AB566" s="182"/>
      <c r="AC566" s="182"/>
      <c r="AD566" s="182"/>
      <c r="AE566" s="182">
        <v>1808.37</v>
      </c>
      <c r="AF566" s="182"/>
      <c r="AG566" s="182"/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82"/>
      <c r="AR566" s="182"/>
      <c r="AS566" s="182"/>
      <c r="AT566" s="182"/>
      <c r="AU566" s="182"/>
      <c r="AV566" s="182"/>
      <c r="AW566" s="182"/>
      <c r="AX566" s="182"/>
      <c r="AY566" s="182"/>
      <c r="AZ566" s="182"/>
      <c r="BA566" s="182"/>
      <c r="BB566" s="192"/>
    </row>
    <row r="567" spans="1:54" ht="82.5" customHeight="1">
      <c r="A567" s="302"/>
      <c r="B567" s="304"/>
      <c r="C567" s="304"/>
      <c r="D567" s="218" t="s">
        <v>283</v>
      </c>
      <c r="E567" s="188">
        <f t="shared" ref="E567:E572" si="1060">H567+K567+N567+Q567+T567+W567+Z567+AE567+AJ567+AO567+AT567+AY567</f>
        <v>0</v>
      </c>
      <c r="F567" s="182">
        <f t="shared" si="973"/>
        <v>0</v>
      </c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82"/>
      <c r="AR567" s="182"/>
      <c r="AS567" s="182"/>
      <c r="AT567" s="182"/>
      <c r="AU567" s="182"/>
      <c r="AV567" s="182"/>
      <c r="AW567" s="182"/>
      <c r="AX567" s="182"/>
      <c r="AY567" s="182"/>
      <c r="AZ567" s="182"/>
      <c r="BA567" s="182"/>
      <c r="BB567" s="192"/>
    </row>
    <row r="568" spans="1:54" ht="22.5" customHeight="1">
      <c r="A568" s="302"/>
      <c r="B568" s="304"/>
      <c r="C568" s="304"/>
      <c r="D568" s="218" t="s">
        <v>278</v>
      </c>
      <c r="E568" s="188">
        <f t="shared" si="1060"/>
        <v>0</v>
      </c>
      <c r="F568" s="182">
        <f t="shared" si="973"/>
        <v>0</v>
      </c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82"/>
      <c r="AR568" s="182"/>
      <c r="AS568" s="182"/>
      <c r="AT568" s="182"/>
      <c r="AU568" s="182"/>
      <c r="AV568" s="182"/>
      <c r="AW568" s="182"/>
      <c r="AX568" s="182"/>
      <c r="AY568" s="182"/>
      <c r="AZ568" s="182"/>
      <c r="BA568" s="182"/>
      <c r="BB568" s="192"/>
    </row>
    <row r="569" spans="1:54" ht="31.2">
      <c r="A569" s="302"/>
      <c r="B569" s="304"/>
      <c r="C569" s="304"/>
      <c r="D569" s="158" t="s">
        <v>43</v>
      </c>
      <c r="E569" s="188">
        <f t="shared" si="1060"/>
        <v>0</v>
      </c>
      <c r="F569" s="182">
        <f t="shared" si="973"/>
        <v>0</v>
      </c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82"/>
      <c r="AR569" s="182"/>
      <c r="AS569" s="182"/>
      <c r="AT569" s="182"/>
      <c r="AU569" s="182"/>
      <c r="AV569" s="182"/>
      <c r="AW569" s="182"/>
      <c r="AX569" s="182"/>
      <c r="AY569" s="182"/>
      <c r="AZ569" s="182"/>
      <c r="BA569" s="182"/>
      <c r="BB569" s="193"/>
    </row>
    <row r="570" spans="1:54" ht="22.5" customHeight="1">
      <c r="A570" s="301"/>
      <c r="B570" s="303" t="s">
        <v>351</v>
      </c>
      <c r="C570" s="303"/>
      <c r="D570" s="164" t="s">
        <v>41</v>
      </c>
      <c r="E570" s="188">
        <f t="shared" si="1060"/>
        <v>4338.2449999999999</v>
      </c>
      <c r="F570" s="182">
        <f t="shared" si="973"/>
        <v>3127.5450000000001</v>
      </c>
      <c r="G570" s="188">
        <f>F570/E570*100</f>
        <v>72.092401420390047</v>
      </c>
      <c r="H570" s="182">
        <f>H571+H572+H573+H575+H576</f>
        <v>0</v>
      </c>
      <c r="I570" s="182">
        <f t="shared" ref="I570" si="1061">I571+I572+I573+I575+I576</f>
        <v>0</v>
      </c>
      <c r="J570" s="182" t="e">
        <f>I570/H570*100</f>
        <v>#DIV/0!</v>
      </c>
      <c r="K570" s="182">
        <f t="shared" ref="K570:L570" si="1062">K571+K572+K573+K575+K576</f>
        <v>0</v>
      </c>
      <c r="L570" s="182">
        <f t="shared" si="1062"/>
        <v>0</v>
      </c>
      <c r="M570" s="182" t="e">
        <f>L570/K570*100</f>
        <v>#DIV/0!</v>
      </c>
      <c r="N570" s="182">
        <f t="shared" ref="N570:O570" si="1063">N571+N572+N573+N575+N576</f>
        <v>0</v>
      </c>
      <c r="O570" s="182">
        <f t="shared" si="1063"/>
        <v>0</v>
      </c>
      <c r="P570" s="182"/>
      <c r="Q570" s="182">
        <f t="shared" ref="Q570:R570" si="1064">Q571+Q572+Q573+Q575+Q576</f>
        <v>0</v>
      </c>
      <c r="R570" s="182">
        <f t="shared" si="1064"/>
        <v>0</v>
      </c>
      <c r="S570" s="182"/>
      <c r="T570" s="182">
        <f t="shared" ref="T570:U570" si="1065">T571+T572+T573+T575+T576</f>
        <v>3127.5450000000001</v>
      </c>
      <c r="U570" s="182">
        <f t="shared" si="1065"/>
        <v>3127.5450000000001</v>
      </c>
      <c r="V570" s="182"/>
      <c r="W570" s="182">
        <f t="shared" ref="W570:X570" si="1066">W571+W572+W573+W575+W576</f>
        <v>0</v>
      </c>
      <c r="X570" s="182">
        <f t="shared" si="1066"/>
        <v>0</v>
      </c>
      <c r="Y570" s="182"/>
      <c r="Z570" s="182">
        <f t="shared" ref="Z570:AC570" si="1067">Z571+Z572+Z573+Z575+Z576</f>
        <v>0</v>
      </c>
      <c r="AA570" s="182">
        <f t="shared" si="1067"/>
        <v>0</v>
      </c>
      <c r="AB570" s="182">
        <f t="shared" si="1067"/>
        <v>0</v>
      </c>
      <c r="AC570" s="182">
        <f t="shared" si="1067"/>
        <v>0</v>
      </c>
      <c r="AD570" s="182"/>
      <c r="AE570" s="182">
        <f t="shared" ref="AE570:AH570" si="1068">AE571+AE572+AE573+AE575+AE576</f>
        <v>1210.7</v>
      </c>
      <c r="AF570" s="182">
        <f t="shared" si="1068"/>
        <v>0</v>
      </c>
      <c r="AG570" s="182">
        <f t="shared" si="1068"/>
        <v>0</v>
      </c>
      <c r="AH570" s="182">
        <f t="shared" si="1068"/>
        <v>0</v>
      </c>
      <c r="AI570" s="182"/>
      <c r="AJ570" s="182">
        <f t="shared" ref="AJ570:AM570" si="1069">AJ571+AJ572+AJ573+AJ575+AJ576</f>
        <v>0</v>
      </c>
      <c r="AK570" s="182">
        <f t="shared" si="1069"/>
        <v>0</v>
      </c>
      <c r="AL570" s="182">
        <f t="shared" si="1069"/>
        <v>0</v>
      </c>
      <c r="AM570" s="182">
        <f t="shared" si="1069"/>
        <v>0</v>
      </c>
      <c r="AN570" s="182"/>
      <c r="AO570" s="182">
        <f t="shared" ref="AO570:AR570" si="1070">AO571+AO572+AO573+AO575+AO576</f>
        <v>0</v>
      </c>
      <c r="AP570" s="182">
        <f t="shared" si="1070"/>
        <v>0</v>
      </c>
      <c r="AQ570" s="182">
        <f t="shared" si="1070"/>
        <v>0</v>
      </c>
      <c r="AR570" s="182">
        <f t="shared" si="1070"/>
        <v>0</v>
      </c>
      <c r="AS570" s="182"/>
      <c r="AT570" s="182">
        <f t="shared" ref="AT570:AW570" si="1071">AT571+AT572+AT573+AT575+AT576</f>
        <v>0</v>
      </c>
      <c r="AU570" s="182">
        <f t="shared" si="1071"/>
        <v>0</v>
      </c>
      <c r="AV570" s="182">
        <f t="shared" si="1071"/>
        <v>0</v>
      </c>
      <c r="AW570" s="182">
        <f t="shared" si="1071"/>
        <v>0</v>
      </c>
      <c r="AX570" s="182"/>
      <c r="AY570" s="182">
        <f t="shared" ref="AY570:AZ570" si="1072">AY571+AY572+AY573+AY575+AY576</f>
        <v>0</v>
      </c>
      <c r="AZ570" s="182">
        <f t="shared" si="1072"/>
        <v>0</v>
      </c>
      <c r="BA570" s="182"/>
      <c r="BB570" s="192"/>
    </row>
    <row r="571" spans="1:54" ht="32.25" customHeight="1">
      <c r="A571" s="302"/>
      <c r="B571" s="304"/>
      <c r="C571" s="304"/>
      <c r="D571" s="162" t="s">
        <v>37</v>
      </c>
      <c r="E571" s="188">
        <f t="shared" si="1060"/>
        <v>0</v>
      </c>
      <c r="F571" s="182">
        <f t="shared" si="973"/>
        <v>0</v>
      </c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82"/>
      <c r="AR571" s="182"/>
      <c r="AS571" s="182"/>
      <c r="AT571" s="182"/>
      <c r="AU571" s="182"/>
      <c r="AV571" s="182"/>
      <c r="AW571" s="182"/>
      <c r="AX571" s="182"/>
      <c r="AY571" s="182"/>
      <c r="AZ571" s="182"/>
      <c r="BA571" s="182"/>
      <c r="BB571" s="192"/>
    </row>
    <row r="572" spans="1:54" ht="50.25" customHeight="1">
      <c r="A572" s="302"/>
      <c r="B572" s="304"/>
      <c r="C572" s="304"/>
      <c r="D572" s="163" t="s">
        <v>2</v>
      </c>
      <c r="E572" s="188">
        <f t="shared" si="1060"/>
        <v>0</v>
      </c>
      <c r="F572" s="182">
        <f t="shared" si="973"/>
        <v>0</v>
      </c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82"/>
      <c r="AR572" s="182"/>
      <c r="AS572" s="182"/>
      <c r="AT572" s="182"/>
      <c r="AU572" s="182"/>
      <c r="AV572" s="182"/>
      <c r="AW572" s="182"/>
      <c r="AX572" s="182"/>
      <c r="AY572" s="182"/>
      <c r="AZ572" s="182"/>
      <c r="BA572" s="182"/>
      <c r="BB572" s="192"/>
    </row>
    <row r="573" spans="1:54" ht="22.5" customHeight="1">
      <c r="A573" s="302"/>
      <c r="B573" s="304"/>
      <c r="C573" s="304"/>
      <c r="D573" s="218" t="s">
        <v>277</v>
      </c>
      <c r="E573" s="188">
        <f>H573+K573+N573+Q573+T573+W573+Z573+AE573+AJ573+AO573+AT573+AY573</f>
        <v>4338.2449999999999</v>
      </c>
      <c r="F573" s="182">
        <f t="shared" si="973"/>
        <v>3127.5450000000001</v>
      </c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211">
        <v>3127.5450000000001</v>
      </c>
      <c r="U573" s="211">
        <v>3127.5450000000001</v>
      </c>
      <c r="V573" s="182"/>
      <c r="W573" s="182"/>
      <c r="X573" s="182"/>
      <c r="Y573" s="182"/>
      <c r="Z573" s="182"/>
      <c r="AA573" s="182"/>
      <c r="AB573" s="182"/>
      <c r="AC573" s="182"/>
      <c r="AD573" s="182"/>
      <c r="AE573" s="182">
        <v>1210.7</v>
      </c>
      <c r="AF573" s="182"/>
      <c r="AG573" s="182"/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82"/>
      <c r="AR573" s="182"/>
      <c r="AS573" s="182"/>
      <c r="AT573" s="182"/>
      <c r="AU573" s="182"/>
      <c r="AV573" s="182"/>
      <c r="AW573" s="182"/>
      <c r="AX573" s="182"/>
      <c r="AY573" s="182"/>
      <c r="AZ573" s="182"/>
      <c r="BA573" s="182"/>
      <c r="BB573" s="192"/>
    </row>
    <row r="574" spans="1:54" ht="82.5" customHeight="1">
      <c r="A574" s="302"/>
      <c r="B574" s="304"/>
      <c r="C574" s="304"/>
      <c r="D574" s="218" t="s">
        <v>283</v>
      </c>
      <c r="E574" s="188">
        <f t="shared" ref="E574:E579" si="1073">H574+K574+N574+Q574+T574+W574+Z574+AE574+AJ574+AO574+AT574+AY574</f>
        <v>0</v>
      </c>
      <c r="F574" s="182">
        <f t="shared" si="973"/>
        <v>0</v>
      </c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  <c r="AB574" s="182"/>
      <c r="AC574" s="182"/>
      <c r="AD574" s="182"/>
      <c r="AE574" s="182"/>
      <c r="AF574" s="182"/>
      <c r="AG574" s="182"/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82"/>
      <c r="AR574" s="182"/>
      <c r="AS574" s="182"/>
      <c r="AT574" s="182"/>
      <c r="AU574" s="182"/>
      <c r="AV574" s="182"/>
      <c r="AW574" s="182"/>
      <c r="AX574" s="182"/>
      <c r="AY574" s="182"/>
      <c r="AZ574" s="182"/>
      <c r="BA574" s="182"/>
      <c r="BB574" s="192"/>
    </row>
    <row r="575" spans="1:54" ht="22.5" customHeight="1">
      <c r="A575" s="302"/>
      <c r="B575" s="304"/>
      <c r="C575" s="304"/>
      <c r="D575" s="218" t="s">
        <v>278</v>
      </c>
      <c r="E575" s="188">
        <f t="shared" si="1073"/>
        <v>0</v>
      </c>
      <c r="F575" s="182">
        <f t="shared" si="973"/>
        <v>0</v>
      </c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  <c r="AB575" s="182"/>
      <c r="AC575" s="182"/>
      <c r="AD575" s="182"/>
      <c r="AE575" s="182"/>
      <c r="AF575" s="182"/>
      <c r="AG575" s="182"/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82"/>
      <c r="AR575" s="182"/>
      <c r="AS575" s="182"/>
      <c r="AT575" s="182"/>
      <c r="AU575" s="182"/>
      <c r="AV575" s="182"/>
      <c r="AW575" s="182"/>
      <c r="AX575" s="182"/>
      <c r="AY575" s="182"/>
      <c r="AZ575" s="182"/>
      <c r="BA575" s="182"/>
      <c r="BB575" s="192"/>
    </row>
    <row r="576" spans="1:54" ht="31.2">
      <c r="A576" s="302"/>
      <c r="B576" s="304"/>
      <c r="C576" s="304"/>
      <c r="D576" s="158" t="s">
        <v>43</v>
      </c>
      <c r="E576" s="188">
        <f t="shared" si="1073"/>
        <v>0</v>
      </c>
      <c r="F576" s="182">
        <f t="shared" si="973"/>
        <v>0</v>
      </c>
      <c r="G576" s="182"/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  <c r="AB576" s="182"/>
      <c r="AC576" s="182"/>
      <c r="AD576" s="182"/>
      <c r="AE576" s="182"/>
      <c r="AF576" s="182"/>
      <c r="AG576" s="182"/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82"/>
      <c r="AR576" s="182"/>
      <c r="AS576" s="182"/>
      <c r="AT576" s="182"/>
      <c r="AU576" s="182"/>
      <c r="AV576" s="182"/>
      <c r="AW576" s="182"/>
      <c r="AX576" s="182"/>
      <c r="AY576" s="182"/>
      <c r="AZ576" s="182"/>
      <c r="BA576" s="182"/>
      <c r="BB576" s="193"/>
    </row>
    <row r="577" spans="1:54" ht="22.5" customHeight="1">
      <c r="A577" s="301"/>
      <c r="B577" s="303" t="s">
        <v>352</v>
      </c>
      <c r="C577" s="303"/>
      <c r="D577" s="164" t="s">
        <v>41</v>
      </c>
      <c r="E577" s="188">
        <f t="shared" si="1073"/>
        <v>7522.68</v>
      </c>
      <c r="F577" s="182">
        <f t="shared" si="973"/>
        <v>3486.5</v>
      </c>
      <c r="G577" s="188">
        <f>F577/E577*100</f>
        <v>46.346514805893641</v>
      </c>
      <c r="H577" s="182">
        <f>H578+H579+H580+H582+H583</f>
        <v>0</v>
      </c>
      <c r="I577" s="182">
        <f t="shared" ref="I577" si="1074">I578+I579+I580+I582+I583</f>
        <v>0</v>
      </c>
      <c r="J577" s="182" t="e">
        <f>I577/H577*100</f>
        <v>#DIV/0!</v>
      </c>
      <c r="K577" s="182">
        <f t="shared" ref="K577:L577" si="1075">K578+K579+K580+K582+K583</f>
        <v>0</v>
      </c>
      <c r="L577" s="182">
        <f t="shared" si="1075"/>
        <v>0</v>
      </c>
      <c r="M577" s="182" t="e">
        <f>L577/K577*100</f>
        <v>#DIV/0!</v>
      </c>
      <c r="N577" s="182">
        <f t="shared" ref="N577:O577" si="1076">N578+N579+N580+N582+N583</f>
        <v>0</v>
      </c>
      <c r="O577" s="182">
        <f t="shared" si="1076"/>
        <v>0</v>
      </c>
      <c r="P577" s="182"/>
      <c r="Q577" s="182">
        <f t="shared" ref="Q577:R577" si="1077">Q578+Q579+Q580+Q582+Q583</f>
        <v>0</v>
      </c>
      <c r="R577" s="182">
        <f t="shared" si="1077"/>
        <v>0</v>
      </c>
      <c r="S577" s="182"/>
      <c r="T577" s="182">
        <f t="shared" ref="T577:U577" si="1078">T578+T579+T580+T582+T583</f>
        <v>3486.5</v>
      </c>
      <c r="U577" s="182">
        <f t="shared" si="1078"/>
        <v>3486.5</v>
      </c>
      <c r="V577" s="182"/>
      <c r="W577" s="182">
        <f t="shared" ref="W577:X577" si="1079">W578+W579+W580+W582+W583</f>
        <v>0</v>
      </c>
      <c r="X577" s="182">
        <f t="shared" si="1079"/>
        <v>0</v>
      </c>
      <c r="Y577" s="182"/>
      <c r="Z577" s="182">
        <f t="shared" ref="Z577:AC577" si="1080">Z578+Z579+Z580+Z582+Z583</f>
        <v>0</v>
      </c>
      <c r="AA577" s="182">
        <f t="shared" si="1080"/>
        <v>0</v>
      </c>
      <c r="AB577" s="182">
        <f t="shared" si="1080"/>
        <v>0</v>
      </c>
      <c r="AC577" s="182">
        <f t="shared" si="1080"/>
        <v>0</v>
      </c>
      <c r="AD577" s="182"/>
      <c r="AE577" s="182">
        <f t="shared" ref="AE577:AH577" si="1081">AE578+AE579+AE580+AE582+AE583</f>
        <v>4036.18</v>
      </c>
      <c r="AF577" s="182">
        <f t="shared" si="1081"/>
        <v>0</v>
      </c>
      <c r="AG577" s="182">
        <f t="shared" si="1081"/>
        <v>0</v>
      </c>
      <c r="AH577" s="182">
        <f t="shared" si="1081"/>
        <v>0</v>
      </c>
      <c r="AI577" s="182"/>
      <c r="AJ577" s="182">
        <f t="shared" ref="AJ577:AM577" si="1082">AJ578+AJ579+AJ580+AJ582+AJ583</f>
        <v>0</v>
      </c>
      <c r="AK577" s="182">
        <f t="shared" si="1082"/>
        <v>0</v>
      </c>
      <c r="AL577" s="182">
        <f t="shared" si="1082"/>
        <v>0</v>
      </c>
      <c r="AM577" s="182">
        <f t="shared" si="1082"/>
        <v>0</v>
      </c>
      <c r="AN577" s="182"/>
      <c r="AO577" s="182">
        <f t="shared" ref="AO577:AR577" si="1083">AO578+AO579+AO580+AO582+AO583</f>
        <v>0</v>
      </c>
      <c r="AP577" s="182">
        <f t="shared" si="1083"/>
        <v>0</v>
      </c>
      <c r="AQ577" s="182">
        <f t="shared" si="1083"/>
        <v>0</v>
      </c>
      <c r="AR577" s="182">
        <f t="shared" si="1083"/>
        <v>0</v>
      </c>
      <c r="AS577" s="182"/>
      <c r="AT577" s="182">
        <f t="shared" ref="AT577:AW577" si="1084">AT578+AT579+AT580+AT582+AT583</f>
        <v>0</v>
      </c>
      <c r="AU577" s="182">
        <f t="shared" si="1084"/>
        <v>0</v>
      </c>
      <c r="AV577" s="182">
        <f t="shared" si="1084"/>
        <v>0</v>
      </c>
      <c r="AW577" s="182">
        <f t="shared" si="1084"/>
        <v>0</v>
      </c>
      <c r="AX577" s="182"/>
      <c r="AY577" s="182">
        <f t="shared" ref="AY577:AZ577" si="1085">AY578+AY579+AY580+AY582+AY583</f>
        <v>0</v>
      </c>
      <c r="AZ577" s="182">
        <f t="shared" si="1085"/>
        <v>0</v>
      </c>
      <c r="BA577" s="182"/>
      <c r="BB577" s="192"/>
    </row>
    <row r="578" spans="1:54" ht="32.25" customHeight="1">
      <c r="A578" s="302"/>
      <c r="B578" s="304"/>
      <c r="C578" s="304"/>
      <c r="D578" s="162" t="s">
        <v>37</v>
      </c>
      <c r="E578" s="188">
        <f t="shared" si="1073"/>
        <v>0</v>
      </c>
      <c r="F578" s="182">
        <f t="shared" ref="F578:F590" si="1086">I578+L578+O578+R578+U578+X578+AA578+AF578+AK578+AP578+AU578+AZ578</f>
        <v>0</v>
      </c>
      <c r="G578" s="188"/>
      <c r="H578" s="182"/>
      <c r="I578" s="182"/>
      <c r="J578" s="182"/>
      <c r="K578" s="182"/>
      <c r="L578" s="182"/>
      <c r="M578" s="182"/>
      <c r="N578" s="182"/>
      <c r="O578" s="182"/>
      <c r="P578" s="182"/>
      <c r="Q578" s="182"/>
      <c r="R578" s="182"/>
      <c r="S578" s="182"/>
      <c r="T578" s="182"/>
      <c r="U578" s="182"/>
      <c r="V578" s="182"/>
      <c r="W578" s="182"/>
      <c r="X578" s="182"/>
      <c r="Y578" s="182"/>
      <c r="Z578" s="182"/>
      <c r="AA578" s="182"/>
      <c r="AB578" s="182"/>
      <c r="AC578" s="182"/>
      <c r="AD578" s="182"/>
      <c r="AE578" s="182"/>
      <c r="AF578" s="182"/>
      <c r="AG578" s="182"/>
      <c r="AH578" s="182"/>
      <c r="AI578" s="182"/>
      <c r="AJ578" s="182"/>
      <c r="AK578" s="182"/>
      <c r="AL578" s="182"/>
      <c r="AM578" s="182"/>
      <c r="AN578" s="182"/>
      <c r="AO578" s="182"/>
      <c r="AP578" s="182"/>
      <c r="AQ578" s="182"/>
      <c r="AR578" s="182"/>
      <c r="AS578" s="182"/>
      <c r="AT578" s="182"/>
      <c r="AU578" s="182"/>
      <c r="AV578" s="182"/>
      <c r="AW578" s="182"/>
      <c r="AX578" s="182"/>
      <c r="AY578" s="182"/>
      <c r="AZ578" s="182"/>
      <c r="BA578" s="182"/>
      <c r="BB578" s="192"/>
    </row>
    <row r="579" spans="1:54" ht="50.25" customHeight="1">
      <c r="A579" s="302"/>
      <c r="B579" s="304"/>
      <c r="C579" s="304"/>
      <c r="D579" s="163" t="s">
        <v>2</v>
      </c>
      <c r="E579" s="188">
        <f t="shared" si="1073"/>
        <v>0</v>
      </c>
      <c r="F579" s="182">
        <f t="shared" si="1086"/>
        <v>0</v>
      </c>
      <c r="G579" s="188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82"/>
      <c r="AR579" s="182"/>
      <c r="AS579" s="182"/>
      <c r="AT579" s="182"/>
      <c r="AU579" s="182"/>
      <c r="AV579" s="182"/>
      <c r="AW579" s="182"/>
      <c r="AX579" s="182"/>
      <c r="AY579" s="182"/>
      <c r="AZ579" s="182"/>
      <c r="BA579" s="182"/>
      <c r="BB579" s="192"/>
    </row>
    <row r="580" spans="1:54" ht="22.5" customHeight="1">
      <c r="A580" s="302"/>
      <c r="B580" s="304"/>
      <c r="C580" s="304"/>
      <c r="D580" s="218" t="s">
        <v>277</v>
      </c>
      <c r="E580" s="188">
        <f>H580+K580+N580+Q580+T580+W580+Z580+AE580+AJ580+AO580+AT580+AY580</f>
        <v>7522.68</v>
      </c>
      <c r="F580" s="182">
        <f t="shared" si="1086"/>
        <v>3486.5</v>
      </c>
      <c r="G580" s="188"/>
      <c r="H580" s="189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211">
        <v>3486.5</v>
      </c>
      <c r="U580" s="211">
        <v>3486.5</v>
      </c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>
        <v>4036.18</v>
      </c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82"/>
      <c r="AR580" s="182"/>
      <c r="AS580" s="182"/>
      <c r="AT580" s="182"/>
      <c r="AU580" s="182"/>
      <c r="AV580" s="182"/>
      <c r="AW580" s="182"/>
      <c r="AX580" s="182"/>
      <c r="AY580" s="182"/>
      <c r="AZ580" s="182"/>
      <c r="BA580" s="182"/>
      <c r="BB580" s="192"/>
    </row>
    <row r="581" spans="1:54" ht="82.5" customHeight="1">
      <c r="A581" s="302"/>
      <c r="B581" s="304"/>
      <c r="C581" s="304"/>
      <c r="D581" s="218" t="s">
        <v>283</v>
      </c>
      <c r="E581" s="188">
        <f t="shared" ref="E581:E586" si="1087">H581+K581+N581+Q581+T581+W581+Z581+AE581+AJ581+AO581+AT581+AY581</f>
        <v>0</v>
      </c>
      <c r="F581" s="182">
        <f t="shared" si="1086"/>
        <v>0</v>
      </c>
      <c r="G581" s="188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82"/>
      <c r="AR581" s="182"/>
      <c r="AS581" s="182"/>
      <c r="AT581" s="182"/>
      <c r="AU581" s="182"/>
      <c r="AV581" s="182"/>
      <c r="AW581" s="182"/>
      <c r="AX581" s="182"/>
      <c r="AY581" s="182"/>
      <c r="AZ581" s="182"/>
      <c r="BA581" s="182"/>
      <c r="BB581" s="192"/>
    </row>
    <row r="582" spans="1:54" ht="22.5" customHeight="1">
      <c r="A582" s="302"/>
      <c r="B582" s="304"/>
      <c r="C582" s="304"/>
      <c r="D582" s="218" t="s">
        <v>278</v>
      </c>
      <c r="E582" s="188">
        <f t="shared" si="1087"/>
        <v>0</v>
      </c>
      <c r="F582" s="182">
        <f t="shared" si="1086"/>
        <v>0</v>
      </c>
      <c r="G582" s="188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82"/>
      <c r="AR582" s="182"/>
      <c r="AS582" s="182"/>
      <c r="AT582" s="182"/>
      <c r="AU582" s="182"/>
      <c r="AV582" s="182"/>
      <c r="AW582" s="182"/>
      <c r="AX582" s="182"/>
      <c r="AY582" s="182"/>
      <c r="AZ582" s="182"/>
      <c r="BA582" s="182"/>
      <c r="BB582" s="192"/>
    </row>
    <row r="583" spans="1:54" ht="31.2">
      <c r="A583" s="302"/>
      <c r="B583" s="304"/>
      <c r="C583" s="304"/>
      <c r="D583" s="158" t="s">
        <v>43</v>
      </c>
      <c r="E583" s="188">
        <f t="shared" si="1087"/>
        <v>0</v>
      </c>
      <c r="F583" s="182">
        <f t="shared" si="1086"/>
        <v>0</v>
      </c>
      <c r="G583" s="188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82"/>
      <c r="AR583" s="182"/>
      <c r="AS583" s="182"/>
      <c r="AT583" s="182"/>
      <c r="AU583" s="182"/>
      <c r="AV583" s="182"/>
      <c r="AW583" s="182"/>
      <c r="AX583" s="182"/>
      <c r="AY583" s="182"/>
      <c r="AZ583" s="182"/>
      <c r="BA583" s="182"/>
      <c r="BB583" s="193"/>
    </row>
    <row r="584" spans="1:54" ht="22.5" customHeight="1">
      <c r="A584" s="301"/>
      <c r="B584" s="303" t="s">
        <v>353</v>
      </c>
      <c r="C584" s="303"/>
      <c r="D584" s="164" t="s">
        <v>41</v>
      </c>
      <c r="E584" s="188">
        <f t="shared" si="1087"/>
        <v>774.73500000000001</v>
      </c>
      <c r="F584" s="182">
        <f t="shared" si="1086"/>
        <v>352.67500000000001</v>
      </c>
      <c r="G584" s="188">
        <f>F584/E584*100</f>
        <v>45.522017205883301</v>
      </c>
      <c r="H584" s="182">
        <f>H585+H586+H587+H589+H590</f>
        <v>0</v>
      </c>
      <c r="I584" s="182">
        <f t="shared" ref="I584" si="1088">I585+I586+I587+I589+I590</f>
        <v>0</v>
      </c>
      <c r="J584" s="182" t="e">
        <f>I584/H584*100</f>
        <v>#DIV/0!</v>
      </c>
      <c r="K584" s="182">
        <f t="shared" ref="K584:L584" si="1089">K585+K586+K587+K589+K590</f>
        <v>0</v>
      </c>
      <c r="L584" s="182">
        <f t="shared" si="1089"/>
        <v>0</v>
      </c>
      <c r="M584" s="182"/>
      <c r="N584" s="182">
        <f t="shared" ref="N584:O584" si="1090">N585+N586+N587+N589+N590</f>
        <v>0</v>
      </c>
      <c r="O584" s="182">
        <f t="shared" si="1090"/>
        <v>0</v>
      </c>
      <c r="P584" s="182"/>
      <c r="Q584" s="182">
        <f t="shared" ref="Q584:R584" si="1091">Q585+Q586+Q587+Q589+Q590</f>
        <v>0</v>
      </c>
      <c r="R584" s="182">
        <f t="shared" si="1091"/>
        <v>0</v>
      </c>
      <c r="S584" s="182"/>
      <c r="T584" s="182">
        <f t="shared" ref="T584:U584" si="1092">T585+T586+T587+T589+T590</f>
        <v>352.67500000000001</v>
      </c>
      <c r="U584" s="182">
        <f t="shared" si="1092"/>
        <v>352.67500000000001</v>
      </c>
      <c r="V584" s="182"/>
      <c r="W584" s="182">
        <f t="shared" ref="W584:X584" si="1093">W585+W586+W587+W589+W590</f>
        <v>0</v>
      </c>
      <c r="X584" s="182">
        <f t="shared" si="1093"/>
        <v>0</v>
      </c>
      <c r="Y584" s="182"/>
      <c r="Z584" s="182">
        <f t="shared" ref="Z584:AC584" si="1094">Z585+Z586+Z587+Z589+Z590</f>
        <v>0</v>
      </c>
      <c r="AA584" s="182">
        <f t="shared" si="1094"/>
        <v>0</v>
      </c>
      <c r="AB584" s="182">
        <f t="shared" si="1094"/>
        <v>0</v>
      </c>
      <c r="AC584" s="182">
        <f t="shared" si="1094"/>
        <v>0</v>
      </c>
      <c r="AD584" s="182"/>
      <c r="AE584" s="182">
        <f t="shared" ref="AE584:AH584" si="1095">AE585+AE586+AE587+AE589+AE590</f>
        <v>422.06</v>
      </c>
      <c r="AF584" s="182">
        <f t="shared" si="1095"/>
        <v>0</v>
      </c>
      <c r="AG584" s="182">
        <f t="shared" si="1095"/>
        <v>0</v>
      </c>
      <c r="AH584" s="182">
        <f t="shared" si="1095"/>
        <v>0</v>
      </c>
      <c r="AI584" s="182"/>
      <c r="AJ584" s="182">
        <f t="shared" ref="AJ584:AM584" si="1096">AJ585+AJ586+AJ587+AJ589+AJ590</f>
        <v>0</v>
      </c>
      <c r="AK584" s="182">
        <f t="shared" si="1096"/>
        <v>0</v>
      </c>
      <c r="AL584" s="182">
        <f t="shared" si="1096"/>
        <v>0</v>
      </c>
      <c r="AM584" s="182">
        <f t="shared" si="1096"/>
        <v>0</v>
      </c>
      <c r="AN584" s="182"/>
      <c r="AO584" s="182">
        <f t="shared" ref="AO584:AR584" si="1097">AO585+AO586+AO587+AO589+AO590</f>
        <v>0</v>
      </c>
      <c r="AP584" s="182">
        <f t="shared" si="1097"/>
        <v>0</v>
      </c>
      <c r="AQ584" s="182">
        <f t="shared" si="1097"/>
        <v>0</v>
      </c>
      <c r="AR584" s="182">
        <f t="shared" si="1097"/>
        <v>0</v>
      </c>
      <c r="AS584" s="182"/>
      <c r="AT584" s="182">
        <f t="shared" ref="AT584:AW584" si="1098">AT585+AT586+AT587+AT589+AT590</f>
        <v>0</v>
      </c>
      <c r="AU584" s="182">
        <f t="shared" si="1098"/>
        <v>0</v>
      </c>
      <c r="AV584" s="182">
        <f t="shared" si="1098"/>
        <v>0</v>
      </c>
      <c r="AW584" s="182">
        <f t="shared" si="1098"/>
        <v>0</v>
      </c>
      <c r="AX584" s="182"/>
      <c r="AY584" s="182">
        <f t="shared" ref="AY584:AZ584" si="1099">AY585+AY586+AY587+AY589+AY590</f>
        <v>0</v>
      </c>
      <c r="AZ584" s="182">
        <f t="shared" si="1099"/>
        <v>0</v>
      </c>
      <c r="BA584" s="182"/>
      <c r="BB584" s="192"/>
    </row>
    <row r="585" spans="1:54" ht="32.25" customHeight="1">
      <c r="A585" s="302"/>
      <c r="B585" s="304"/>
      <c r="C585" s="304"/>
      <c r="D585" s="162" t="s">
        <v>37</v>
      </c>
      <c r="E585" s="188">
        <f t="shared" si="1087"/>
        <v>0</v>
      </c>
      <c r="F585" s="182">
        <f t="shared" si="1086"/>
        <v>0</v>
      </c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82"/>
      <c r="AR585" s="182"/>
      <c r="AS585" s="182"/>
      <c r="AT585" s="182"/>
      <c r="AU585" s="182"/>
      <c r="AV585" s="182"/>
      <c r="AW585" s="182"/>
      <c r="AX585" s="182"/>
      <c r="AY585" s="182"/>
      <c r="AZ585" s="182"/>
      <c r="BA585" s="182"/>
      <c r="BB585" s="192"/>
    </row>
    <row r="586" spans="1:54" ht="50.25" customHeight="1">
      <c r="A586" s="302"/>
      <c r="B586" s="304"/>
      <c r="C586" s="304"/>
      <c r="D586" s="163" t="s">
        <v>2</v>
      </c>
      <c r="E586" s="188">
        <f t="shared" si="1087"/>
        <v>0</v>
      </c>
      <c r="F586" s="182">
        <f t="shared" si="1086"/>
        <v>0</v>
      </c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82"/>
      <c r="AR586" s="182"/>
      <c r="AS586" s="182"/>
      <c r="AT586" s="182"/>
      <c r="AU586" s="182"/>
      <c r="AV586" s="182"/>
      <c r="AW586" s="182"/>
      <c r="AX586" s="182"/>
      <c r="AY586" s="182"/>
      <c r="AZ586" s="182"/>
      <c r="BA586" s="182"/>
      <c r="BB586" s="192"/>
    </row>
    <row r="587" spans="1:54" ht="22.5" customHeight="1">
      <c r="A587" s="302"/>
      <c r="B587" s="304"/>
      <c r="C587" s="304"/>
      <c r="D587" s="218" t="s">
        <v>277</v>
      </c>
      <c r="E587" s="188">
        <f>H587+K587+N587+Q587+T587+W587+Z587+AE587+AJ587+AO587+AT587+AY587</f>
        <v>774.73500000000001</v>
      </c>
      <c r="F587" s="182">
        <f t="shared" si="1086"/>
        <v>352.67500000000001</v>
      </c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211">
        <v>352.67500000000001</v>
      </c>
      <c r="U587" s="211">
        <v>352.67500000000001</v>
      </c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>
        <v>422.06</v>
      </c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82"/>
      <c r="AR587" s="182"/>
      <c r="AS587" s="182"/>
      <c r="AT587" s="182"/>
      <c r="AU587" s="182"/>
      <c r="AV587" s="182"/>
      <c r="AW587" s="182"/>
      <c r="AX587" s="182"/>
      <c r="AY587" s="182"/>
      <c r="AZ587" s="182"/>
      <c r="BA587" s="182"/>
      <c r="BB587" s="192"/>
    </row>
    <row r="588" spans="1:54" ht="82.5" customHeight="1">
      <c r="A588" s="302"/>
      <c r="B588" s="304"/>
      <c r="C588" s="304"/>
      <c r="D588" s="218" t="s">
        <v>283</v>
      </c>
      <c r="E588" s="188">
        <f t="shared" ref="E588:E590" si="1100">H588+K588+N588+Q588+T588+W588+Z588+AE588+AJ588+AO588+AT588+AY588</f>
        <v>0</v>
      </c>
      <c r="F588" s="182">
        <f t="shared" si="1086"/>
        <v>0</v>
      </c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2"/>
      <c r="AF588" s="182"/>
      <c r="AG588" s="182"/>
      <c r="AH588" s="182"/>
      <c r="AI588" s="182"/>
      <c r="AJ588" s="182"/>
      <c r="AK588" s="182"/>
      <c r="AL588" s="182"/>
      <c r="AM588" s="182"/>
      <c r="AN588" s="182"/>
      <c r="AO588" s="182"/>
      <c r="AP588" s="182"/>
      <c r="AQ588" s="182"/>
      <c r="AR588" s="182"/>
      <c r="AS588" s="182"/>
      <c r="AT588" s="182"/>
      <c r="AU588" s="182"/>
      <c r="AV588" s="182"/>
      <c r="AW588" s="182"/>
      <c r="AX588" s="182"/>
      <c r="AY588" s="182"/>
      <c r="AZ588" s="182"/>
      <c r="BA588" s="182"/>
      <c r="BB588" s="192"/>
    </row>
    <row r="589" spans="1:54" ht="22.5" customHeight="1">
      <c r="A589" s="302"/>
      <c r="B589" s="304"/>
      <c r="C589" s="304"/>
      <c r="D589" s="218" t="s">
        <v>278</v>
      </c>
      <c r="E589" s="188">
        <f t="shared" si="1100"/>
        <v>0</v>
      </c>
      <c r="F589" s="182">
        <f t="shared" si="1086"/>
        <v>0</v>
      </c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  <c r="AG589" s="182"/>
      <c r="AH589" s="182"/>
      <c r="AI589" s="182"/>
      <c r="AJ589" s="182"/>
      <c r="AK589" s="182"/>
      <c r="AL589" s="182"/>
      <c r="AM589" s="182"/>
      <c r="AN589" s="182"/>
      <c r="AO589" s="182"/>
      <c r="AP589" s="182"/>
      <c r="AQ589" s="182"/>
      <c r="AR589" s="182"/>
      <c r="AS589" s="182"/>
      <c r="AT589" s="182"/>
      <c r="AU589" s="182"/>
      <c r="AV589" s="182"/>
      <c r="AW589" s="182"/>
      <c r="AX589" s="182"/>
      <c r="AY589" s="182"/>
      <c r="AZ589" s="182"/>
      <c r="BA589" s="182"/>
      <c r="BB589" s="192"/>
    </row>
    <row r="590" spans="1:54" ht="31.2">
      <c r="A590" s="302"/>
      <c r="B590" s="304"/>
      <c r="C590" s="304"/>
      <c r="D590" s="158" t="s">
        <v>43</v>
      </c>
      <c r="E590" s="188">
        <f t="shared" si="1100"/>
        <v>0</v>
      </c>
      <c r="F590" s="182">
        <f t="shared" si="1086"/>
        <v>0</v>
      </c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82"/>
      <c r="AR590" s="182"/>
      <c r="AS590" s="182"/>
      <c r="AT590" s="182"/>
      <c r="AU590" s="182"/>
      <c r="AV590" s="182"/>
      <c r="AW590" s="182"/>
      <c r="AX590" s="182"/>
      <c r="AY590" s="182"/>
      <c r="AZ590" s="182"/>
      <c r="BA590" s="182"/>
      <c r="BB590" s="193"/>
    </row>
    <row r="591" spans="1:54" ht="22.5" customHeight="1">
      <c r="A591" s="305" t="s">
        <v>342</v>
      </c>
      <c r="B591" s="306"/>
      <c r="C591" s="307"/>
      <c r="D591" s="164" t="s">
        <v>41</v>
      </c>
      <c r="E591" s="188">
        <f>H591+K591+N591+Q591+T591+W591+Z591+AE591+AJ591+AO591+AT591+AY591</f>
        <v>122694.533</v>
      </c>
      <c r="F591" s="182">
        <f t="shared" ref="F591:F597" si="1101">I591+L591+O591+R591+U591+X591+AA591+AF591+AK591+AP591+AU591+AZ591</f>
        <v>98292.73</v>
      </c>
      <c r="G591" s="188">
        <f>F591*100/E591</f>
        <v>80.111743854145487</v>
      </c>
      <c r="H591" s="182">
        <f>H592+H593+H594+H596+H597</f>
        <v>28634.25</v>
      </c>
      <c r="I591" s="182">
        <f t="shared" ref="I591" si="1102">I592+I593+I594+I596+I597</f>
        <v>28634.25</v>
      </c>
      <c r="J591" s="182">
        <f>I591*100/H591</f>
        <v>100</v>
      </c>
      <c r="K591" s="182">
        <f t="shared" ref="K591:L591" si="1103">K592+K593+K594+K596+K597</f>
        <v>36640.06</v>
      </c>
      <c r="L591" s="182">
        <f t="shared" si="1103"/>
        <v>36640.06</v>
      </c>
      <c r="M591" s="182">
        <f>L591*100/K591</f>
        <v>100</v>
      </c>
      <c r="N591" s="182">
        <f t="shared" ref="N591:O591" si="1104">N592+N593+N594+N596+N597</f>
        <v>0</v>
      </c>
      <c r="O591" s="182">
        <f t="shared" si="1104"/>
        <v>0</v>
      </c>
      <c r="P591" s="182"/>
      <c r="Q591" s="182">
        <f t="shared" ref="Q591:R591" si="1105">Q592+Q593+Q594+Q596+Q597</f>
        <v>9999.9999999999982</v>
      </c>
      <c r="R591" s="182">
        <f t="shared" si="1105"/>
        <v>9999.9999999999982</v>
      </c>
      <c r="S591" s="182">
        <f>R591*100/Q591</f>
        <v>100</v>
      </c>
      <c r="T591" s="182">
        <f t="shared" ref="T591:U591" si="1106">T592+T593+T594+T596+T597</f>
        <v>23018.420000000002</v>
      </c>
      <c r="U591" s="182">
        <f t="shared" si="1106"/>
        <v>23018.420000000002</v>
      </c>
      <c r="V591" s="182"/>
      <c r="W591" s="182">
        <f t="shared" ref="W591:X591" si="1107">W592+W593+W594+W596+W597</f>
        <v>0</v>
      </c>
      <c r="X591" s="182">
        <f t="shared" si="1107"/>
        <v>0</v>
      </c>
      <c r="Y591" s="182"/>
      <c r="Z591" s="182">
        <f t="shared" ref="Z591:AC591" si="1108">Z592+Z593+Z594+Z596+Z597</f>
        <v>0</v>
      </c>
      <c r="AA591" s="182">
        <f t="shared" si="1108"/>
        <v>0</v>
      </c>
      <c r="AB591" s="182">
        <f t="shared" si="1108"/>
        <v>0</v>
      </c>
      <c r="AC591" s="182">
        <f t="shared" si="1108"/>
        <v>0</v>
      </c>
      <c r="AD591" s="182"/>
      <c r="AE591" s="182">
        <f t="shared" ref="AE591:AH591" si="1109">AE592+AE593+AE594+AE596+AE597</f>
        <v>24401.803000000004</v>
      </c>
      <c r="AF591" s="182">
        <f t="shared" si="1109"/>
        <v>0</v>
      </c>
      <c r="AG591" s="182">
        <f t="shared" si="1109"/>
        <v>0</v>
      </c>
      <c r="AH591" s="182">
        <f t="shared" si="1109"/>
        <v>0</v>
      </c>
      <c r="AI591" s="182"/>
      <c r="AJ591" s="182">
        <f t="shared" ref="AJ591:AM591" si="1110">AJ592+AJ593+AJ594+AJ596+AJ597</f>
        <v>0</v>
      </c>
      <c r="AK591" s="182">
        <f t="shared" si="1110"/>
        <v>0</v>
      </c>
      <c r="AL591" s="182">
        <f t="shared" si="1110"/>
        <v>0</v>
      </c>
      <c r="AM591" s="182">
        <f t="shared" si="1110"/>
        <v>0</v>
      </c>
      <c r="AN591" s="182"/>
      <c r="AO591" s="182">
        <f t="shared" ref="AO591:AR591" si="1111">AO592+AO593+AO594+AO596+AO597</f>
        <v>0</v>
      </c>
      <c r="AP591" s="182">
        <f t="shared" si="1111"/>
        <v>0</v>
      </c>
      <c r="AQ591" s="182">
        <f t="shared" si="1111"/>
        <v>0</v>
      </c>
      <c r="AR591" s="182">
        <f t="shared" si="1111"/>
        <v>0</v>
      </c>
      <c r="AS591" s="182"/>
      <c r="AT591" s="182">
        <f t="shared" ref="AT591:AW591" si="1112">AT592+AT593+AT594+AT596+AT597</f>
        <v>0</v>
      </c>
      <c r="AU591" s="182">
        <f t="shared" si="1112"/>
        <v>0</v>
      </c>
      <c r="AV591" s="182">
        <f t="shared" si="1112"/>
        <v>0</v>
      </c>
      <c r="AW591" s="182">
        <f t="shared" si="1112"/>
        <v>0</v>
      </c>
      <c r="AX591" s="182"/>
      <c r="AY591" s="182">
        <f t="shared" ref="AY591:AZ591" si="1113">AY592+AY593+AY594+AY596+AY597</f>
        <v>0</v>
      </c>
      <c r="AZ591" s="182">
        <f t="shared" si="1113"/>
        <v>0</v>
      </c>
      <c r="BA591" s="182"/>
      <c r="BB591" s="192"/>
    </row>
    <row r="592" spans="1:54" ht="32.25" customHeight="1">
      <c r="A592" s="308"/>
      <c r="B592" s="309"/>
      <c r="C592" s="310"/>
      <c r="D592" s="162" t="s">
        <v>37</v>
      </c>
      <c r="E592" s="188">
        <f t="shared" si="975"/>
        <v>0</v>
      </c>
      <c r="F592" s="182">
        <f t="shared" si="1101"/>
        <v>0</v>
      </c>
      <c r="G592" s="182"/>
      <c r="H592" s="182">
        <f>H452+H522</f>
        <v>0</v>
      </c>
      <c r="I592" s="182">
        <f t="shared" ref="I592:BA592" si="1114">I452+I522</f>
        <v>0</v>
      </c>
      <c r="J592" s="182">
        <f t="shared" si="1114"/>
        <v>0</v>
      </c>
      <c r="K592" s="182">
        <f t="shared" si="1114"/>
        <v>0</v>
      </c>
      <c r="L592" s="182">
        <f t="shared" si="1114"/>
        <v>0</v>
      </c>
      <c r="M592" s="182">
        <f t="shared" si="1114"/>
        <v>0</v>
      </c>
      <c r="N592" s="182">
        <f t="shared" si="1114"/>
        <v>0</v>
      </c>
      <c r="O592" s="182">
        <f t="shared" si="1114"/>
        <v>0</v>
      </c>
      <c r="P592" s="182">
        <f t="shared" si="1114"/>
        <v>0</v>
      </c>
      <c r="Q592" s="182">
        <f t="shared" si="1114"/>
        <v>0</v>
      </c>
      <c r="R592" s="182">
        <f t="shared" si="1114"/>
        <v>0</v>
      </c>
      <c r="S592" s="182">
        <f t="shared" si="1114"/>
        <v>0</v>
      </c>
      <c r="T592" s="182">
        <f t="shared" si="1114"/>
        <v>0</v>
      </c>
      <c r="U592" s="182">
        <f t="shared" si="1114"/>
        <v>0</v>
      </c>
      <c r="V592" s="182">
        <f t="shared" si="1114"/>
        <v>0</v>
      </c>
      <c r="W592" s="182">
        <f t="shared" si="1114"/>
        <v>0</v>
      </c>
      <c r="X592" s="182">
        <f t="shared" si="1114"/>
        <v>0</v>
      </c>
      <c r="Y592" s="182">
        <f t="shared" si="1114"/>
        <v>0</v>
      </c>
      <c r="Z592" s="182">
        <f t="shared" si="1114"/>
        <v>0</v>
      </c>
      <c r="AA592" s="182">
        <f t="shared" si="1114"/>
        <v>0</v>
      </c>
      <c r="AB592" s="182">
        <f t="shared" si="1114"/>
        <v>0</v>
      </c>
      <c r="AC592" s="182">
        <f t="shared" si="1114"/>
        <v>0</v>
      </c>
      <c r="AD592" s="182">
        <f t="shared" si="1114"/>
        <v>0</v>
      </c>
      <c r="AE592" s="182">
        <f t="shared" si="1114"/>
        <v>0</v>
      </c>
      <c r="AF592" s="182">
        <f t="shared" si="1114"/>
        <v>0</v>
      </c>
      <c r="AG592" s="182">
        <f t="shared" si="1114"/>
        <v>0</v>
      </c>
      <c r="AH592" s="182">
        <f t="shared" si="1114"/>
        <v>0</v>
      </c>
      <c r="AI592" s="182">
        <f t="shared" si="1114"/>
        <v>0</v>
      </c>
      <c r="AJ592" s="182">
        <f t="shared" si="1114"/>
        <v>0</v>
      </c>
      <c r="AK592" s="182">
        <f t="shared" si="1114"/>
        <v>0</v>
      </c>
      <c r="AL592" s="182">
        <f t="shared" si="1114"/>
        <v>0</v>
      </c>
      <c r="AM592" s="182">
        <f t="shared" si="1114"/>
        <v>0</v>
      </c>
      <c r="AN592" s="182">
        <f t="shared" si="1114"/>
        <v>0</v>
      </c>
      <c r="AO592" s="182">
        <f t="shared" si="1114"/>
        <v>0</v>
      </c>
      <c r="AP592" s="182">
        <f t="shared" si="1114"/>
        <v>0</v>
      </c>
      <c r="AQ592" s="182">
        <f t="shared" si="1114"/>
        <v>0</v>
      </c>
      <c r="AR592" s="182">
        <f t="shared" si="1114"/>
        <v>0</v>
      </c>
      <c r="AS592" s="182">
        <f t="shared" si="1114"/>
        <v>0</v>
      </c>
      <c r="AT592" s="182">
        <f t="shared" si="1114"/>
        <v>0</v>
      </c>
      <c r="AU592" s="182">
        <f t="shared" si="1114"/>
        <v>0</v>
      </c>
      <c r="AV592" s="182">
        <f t="shared" si="1114"/>
        <v>0</v>
      </c>
      <c r="AW592" s="182">
        <f t="shared" si="1114"/>
        <v>0</v>
      </c>
      <c r="AX592" s="182">
        <f t="shared" si="1114"/>
        <v>0</v>
      </c>
      <c r="AY592" s="182">
        <f t="shared" si="1114"/>
        <v>0</v>
      </c>
      <c r="AZ592" s="182">
        <f t="shared" si="1114"/>
        <v>0</v>
      </c>
      <c r="BA592" s="182">
        <f t="shared" si="1114"/>
        <v>0</v>
      </c>
      <c r="BB592" s="192"/>
    </row>
    <row r="593" spans="1:54" ht="50.25" customHeight="1">
      <c r="A593" s="308"/>
      <c r="B593" s="309"/>
      <c r="C593" s="310"/>
      <c r="D593" s="163" t="s">
        <v>2</v>
      </c>
      <c r="E593" s="188">
        <f t="shared" si="975"/>
        <v>0</v>
      </c>
      <c r="F593" s="182">
        <f t="shared" si="1101"/>
        <v>0</v>
      </c>
      <c r="G593" s="182"/>
      <c r="H593" s="182">
        <f t="shared" ref="H593:BA593" si="1115">H453+H523</f>
        <v>0</v>
      </c>
      <c r="I593" s="182">
        <f t="shared" si="1115"/>
        <v>0</v>
      </c>
      <c r="J593" s="182">
        <f t="shared" si="1115"/>
        <v>0</v>
      </c>
      <c r="K593" s="182">
        <f t="shared" si="1115"/>
        <v>0</v>
      </c>
      <c r="L593" s="182">
        <f t="shared" si="1115"/>
        <v>0</v>
      </c>
      <c r="M593" s="182">
        <f t="shared" si="1115"/>
        <v>0</v>
      </c>
      <c r="N593" s="182">
        <f t="shared" si="1115"/>
        <v>0</v>
      </c>
      <c r="O593" s="182">
        <f t="shared" si="1115"/>
        <v>0</v>
      </c>
      <c r="P593" s="182">
        <f t="shared" si="1115"/>
        <v>0</v>
      </c>
      <c r="Q593" s="182">
        <f t="shared" si="1115"/>
        <v>0</v>
      </c>
      <c r="R593" s="182">
        <f t="shared" si="1115"/>
        <v>0</v>
      </c>
      <c r="S593" s="182">
        <f t="shared" si="1115"/>
        <v>0</v>
      </c>
      <c r="T593" s="182">
        <f t="shared" si="1115"/>
        <v>0</v>
      </c>
      <c r="U593" s="182">
        <f t="shared" si="1115"/>
        <v>0</v>
      </c>
      <c r="V593" s="182">
        <f t="shared" si="1115"/>
        <v>0</v>
      </c>
      <c r="W593" s="182">
        <f t="shared" si="1115"/>
        <v>0</v>
      </c>
      <c r="X593" s="182">
        <f t="shared" si="1115"/>
        <v>0</v>
      </c>
      <c r="Y593" s="182">
        <f t="shared" si="1115"/>
        <v>0</v>
      </c>
      <c r="Z593" s="182">
        <f t="shared" si="1115"/>
        <v>0</v>
      </c>
      <c r="AA593" s="182">
        <f t="shared" si="1115"/>
        <v>0</v>
      </c>
      <c r="AB593" s="182">
        <f t="shared" si="1115"/>
        <v>0</v>
      </c>
      <c r="AC593" s="182">
        <f t="shared" si="1115"/>
        <v>0</v>
      </c>
      <c r="AD593" s="182">
        <f t="shared" si="1115"/>
        <v>0</v>
      </c>
      <c r="AE593" s="182">
        <f t="shared" si="1115"/>
        <v>0</v>
      </c>
      <c r="AF593" s="182">
        <f t="shared" si="1115"/>
        <v>0</v>
      </c>
      <c r="AG593" s="182">
        <f t="shared" si="1115"/>
        <v>0</v>
      </c>
      <c r="AH593" s="182">
        <f t="shared" si="1115"/>
        <v>0</v>
      </c>
      <c r="AI593" s="182">
        <f t="shared" si="1115"/>
        <v>0</v>
      </c>
      <c r="AJ593" s="182">
        <f t="shared" si="1115"/>
        <v>0</v>
      </c>
      <c r="AK593" s="182">
        <f t="shared" si="1115"/>
        <v>0</v>
      </c>
      <c r="AL593" s="182">
        <f t="shared" si="1115"/>
        <v>0</v>
      </c>
      <c r="AM593" s="182">
        <f t="shared" si="1115"/>
        <v>0</v>
      </c>
      <c r="AN593" s="182">
        <f t="shared" si="1115"/>
        <v>0</v>
      </c>
      <c r="AO593" s="182">
        <f t="shared" si="1115"/>
        <v>0</v>
      </c>
      <c r="AP593" s="182">
        <f t="shared" si="1115"/>
        <v>0</v>
      </c>
      <c r="AQ593" s="182">
        <f t="shared" si="1115"/>
        <v>0</v>
      </c>
      <c r="AR593" s="182">
        <f t="shared" si="1115"/>
        <v>0</v>
      </c>
      <c r="AS593" s="182">
        <f t="shared" si="1115"/>
        <v>0</v>
      </c>
      <c r="AT593" s="182">
        <f t="shared" si="1115"/>
        <v>0</v>
      </c>
      <c r="AU593" s="182">
        <f t="shared" si="1115"/>
        <v>0</v>
      </c>
      <c r="AV593" s="182">
        <f t="shared" si="1115"/>
        <v>0</v>
      </c>
      <c r="AW593" s="182">
        <f t="shared" si="1115"/>
        <v>0</v>
      </c>
      <c r="AX593" s="182">
        <f t="shared" si="1115"/>
        <v>0</v>
      </c>
      <c r="AY593" s="182">
        <f t="shared" si="1115"/>
        <v>0</v>
      </c>
      <c r="AZ593" s="182">
        <f t="shared" si="1115"/>
        <v>0</v>
      </c>
      <c r="BA593" s="182">
        <f t="shared" si="1115"/>
        <v>0</v>
      </c>
      <c r="BB593" s="192"/>
    </row>
    <row r="594" spans="1:54" ht="22.5" customHeight="1">
      <c r="A594" s="308"/>
      <c r="B594" s="309"/>
      <c r="C594" s="310"/>
      <c r="D594" s="218" t="s">
        <v>277</v>
      </c>
      <c r="E594" s="188">
        <f>H594+K594+N594+Q594+T594+W594+Z594+AE594+AJ594+AO594+AT594+AY594</f>
        <v>122694.533</v>
      </c>
      <c r="F594" s="182">
        <f t="shared" si="1101"/>
        <v>98292.73</v>
      </c>
      <c r="G594" s="182"/>
      <c r="H594" s="182">
        <f t="shared" ref="H594:BA594" si="1116">H454+H524</f>
        <v>28634.25</v>
      </c>
      <c r="I594" s="182">
        <f t="shared" si="1116"/>
        <v>28634.25</v>
      </c>
      <c r="J594" s="182">
        <f t="shared" si="1116"/>
        <v>0</v>
      </c>
      <c r="K594" s="182">
        <f t="shared" si="1116"/>
        <v>36640.06</v>
      </c>
      <c r="L594" s="182">
        <f t="shared" si="1116"/>
        <v>36640.06</v>
      </c>
      <c r="M594" s="182">
        <f t="shared" si="1116"/>
        <v>100</v>
      </c>
      <c r="N594" s="182">
        <f t="shared" si="1116"/>
        <v>0</v>
      </c>
      <c r="O594" s="182">
        <f t="shared" si="1116"/>
        <v>0</v>
      </c>
      <c r="P594" s="182">
        <f t="shared" si="1116"/>
        <v>0</v>
      </c>
      <c r="Q594" s="182">
        <f t="shared" si="1116"/>
        <v>9999.9999999999982</v>
      </c>
      <c r="R594" s="182">
        <f t="shared" si="1116"/>
        <v>9999.9999999999982</v>
      </c>
      <c r="S594" s="182">
        <f t="shared" si="1116"/>
        <v>100</v>
      </c>
      <c r="T594" s="182">
        <f t="shared" si="1116"/>
        <v>23018.420000000002</v>
      </c>
      <c r="U594" s="182">
        <f t="shared" si="1116"/>
        <v>23018.420000000002</v>
      </c>
      <c r="V594" s="182">
        <f t="shared" si="1116"/>
        <v>0</v>
      </c>
      <c r="W594" s="182">
        <f t="shared" si="1116"/>
        <v>0</v>
      </c>
      <c r="X594" s="182">
        <f t="shared" si="1116"/>
        <v>0</v>
      </c>
      <c r="Y594" s="182">
        <f t="shared" si="1116"/>
        <v>0</v>
      </c>
      <c r="Z594" s="182">
        <f t="shared" si="1116"/>
        <v>0</v>
      </c>
      <c r="AA594" s="182">
        <f t="shared" si="1116"/>
        <v>0</v>
      </c>
      <c r="AB594" s="182">
        <f t="shared" si="1116"/>
        <v>0</v>
      </c>
      <c r="AC594" s="182">
        <f t="shared" si="1116"/>
        <v>0</v>
      </c>
      <c r="AD594" s="182">
        <f t="shared" si="1116"/>
        <v>0</v>
      </c>
      <c r="AE594" s="182">
        <f t="shared" si="1116"/>
        <v>24401.803000000004</v>
      </c>
      <c r="AF594" s="182">
        <f t="shared" si="1116"/>
        <v>0</v>
      </c>
      <c r="AG594" s="182">
        <f t="shared" si="1116"/>
        <v>0</v>
      </c>
      <c r="AH594" s="182">
        <f t="shared" si="1116"/>
        <v>0</v>
      </c>
      <c r="AI594" s="182">
        <f t="shared" si="1116"/>
        <v>0</v>
      </c>
      <c r="AJ594" s="182">
        <f t="shared" si="1116"/>
        <v>0</v>
      </c>
      <c r="AK594" s="182">
        <f t="shared" si="1116"/>
        <v>0</v>
      </c>
      <c r="AL594" s="182">
        <f t="shared" si="1116"/>
        <v>0</v>
      </c>
      <c r="AM594" s="182">
        <f t="shared" si="1116"/>
        <v>0</v>
      </c>
      <c r="AN594" s="182">
        <f t="shared" si="1116"/>
        <v>0</v>
      </c>
      <c r="AO594" s="182">
        <f t="shared" si="1116"/>
        <v>0</v>
      </c>
      <c r="AP594" s="182">
        <f t="shared" si="1116"/>
        <v>0</v>
      </c>
      <c r="AQ594" s="182">
        <f t="shared" si="1116"/>
        <v>0</v>
      </c>
      <c r="AR594" s="182">
        <f t="shared" si="1116"/>
        <v>0</v>
      </c>
      <c r="AS594" s="182">
        <f t="shared" si="1116"/>
        <v>0</v>
      </c>
      <c r="AT594" s="182">
        <f t="shared" si="1116"/>
        <v>0</v>
      </c>
      <c r="AU594" s="182">
        <f t="shared" si="1116"/>
        <v>0</v>
      </c>
      <c r="AV594" s="182">
        <f t="shared" si="1116"/>
        <v>0</v>
      </c>
      <c r="AW594" s="182">
        <f t="shared" si="1116"/>
        <v>0</v>
      </c>
      <c r="AX594" s="182">
        <f t="shared" si="1116"/>
        <v>0</v>
      </c>
      <c r="AY594" s="182">
        <f t="shared" si="1116"/>
        <v>0</v>
      </c>
      <c r="AZ594" s="182">
        <f t="shared" si="1116"/>
        <v>0</v>
      </c>
      <c r="BA594" s="182">
        <f t="shared" si="1116"/>
        <v>0</v>
      </c>
      <c r="BB594" s="192"/>
    </row>
    <row r="595" spans="1:54" ht="82.5" customHeight="1">
      <c r="A595" s="308"/>
      <c r="B595" s="309"/>
      <c r="C595" s="310"/>
      <c r="D595" s="218" t="s">
        <v>283</v>
      </c>
      <c r="E595" s="188">
        <f t="shared" ref="E595:E597" si="1117">H595+K595+N595+Q595+T595+W595+Z595+AE595+AJ595+AO595+AT595+AY595</f>
        <v>0</v>
      </c>
      <c r="F595" s="182">
        <f t="shared" si="1101"/>
        <v>0</v>
      </c>
      <c r="G595" s="182"/>
      <c r="H595" s="182">
        <f t="shared" ref="H595:BA595" si="1118">H455+H525</f>
        <v>0</v>
      </c>
      <c r="I595" s="182">
        <f t="shared" si="1118"/>
        <v>0</v>
      </c>
      <c r="J595" s="182">
        <f t="shared" si="1118"/>
        <v>0</v>
      </c>
      <c r="K595" s="182">
        <f t="shared" si="1118"/>
        <v>0</v>
      </c>
      <c r="L595" s="182">
        <f t="shared" si="1118"/>
        <v>0</v>
      </c>
      <c r="M595" s="182">
        <f t="shared" si="1118"/>
        <v>0</v>
      </c>
      <c r="N595" s="182">
        <f t="shared" si="1118"/>
        <v>0</v>
      </c>
      <c r="O595" s="182">
        <f t="shared" si="1118"/>
        <v>0</v>
      </c>
      <c r="P595" s="182">
        <f t="shared" si="1118"/>
        <v>0</v>
      </c>
      <c r="Q595" s="182">
        <f t="shared" si="1118"/>
        <v>0</v>
      </c>
      <c r="R595" s="182">
        <f t="shared" si="1118"/>
        <v>0</v>
      </c>
      <c r="S595" s="182">
        <f t="shared" si="1118"/>
        <v>0</v>
      </c>
      <c r="T595" s="182">
        <f t="shared" si="1118"/>
        <v>0</v>
      </c>
      <c r="U595" s="182">
        <f t="shared" si="1118"/>
        <v>0</v>
      </c>
      <c r="V595" s="182">
        <f t="shared" si="1118"/>
        <v>0</v>
      </c>
      <c r="W595" s="182">
        <f t="shared" si="1118"/>
        <v>0</v>
      </c>
      <c r="X595" s="182">
        <f t="shared" si="1118"/>
        <v>0</v>
      </c>
      <c r="Y595" s="182">
        <f t="shared" si="1118"/>
        <v>0</v>
      </c>
      <c r="Z595" s="182">
        <f t="shared" si="1118"/>
        <v>0</v>
      </c>
      <c r="AA595" s="182">
        <f t="shared" si="1118"/>
        <v>0</v>
      </c>
      <c r="AB595" s="182">
        <f t="shared" si="1118"/>
        <v>0</v>
      </c>
      <c r="AC595" s="182">
        <f t="shared" si="1118"/>
        <v>0</v>
      </c>
      <c r="AD595" s="182">
        <f t="shared" si="1118"/>
        <v>0</v>
      </c>
      <c r="AE595" s="182">
        <f t="shared" si="1118"/>
        <v>0</v>
      </c>
      <c r="AF595" s="182">
        <f t="shared" si="1118"/>
        <v>0</v>
      </c>
      <c r="AG595" s="182">
        <f t="shared" si="1118"/>
        <v>0</v>
      </c>
      <c r="AH595" s="182">
        <f t="shared" si="1118"/>
        <v>0</v>
      </c>
      <c r="AI595" s="182">
        <f t="shared" si="1118"/>
        <v>0</v>
      </c>
      <c r="AJ595" s="182">
        <f t="shared" si="1118"/>
        <v>0</v>
      </c>
      <c r="AK595" s="182">
        <f t="shared" si="1118"/>
        <v>0</v>
      </c>
      <c r="AL595" s="182">
        <f t="shared" si="1118"/>
        <v>0</v>
      </c>
      <c r="AM595" s="182">
        <f t="shared" si="1118"/>
        <v>0</v>
      </c>
      <c r="AN595" s="182">
        <f t="shared" si="1118"/>
        <v>0</v>
      </c>
      <c r="AO595" s="182">
        <f t="shared" si="1118"/>
        <v>0</v>
      </c>
      <c r="AP595" s="182">
        <f t="shared" si="1118"/>
        <v>0</v>
      </c>
      <c r="AQ595" s="182">
        <f t="shared" si="1118"/>
        <v>0</v>
      </c>
      <c r="AR595" s="182">
        <f t="shared" si="1118"/>
        <v>0</v>
      </c>
      <c r="AS595" s="182">
        <f t="shared" si="1118"/>
        <v>0</v>
      </c>
      <c r="AT595" s="182">
        <f t="shared" si="1118"/>
        <v>0</v>
      </c>
      <c r="AU595" s="182">
        <f t="shared" si="1118"/>
        <v>0</v>
      </c>
      <c r="AV595" s="182">
        <f t="shared" si="1118"/>
        <v>0</v>
      </c>
      <c r="AW595" s="182">
        <f t="shared" si="1118"/>
        <v>0</v>
      </c>
      <c r="AX595" s="182">
        <f t="shared" si="1118"/>
        <v>0</v>
      </c>
      <c r="AY595" s="182">
        <f t="shared" si="1118"/>
        <v>0</v>
      </c>
      <c r="AZ595" s="182">
        <f t="shared" si="1118"/>
        <v>0</v>
      </c>
      <c r="BA595" s="182">
        <f t="shared" si="1118"/>
        <v>0</v>
      </c>
      <c r="BB595" s="192"/>
    </row>
    <row r="596" spans="1:54" ht="22.5" customHeight="1">
      <c r="A596" s="308"/>
      <c r="B596" s="309"/>
      <c r="C596" s="310"/>
      <c r="D596" s="218" t="s">
        <v>278</v>
      </c>
      <c r="E596" s="182">
        <f t="shared" si="1117"/>
        <v>0</v>
      </c>
      <c r="F596" s="182">
        <f t="shared" si="1101"/>
        <v>0</v>
      </c>
      <c r="G596" s="182"/>
      <c r="H596" s="182">
        <f t="shared" ref="H596:BA596" si="1119">H456+H526</f>
        <v>0</v>
      </c>
      <c r="I596" s="182">
        <f t="shared" si="1119"/>
        <v>0</v>
      </c>
      <c r="J596" s="182">
        <f t="shared" si="1119"/>
        <v>0</v>
      </c>
      <c r="K596" s="182">
        <f t="shared" si="1119"/>
        <v>0</v>
      </c>
      <c r="L596" s="182">
        <f t="shared" si="1119"/>
        <v>0</v>
      </c>
      <c r="M596" s="182">
        <f t="shared" si="1119"/>
        <v>0</v>
      </c>
      <c r="N596" s="182">
        <f t="shared" si="1119"/>
        <v>0</v>
      </c>
      <c r="O596" s="182">
        <f t="shared" si="1119"/>
        <v>0</v>
      </c>
      <c r="P596" s="182">
        <f t="shared" si="1119"/>
        <v>0</v>
      </c>
      <c r="Q596" s="182">
        <f t="shared" si="1119"/>
        <v>0</v>
      </c>
      <c r="R596" s="182">
        <f t="shared" si="1119"/>
        <v>0</v>
      </c>
      <c r="S596" s="182">
        <f t="shared" si="1119"/>
        <v>0</v>
      </c>
      <c r="T596" s="182">
        <f t="shared" si="1119"/>
        <v>0</v>
      </c>
      <c r="U596" s="182">
        <f t="shared" si="1119"/>
        <v>0</v>
      </c>
      <c r="V596" s="182">
        <f t="shared" si="1119"/>
        <v>0</v>
      </c>
      <c r="W596" s="182">
        <f t="shared" si="1119"/>
        <v>0</v>
      </c>
      <c r="X596" s="182">
        <f t="shared" si="1119"/>
        <v>0</v>
      </c>
      <c r="Y596" s="182">
        <f t="shared" si="1119"/>
        <v>0</v>
      </c>
      <c r="Z596" s="182">
        <f t="shared" si="1119"/>
        <v>0</v>
      </c>
      <c r="AA596" s="182">
        <f t="shared" si="1119"/>
        <v>0</v>
      </c>
      <c r="AB596" s="182">
        <f t="shared" si="1119"/>
        <v>0</v>
      </c>
      <c r="AC596" s="182">
        <f t="shared" si="1119"/>
        <v>0</v>
      </c>
      <c r="AD596" s="182">
        <f t="shared" si="1119"/>
        <v>0</v>
      </c>
      <c r="AE596" s="182">
        <f t="shared" si="1119"/>
        <v>0</v>
      </c>
      <c r="AF596" s="182">
        <f t="shared" si="1119"/>
        <v>0</v>
      </c>
      <c r="AG596" s="182">
        <f t="shared" si="1119"/>
        <v>0</v>
      </c>
      <c r="AH596" s="182">
        <f t="shared" si="1119"/>
        <v>0</v>
      </c>
      <c r="AI596" s="182">
        <f t="shared" si="1119"/>
        <v>0</v>
      </c>
      <c r="AJ596" s="182">
        <f t="shared" si="1119"/>
        <v>0</v>
      </c>
      <c r="AK596" s="182">
        <f t="shared" si="1119"/>
        <v>0</v>
      </c>
      <c r="AL596" s="182">
        <f t="shared" si="1119"/>
        <v>0</v>
      </c>
      <c r="AM596" s="182">
        <f t="shared" si="1119"/>
        <v>0</v>
      </c>
      <c r="AN596" s="182">
        <f t="shared" si="1119"/>
        <v>0</v>
      </c>
      <c r="AO596" s="182">
        <f t="shared" si="1119"/>
        <v>0</v>
      </c>
      <c r="AP596" s="182">
        <f t="shared" si="1119"/>
        <v>0</v>
      </c>
      <c r="AQ596" s="182">
        <f t="shared" si="1119"/>
        <v>0</v>
      </c>
      <c r="AR596" s="182">
        <f t="shared" si="1119"/>
        <v>0</v>
      </c>
      <c r="AS596" s="182">
        <f t="shared" si="1119"/>
        <v>0</v>
      </c>
      <c r="AT596" s="182">
        <f t="shared" si="1119"/>
        <v>0</v>
      </c>
      <c r="AU596" s="182">
        <f t="shared" si="1119"/>
        <v>0</v>
      </c>
      <c r="AV596" s="182">
        <f t="shared" si="1119"/>
        <v>0</v>
      </c>
      <c r="AW596" s="182">
        <f t="shared" si="1119"/>
        <v>0</v>
      </c>
      <c r="AX596" s="182">
        <f t="shared" si="1119"/>
        <v>0</v>
      </c>
      <c r="AY596" s="182">
        <f t="shared" si="1119"/>
        <v>0</v>
      </c>
      <c r="AZ596" s="182">
        <f t="shared" si="1119"/>
        <v>0</v>
      </c>
      <c r="BA596" s="182">
        <f t="shared" si="1119"/>
        <v>0</v>
      </c>
      <c r="BB596" s="192"/>
    </row>
    <row r="597" spans="1:54" ht="31.2">
      <c r="A597" s="311"/>
      <c r="B597" s="312"/>
      <c r="C597" s="313"/>
      <c r="D597" s="158" t="s">
        <v>43</v>
      </c>
      <c r="E597" s="182">
        <f t="shared" si="1117"/>
        <v>0</v>
      </c>
      <c r="F597" s="182">
        <f t="shared" si="1101"/>
        <v>0</v>
      </c>
      <c r="G597" s="182"/>
      <c r="H597" s="182">
        <f t="shared" ref="H597:BA597" si="1120">H457+H527</f>
        <v>0</v>
      </c>
      <c r="I597" s="182">
        <f t="shared" si="1120"/>
        <v>0</v>
      </c>
      <c r="J597" s="182">
        <f t="shared" si="1120"/>
        <v>0</v>
      </c>
      <c r="K597" s="182">
        <f t="shared" si="1120"/>
        <v>0</v>
      </c>
      <c r="L597" s="182">
        <f t="shared" si="1120"/>
        <v>0</v>
      </c>
      <c r="M597" s="182">
        <f t="shared" si="1120"/>
        <v>0</v>
      </c>
      <c r="N597" s="182">
        <f t="shared" si="1120"/>
        <v>0</v>
      </c>
      <c r="O597" s="182">
        <f t="shared" si="1120"/>
        <v>0</v>
      </c>
      <c r="P597" s="182">
        <f t="shared" si="1120"/>
        <v>0</v>
      </c>
      <c r="Q597" s="182">
        <f t="shared" si="1120"/>
        <v>0</v>
      </c>
      <c r="R597" s="182">
        <f t="shared" si="1120"/>
        <v>0</v>
      </c>
      <c r="S597" s="182">
        <f t="shared" si="1120"/>
        <v>0</v>
      </c>
      <c r="T597" s="182">
        <f t="shared" si="1120"/>
        <v>0</v>
      </c>
      <c r="U597" s="182">
        <f t="shared" si="1120"/>
        <v>0</v>
      </c>
      <c r="V597" s="182">
        <f t="shared" si="1120"/>
        <v>0</v>
      </c>
      <c r="W597" s="182">
        <f t="shared" si="1120"/>
        <v>0</v>
      </c>
      <c r="X597" s="182">
        <f t="shared" si="1120"/>
        <v>0</v>
      </c>
      <c r="Y597" s="182">
        <f t="shared" si="1120"/>
        <v>0</v>
      </c>
      <c r="Z597" s="182">
        <f t="shared" si="1120"/>
        <v>0</v>
      </c>
      <c r="AA597" s="182">
        <f t="shared" si="1120"/>
        <v>0</v>
      </c>
      <c r="AB597" s="182">
        <f t="shared" si="1120"/>
        <v>0</v>
      </c>
      <c r="AC597" s="182">
        <f t="shared" si="1120"/>
        <v>0</v>
      </c>
      <c r="AD597" s="182">
        <f t="shared" si="1120"/>
        <v>0</v>
      </c>
      <c r="AE597" s="182">
        <f t="shared" si="1120"/>
        <v>0</v>
      </c>
      <c r="AF597" s="182">
        <f t="shared" si="1120"/>
        <v>0</v>
      </c>
      <c r="AG597" s="182">
        <f t="shared" si="1120"/>
        <v>0</v>
      </c>
      <c r="AH597" s="182">
        <f t="shared" si="1120"/>
        <v>0</v>
      </c>
      <c r="AI597" s="182">
        <f t="shared" si="1120"/>
        <v>0</v>
      </c>
      <c r="AJ597" s="182">
        <f t="shared" si="1120"/>
        <v>0</v>
      </c>
      <c r="AK597" s="182">
        <f t="shared" si="1120"/>
        <v>0</v>
      </c>
      <c r="AL597" s="182">
        <f t="shared" si="1120"/>
        <v>0</v>
      </c>
      <c r="AM597" s="182">
        <f t="shared" si="1120"/>
        <v>0</v>
      </c>
      <c r="AN597" s="182">
        <f t="shared" si="1120"/>
        <v>0</v>
      </c>
      <c r="AO597" s="182">
        <f t="shared" si="1120"/>
        <v>0</v>
      </c>
      <c r="AP597" s="182">
        <f t="shared" si="1120"/>
        <v>0</v>
      </c>
      <c r="AQ597" s="182">
        <f t="shared" si="1120"/>
        <v>0</v>
      </c>
      <c r="AR597" s="182">
        <f t="shared" si="1120"/>
        <v>0</v>
      </c>
      <c r="AS597" s="182">
        <f t="shared" si="1120"/>
        <v>0</v>
      </c>
      <c r="AT597" s="182">
        <f t="shared" si="1120"/>
        <v>0</v>
      </c>
      <c r="AU597" s="182">
        <f t="shared" si="1120"/>
        <v>0</v>
      </c>
      <c r="AV597" s="182">
        <f t="shared" si="1120"/>
        <v>0</v>
      </c>
      <c r="AW597" s="182">
        <f t="shared" si="1120"/>
        <v>0</v>
      </c>
      <c r="AX597" s="182">
        <f t="shared" si="1120"/>
        <v>0</v>
      </c>
      <c r="AY597" s="182">
        <f t="shared" si="1120"/>
        <v>0</v>
      </c>
      <c r="AZ597" s="182">
        <f t="shared" si="1120"/>
        <v>0</v>
      </c>
      <c r="BA597" s="182">
        <f t="shared" si="1120"/>
        <v>0</v>
      </c>
      <c r="BB597" s="193"/>
    </row>
    <row r="598" spans="1:54" ht="22.5" customHeight="1">
      <c r="A598" s="314" t="s">
        <v>341</v>
      </c>
      <c r="B598" s="315"/>
      <c r="C598" s="316"/>
      <c r="D598" s="164" t="s">
        <v>41</v>
      </c>
      <c r="E598" s="153">
        <f>H598+K598+N598+Q598+T598+W598+Z598+AE598+AJ598+AO598+AT598+AY598</f>
        <v>282657.34474000003</v>
      </c>
      <c r="F598" s="153">
        <f>I598+L598+O598+R598+U598+X598+AC598+AH598+AM598+AR598+AW598+AZ598</f>
        <v>143888.03362</v>
      </c>
      <c r="G598" s="161">
        <f>F598/E598</f>
        <v>0.50905464265347211</v>
      </c>
      <c r="H598" s="182">
        <f>H599+H600+H601+H603+H604</f>
        <v>28795.76368</v>
      </c>
      <c r="I598" s="182">
        <f t="shared" ref="I598:BA598" si="1121">I599+I600+I601+I603+I604</f>
        <v>28795.76368</v>
      </c>
      <c r="J598" s="182">
        <f t="shared" si="1121"/>
        <v>0</v>
      </c>
      <c r="K598" s="182">
        <f t="shared" si="1121"/>
        <v>40041.567000000003</v>
      </c>
      <c r="L598" s="182">
        <f t="shared" si="1121"/>
        <v>40041.567000000003</v>
      </c>
      <c r="M598" s="182">
        <f>L598*100/K598</f>
        <v>100</v>
      </c>
      <c r="N598" s="188">
        <f t="shared" si="1121"/>
        <v>5328.437609999999</v>
      </c>
      <c r="O598" s="188">
        <f t="shared" si="1121"/>
        <v>5328.437609999999</v>
      </c>
      <c r="P598" s="182">
        <f>O598*100/N598</f>
        <v>100</v>
      </c>
      <c r="Q598" s="188">
        <f t="shared" si="1121"/>
        <v>17545.973289999998</v>
      </c>
      <c r="R598" s="188">
        <f t="shared" si="1121"/>
        <v>17545.973289999998</v>
      </c>
      <c r="S598" s="182">
        <f>R598*100/Q598</f>
        <v>100</v>
      </c>
      <c r="T598" s="214">
        <f t="shared" si="1121"/>
        <v>31560.633609999997</v>
      </c>
      <c r="U598" s="214">
        <f t="shared" si="1121"/>
        <v>31560.633609999997</v>
      </c>
      <c r="V598" s="214">
        <f t="shared" si="1121"/>
        <v>0</v>
      </c>
      <c r="W598" s="197">
        <f t="shared" si="1121"/>
        <v>12202.554500000002</v>
      </c>
      <c r="X598" s="197">
        <f t="shared" si="1121"/>
        <v>12202.554500000002</v>
      </c>
      <c r="Y598" s="182">
        <f t="shared" si="1121"/>
        <v>0</v>
      </c>
      <c r="Z598" s="188">
        <f t="shared" si="1121"/>
        <v>8413.1039300000011</v>
      </c>
      <c r="AA598" s="188">
        <f t="shared" si="1121"/>
        <v>7093.3586500000001</v>
      </c>
      <c r="AB598" s="188">
        <f t="shared" si="1121"/>
        <v>283.32</v>
      </c>
      <c r="AC598" s="188">
        <f t="shared" si="1121"/>
        <v>8413.1039300000011</v>
      </c>
      <c r="AD598" s="182">
        <f t="shared" si="1121"/>
        <v>0</v>
      </c>
      <c r="AE598" s="182">
        <f t="shared" si="1121"/>
        <v>41558.62197</v>
      </c>
      <c r="AF598" s="182">
        <f t="shared" si="1121"/>
        <v>0</v>
      </c>
      <c r="AG598" s="182">
        <f t="shared" si="1121"/>
        <v>0</v>
      </c>
      <c r="AH598" s="182">
        <f t="shared" si="1121"/>
        <v>0</v>
      </c>
      <c r="AI598" s="182">
        <f t="shared" si="1121"/>
        <v>0</v>
      </c>
      <c r="AJ598" s="182">
        <f t="shared" si="1121"/>
        <v>38654.254979999998</v>
      </c>
      <c r="AK598" s="182">
        <f t="shared" si="1121"/>
        <v>0</v>
      </c>
      <c r="AL598" s="182">
        <f t="shared" si="1121"/>
        <v>0</v>
      </c>
      <c r="AM598" s="182">
        <f t="shared" si="1121"/>
        <v>0</v>
      </c>
      <c r="AN598" s="182">
        <f t="shared" si="1121"/>
        <v>0</v>
      </c>
      <c r="AO598" s="182">
        <f t="shared" si="1121"/>
        <v>5653.4835800000001</v>
      </c>
      <c r="AP598" s="182">
        <f t="shared" si="1121"/>
        <v>0</v>
      </c>
      <c r="AQ598" s="182">
        <f t="shared" si="1121"/>
        <v>0</v>
      </c>
      <c r="AR598" s="182">
        <f t="shared" si="1121"/>
        <v>0</v>
      </c>
      <c r="AS598" s="182">
        <f t="shared" si="1121"/>
        <v>0</v>
      </c>
      <c r="AT598" s="182">
        <f t="shared" si="1121"/>
        <v>2375.1999999999998</v>
      </c>
      <c r="AU598" s="182">
        <f t="shared" si="1121"/>
        <v>5.47</v>
      </c>
      <c r="AV598" s="182">
        <f t="shared" si="1121"/>
        <v>0</v>
      </c>
      <c r="AW598" s="182">
        <f t="shared" si="1121"/>
        <v>0</v>
      </c>
      <c r="AX598" s="182">
        <f t="shared" si="1121"/>
        <v>0</v>
      </c>
      <c r="AY598" s="182">
        <f t="shared" si="1121"/>
        <v>50527.750589999996</v>
      </c>
      <c r="AZ598" s="182">
        <f t="shared" si="1121"/>
        <v>0</v>
      </c>
      <c r="BA598" s="182">
        <f t="shared" si="1121"/>
        <v>0</v>
      </c>
      <c r="BB598" s="192"/>
    </row>
    <row r="599" spans="1:54" ht="32.25" customHeight="1">
      <c r="A599" s="317"/>
      <c r="B599" s="318"/>
      <c r="C599" s="319"/>
      <c r="D599" s="162" t="s">
        <v>37</v>
      </c>
      <c r="E599" s="153">
        <f t="shared" ref="E599:E600" si="1122">H599+K599+N599+Q599+T599+W599+Z599+AE599+AJ599+AO599+AT599+AY599</f>
        <v>0</v>
      </c>
      <c r="F599" s="153">
        <f t="shared" ref="F599:F602" si="1123">I599+L599+O599+R599+U599+X599+AC599+AH599+AM599+AR599+AW599+AZ599</f>
        <v>0</v>
      </c>
      <c r="G599" s="161"/>
      <c r="H599" s="182">
        <f t="shared" ref="H599:BA599" si="1124">H592+H444+H387+H162</f>
        <v>0</v>
      </c>
      <c r="I599" s="182">
        <f t="shared" si="1124"/>
        <v>0</v>
      </c>
      <c r="J599" s="182">
        <f t="shared" si="1124"/>
        <v>0</v>
      </c>
      <c r="K599" s="182">
        <f t="shared" si="1124"/>
        <v>0</v>
      </c>
      <c r="L599" s="182">
        <f t="shared" si="1124"/>
        <v>0</v>
      </c>
      <c r="M599" s="182">
        <f t="shared" si="1124"/>
        <v>0</v>
      </c>
      <c r="N599" s="188">
        <f t="shared" si="1124"/>
        <v>0</v>
      </c>
      <c r="O599" s="188">
        <f t="shared" si="1124"/>
        <v>0</v>
      </c>
      <c r="P599" s="182">
        <f t="shared" si="1124"/>
        <v>0</v>
      </c>
      <c r="Q599" s="188">
        <f t="shared" si="1124"/>
        <v>0</v>
      </c>
      <c r="R599" s="188">
        <f t="shared" si="1124"/>
        <v>0</v>
      </c>
      <c r="S599" s="182">
        <f t="shared" si="1124"/>
        <v>0</v>
      </c>
      <c r="T599" s="214">
        <f t="shared" si="1124"/>
        <v>0</v>
      </c>
      <c r="U599" s="214">
        <f t="shared" si="1124"/>
        <v>0</v>
      </c>
      <c r="V599" s="214">
        <f t="shared" si="1124"/>
        <v>0</v>
      </c>
      <c r="W599" s="214">
        <f t="shared" si="1124"/>
        <v>0</v>
      </c>
      <c r="X599" s="182">
        <f t="shared" si="1124"/>
        <v>0</v>
      </c>
      <c r="Y599" s="182">
        <f t="shared" si="1124"/>
        <v>0</v>
      </c>
      <c r="Z599" s="188">
        <f t="shared" si="1124"/>
        <v>0</v>
      </c>
      <c r="AA599" s="188">
        <f t="shared" si="1124"/>
        <v>0</v>
      </c>
      <c r="AB599" s="188">
        <f t="shared" si="1124"/>
        <v>0</v>
      </c>
      <c r="AC599" s="188">
        <f t="shared" si="1124"/>
        <v>0</v>
      </c>
      <c r="AD599" s="182">
        <f t="shared" si="1124"/>
        <v>0</v>
      </c>
      <c r="AE599" s="182">
        <f t="shared" si="1124"/>
        <v>0</v>
      </c>
      <c r="AF599" s="182">
        <f t="shared" si="1124"/>
        <v>0</v>
      </c>
      <c r="AG599" s="182">
        <f t="shared" si="1124"/>
        <v>0</v>
      </c>
      <c r="AH599" s="182">
        <f t="shared" si="1124"/>
        <v>0</v>
      </c>
      <c r="AI599" s="182">
        <f t="shared" si="1124"/>
        <v>0</v>
      </c>
      <c r="AJ599" s="182">
        <f t="shared" si="1124"/>
        <v>0</v>
      </c>
      <c r="AK599" s="182">
        <f t="shared" si="1124"/>
        <v>0</v>
      </c>
      <c r="AL599" s="182">
        <f t="shared" si="1124"/>
        <v>0</v>
      </c>
      <c r="AM599" s="182">
        <f t="shared" si="1124"/>
        <v>0</v>
      </c>
      <c r="AN599" s="182">
        <f t="shared" si="1124"/>
        <v>0</v>
      </c>
      <c r="AO599" s="182">
        <f t="shared" si="1124"/>
        <v>0</v>
      </c>
      <c r="AP599" s="182">
        <f t="shared" si="1124"/>
        <v>0</v>
      </c>
      <c r="AQ599" s="182">
        <f t="shared" si="1124"/>
        <v>0</v>
      </c>
      <c r="AR599" s="182">
        <f t="shared" si="1124"/>
        <v>0</v>
      </c>
      <c r="AS599" s="182">
        <f t="shared" si="1124"/>
        <v>0</v>
      </c>
      <c r="AT599" s="182">
        <f t="shared" si="1124"/>
        <v>0</v>
      </c>
      <c r="AU599" s="182">
        <f t="shared" si="1124"/>
        <v>0</v>
      </c>
      <c r="AV599" s="182">
        <f t="shared" si="1124"/>
        <v>0</v>
      </c>
      <c r="AW599" s="182">
        <f t="shared" si="1124"/>
        <v>0</v>
      </c>
      <c r="AX599" s="182">
        <f t="shared" si="1124"/>
        <v>0</v>
      </c>
      <c r="AY599" s="182">
        <f t="shared" si="1124"/>
        <v>0</v>
      </c>
      <c r="AZ599" s="182">
        <f t="shared" si="1124"/>
        <v>0</v>
      </c>
      <c r="BA599" s="182">
        <f t="shared" si="1124"/>
        <v>0</v>
      </c>
      <c r="BB599" s="192"/>
    </row>
    <row r="600" spans="1:54" ht="50.25" customHeight="1">
      <c r="A600" s="317"/>
      <c r="B600" s="318"/>
      <c r="C600" s="319"/>
      <c r="D600" s="163" t="s">
        <v>2</v>
      </c>
      <c r="E600" s="153">
        <f t="shared" si="1122"/>
        <v>16638.018359999995</v>
      </c>
      <c r="F600" s="153">
        <f t="shared" si="1123"/>
        <v>1768.1457500000001</v>
      </c>
      <c r="G600" s="161">
        <f t="shared" ref="G600:G601" si="1125">F600/E600</f>
        <v>0.10627141476480501</v>
      </c>
      <c r="H600" s="182">
        <f t="shared" ref="H600:L604" si="1126">H593+H445+H388+H163</f>
        <v>0</v>
      </c>
      <c r="I600" s="182">
        <f t="shared" si="1126"/>
        <v>0</v>
      </c>
      <c r="J600" s="182">
        <f t="shared" si="1126"/>
        <v>0</v>
      </c>
      <c r="K600" s="182">
        <f t="shared" si="1126"/>
        <v>85.079509999999999</v>
      </c>
      <c r="L600" s="182">
        <f t="shared" si="1126"/>
        <v>85.079509999999999</v>
      </c>
      <c r="M600" s="182">
        <f t="shared" ref="M600:M601" si="1127">L600*100/K600</f>
        <v>99.999999999999986</v>
      </c>
      <c r="N600" s="188">
        <f t="shared" ref="N600:O604" si="1128">N593+N445+N388+N163</f>
        <v>107.81780999999999</v>
      </c>
      <c r="O600" s="188">
        <f t="shared" si="1128"/>
        <v>107.81781000000001</v>
      </c>
      <c r="P600" s="182">
        <f t="shared" ref="P600:P601" si="1129">O600*100/N600</f>
        <v>100.00000000000001</v>
      </c>
      <c r="Q600" s="188">
        <f t="shared" ref="Q600:R604" si="1130">Q593+Q445+Q388+Q163</f>
        <v>199.13324</v>
      </c>
      <c r="R600" s="188">
        <f t="shared" si="1130"/>
        <v>199.13324</v>
      </c>
      <c r="S600" s="182">
        <f t="shared" ref="S600:S601" si="1131">R600*100/Q600</f>
        <v>100</v>
      </c>
      <c r="T600" s="214">
        <f t="shared" ref="T600:BA600" si="1132">T593+T445+T388+T163</f>
        <v>25.404699999999998</v>
      </c>
      <c r="U600" s="214">
        <f t="shared" si="1132"/>
        <v>25.404699999999998</v>
      </c>
      <c r="V600" s="214">
        <f t="shared" si="1132"/>
        <v>0</v>
      </c>
      <c r="W600" s="197">
        <f t="shared" si="1132"/>
        <v>125.77000000000001</v>
      </c>
      <c r="X600" s="197">
        <f t="shared" si="1132"/>
        <v>125.77000000000001</v>
      </c>
      <c r="Y600" s="182">
        <f t="shared" si="1132"/>
        <v>0</v>
      </c>
      <c r="Z600" s="188">
        <f t="shared" si="1132"/>
        <v>1224.94049</v>
      </c>
      <c r="AA600" s="188">
        <f t="shared" si="1132"/>
        <v>0</v>
      </c>
      <c r="AB600" s="188">
        <f t="shared" si="1132"/>
        <v>0</v>
      </c>
      <c r="AC600" s="188">
        <f t="shared" si="1132"/>
        <v>1224.94049</v>
      </c>
      <c r="AD600" s="182">
        <f t="shared" si="1132"/>
        <v>0</v>
      </c>
      <c r="AE600" s="182">
        <f t="shared" si="1132"/>
        <v>4862.4726099999998</v>
      </c>
      <c r="AF600" s="182">
        <f t="shared" si="1132"/>
        <v>0</v>
      </c>
      <c r="AG600" s="182">
        <f t="shared" si="1132"/>
        <v>0</v>
      </c>
      <c r="AH600" s="182">
        <f t="shared" si="1132"/>
        <v>0</v>
      </c>
      <c r="AI600" s="182">
        <f t="shared" si="1132"/>
        <v>0</v>
      </c>
      <c r="AJ600" s="182">
        <f t="shared" si="1132"/>
        <v>9817.1</v>
      </c>
      <c r="AK600" s="182">
        <f t="shared" si="1132"/>
        <v>0</v>
      </c>
      <c r="AL600" s="182">
        <f t="shared" si="1132"/>
        <v>0</v>
      </c>
      <c r="AM600" s="182">
        <f t="shared" si="1132"/>
        <v>0</v>
      </c>
      <c r="AN600" s="182">
        <f t="shared" si="1132"/>
        <v>0</v>
      </c>
      <c r="AO600" s="182">
        <f t="shared" si="1132"/>
        <v>39.1</v>
      </c>
      <c r="AP600" s="182">
        <f t="shared" si="1132"/>
        <v>0</v>
      </c>
      <c r="AQ600" s="182">
        <f t="shared" si="1132"/>
        <v>0</v>
      </c>
      <c r="AR600" s="182">
        <f t="shared" si="1132"/>
        <v>0</v>
      </c>
      <c r="AS600" s="182">
        <f t="shared" si="1132"/>
        <v>0</v>
      </c>
      <c r="AT600" s="182">
        <f t="shared" si="1132"/>
        <v>39.1</v>
      </c>
      <c r="AU600" s="182">
        <f t="shared" si="1132"/>
        <v>0</v>
      </c>
      <c r="AV600" s="182">
        <f t="shared" si="1132"/>
        <v>0</v>
      </c>
      <c r="AW600" s="182">
        <f t="shared" si="1132"/>
        <v>0</v>
      </c>
      <c r="AX600" s="182">
        <f t="shared" si="1132"/>
        <v>0</v>
      </c>
      <c r="AY600" s="182">
        <f t="shared" si="1132"/>
        <v>112.1</v>
      </c>
      <c r="AZ600" s="182">
        <f t="shared" si="1132"/>
        <v>0</v>
      </c>
      <c r="BA600" s="182">
        <f t="shared" si="1132"/>
        <v>0</v>
      </c>
      <c r="BB600" s="192"/>
    </row>
    <row r="601" spans="1:54" ht="22.5" customHeight="1">
      <c r="A601" s="317"/>
      <c r="B601" s="318"/>
      <c r="C601" s="319"/>
      <c r="D601" s="218" t="s">
        <v>277</v>
      </c>
      <c r="E601" s="153">
        <f>H601+K601+N601+Q601+T601+W601+Z601+AE601+AJ601+AO601+AT601+AY601</f>
        <v>266019.32637999998</v>
      </c>
      <c r="F601" s="153">
        <f t="shared" si="1123"/>
        <v>142119.88787000001</v>
      </c>
      <c r="G601" s="161">
        <f t="shared" si="1125"/>
        <v>0.53424647676532477</v>
      </c>
      <c r="H601" s="182">
        <f t="shared" si="1126"/>
        <v>28795.76368</v>
      </c>
      <c r="I601" s="182">
        <f t="shared" si="1126"/>
        <v>28795.76368</v>
      </c>
      <c r="J601" s="182">
        <f t="shared" si="1126"/>
        <v>0</v>
      </c>
      <c r="K601" s="182">
        <f t="shared" si="1126"/>
        <v>39956.48749</v>
      </c>
      <c r="L601" s="182">
        <f t="shared" si="1126"/>
        <v>39956.48749</v>
      </c>
      <c r="M601" s="182">
        <f t="shared" si="1127"/>
        <v>100</v>
      </c>
      <c r="N601" s="188">
        <f t="shared" si="1128"/>
        <v>5220.6197999999995</v>
      </c>
      <c r="O601" s="188">
        <f t="shared" si="1128"/>
        <v>5220.6197999999995</v>
      </c>
      <c r="P601" s="182">
        <f t="shared" si="1129"/>
        <v>100</v>
      </c>
      <c r="Q601" s="188">
        <f t="shared" si="1130"/>
        <v>17346.840049999999</v>
      </c>
      <c r="R601" s="188">
        <f t="shared" si="1130"/>
        <v>17346.840049999999</v>
      </c>
      <c r="S601" s="182">
        <f t="shared" si="1131"/>
        <v>100</v>
      </c>
      <c r="T601" s="214">
        <f t="shared" ref="T601:BA601" si="1133">T594+T446+T389+T164</f>
        <v>31535.228909999998</v>
      </c>
      <c r="U601" s="214">
        <f t="shared" si="1133"/>
        <v>31535.228909999998</v>
      </c>
      <c r="V601" s="214">
        <f t="shared" si="1133"/>
        <v>0</v>
      </c>
      <c r="W601" s="197">
        <f t="shared" si="1133"/>
        <v>12076.784500000002</v>
      </c>
      <c r="X601" s="197">
        <f t="shared" si="1133"/>
        <v>12076.784500000002</v>
      </c>
      <c r="Y601" s="182">
        <f t="shared" si="1133"/>
        <v>0</v>
      </c>
      <c r="Z601" s="188">
        <f t="shared" si="1133"/>
        <v>7188.1634400000012</v>
      </c>
      <c r="AA601" s="188">
        <f t="shared" si="1133"/>
        <v>7093.3586500000001</v>
      </c>
      <c r="AB601" s="188">
        <f t="shared" si="1133"/>
        <v>283.32</v>
      </c>
      <c r="AC601" s="188">
        <f t="shared" si="1133"/>
        <v>7188.1634400000012</v>
      </c>
      <c r="AD601" s="182">
        <f t="shared" si="1133"/>
        <v>0</v>
      </c>
      <c r="AE601" s="182">
        <f t="shared" si="1133"/>
        <v>36696.149360000003</v>
      </c>
      <c r="AF601" s="182">
        <f t="shared" si="1133"/>
        <v>0</v>
      </c>
      <c r="AG601" s="182">
        <f t="shared" si="1133"/>
        <v>0</v>
      </c>
      <c r="AH601" s="182">
        <f t="shared" si="1133"/>
        <v>0</v>
      </c>
      <c r="AI601" s="182">
        <f t="shared" si="1133"/>
        <v>0</v>
      </c>
      <c r="AJ601" s="182">
        <f t="shared" si="1133"/>
        <v>28837.154979999999</v>
      </c>
      <c r="AK601" s="182">
        <f t="shared" si="1133"/>
        <v>0</v>
      </c>
      <c r="AL601" s="182">
        <f t="shared" si="1133"/>
        <v>0</v>
      </c>
      <c r="AM601" s="182">
        <f t="shared" si="1133"/>
        <v>0</v>
      </c>
      <c r="AN601" s="182">
        <f t="shared" si="1133"/>
        <v>0</v>
      </c>
      <c r="AO601" s="182">
        <f t="shared" si="1133"/>
        <v>5614.3835799999997</v>
      </c>
      <c r="AP601" s="182">
        <f t="shared" si="1133"/>
        <v>0</v>
      </c>
      <c r="AQ601" s="182">
        <f t="shared" si="1133"/>
        <v>0</v>
      </c>
      <c r="AR601" s="182">
        <f t="shared" si="1133"/>
        <v>0</v>
      </c>
      <c r="AS601" s="182">
        <f t="shared" si="1133"/>
        <v>0</v>
      </c>
      <c r="AT601" s="182">
        <f t="shared" si="1133"/>
        <v>2336.1</v>
      </c>
      <c r="AU601" s="182">
        <f t="shared" si="1133"/>
        <v>5.47</v>
      </c>
      <c r="AV601" s="182">
        <f t="shared" si="1133"/>
        <v>0</v>
      </c>
      <c r="AW601" s="182">
        <f t="shared" si="1133"/>
        <v>0</v>
      </c>
      <c r="AX601" s="182">
        <f t="shared" si="1133"/>
        <v>0</v>
      </c>
      <c r="AY601" s="182">
        <f t="shared" si="1133"/>
        <v>50415.650589999997</v>
      </c>
      <c r="AZ601" s="182">
        <f t="shared" si="1133"/>
        <v>0</v>
      </c>
      <c r="BA601" s="182">
        <f t="shared" si="1133"/>
        <v>0</v>
      </c>
      <c r="BB601" s="192"/>
    </row>
    <row r="602" spans="1:54" ht="82.5" customHeight="1">
      <c r="A602" s="317"/>
      <c r="B602" s="318"/>
      <c r="C602" s="319"/>
      <c r="D602" s="218" t="s">
        <v>283</v>
      </c>
      <c r="E602" s="153">
        <f t="shared" ref="E602:E604" si="1134">H602+K602+N602+Q602+T602+W602+Z602+AE602+AJ602+AO602+AT602+AY602</f>
        <v>55121.523009999997</v>
      </c>
      <c r="F602" s="153">
        <f t="shared" si="1123"/>
        <v>15357.401160000001</v>
      </c>
      <c r="G602" s="161"/>
      <c r="H602" s="182">
        <f t="shared" si="1126"/>
        <v>0</v>
      </c>
      <c r="I602" s="182">
        <f t="shared" si="1126"/>
        <v>0</v>
      </c>
      <c r="J602" s="182">
        <f t="shared" si="1126"/>
        <v>0</v>
      </c>
      <c r="K602" s="182">
        <f t="shared" si="1126"/>
        <v>0</v>
      </c>
      <c r="L602" s="182">
        <f t="shared" si="1126"/>
        <v>0</v>
      </c>
      <c r="M602" s="182">
        <f>M595+M447+M390+M165</f>
        <v>0</v>
      </c>
      <c r="N602" s="188">
        <f t="shared" si="1128"/>
        <v>2642.1168899999998</v>
      </c>
      <c r="O602" s="188">
        <f t="shared" si="1128"/>
        <v>2642.1168899999998</v>
      </c>
      <c r="P602" s="182">
        <f>O602*100/N602</f>
        <v>99.999999999999986</v>
      </c>
      <c r="Q602" s="182">
        <f t="shared" si="1130"/>
        <v>0</v>
      </c>
      <c r="R602" s="182">
        <f t="shared" si="1130"/>
        <v>0</v>
      </c>
      <c r="S602" s="182">
        <f>S595+S447+S390+S165</f>
        <v>0</v>
      </c>
      <c r="T602" s="188">
        <f t="shared" ref="T602:BA602" si="1135">T595+T447+T390+T165</f>
        <v>7830.9842699999999</v>
      </c>
      <c r="U602" s="188">
        <f t="shared" si="1135"/>
        <v>7830.9842699999999</v>
      </c>
      <c r="V602" s="182">
        <f t="shared" si="1135"/>
        <v>0</v>
      </c>
      <c r="W602" s="182">
        <f t="shared" si="1135"/>
        <v>4884.3</v>
      </c>
      <c r="X602" s="182">
        <f t="shared" si="1135"/>
        <v>4884.3</v>
      </c>
      <c r="Y602" s="182">
        <f t="shared" si="1135"/>
        <v>0</v>
      </c>
      <c r="Z602" s="182">
        <f t="shared" si="1135"/>
        <v>0</v>
      </c>
      <c r="AA602" s="182">
        <f t="shared" si="1135"/>
        <v>0</v>
      </c>
      <c r="AB602" s="182">
        <f t="shared" si="1135"/>
        <v>0</v>
      </c>
      <c r="AC602" s="182">
        <f t="shared" si="1135"/>
        <v>0</v>
      </c>
      <c r="AD602" s="182">
        <f t="shared" si="1135"/>
        <v>0</v>
      </c>
      <c r="AE602" s="182">
        <f t="shared" si="1135"/>
        <v>1997.2057199999999</v>
      </c>
      <c r="AF602" s="182">
        <f t="shared" si="1135"/>
        <v>0</v>
      </c>
      <c r="AG602" s="182">
        <f t="shared" si="1135"/>
        <v>0</v>
      </c>
      <c r="AH602" s="182">
        <f t="shared" si="1135"/>
        <v>0</v>
      </c>
      <c r="AI602" s="182">
        <f t="shared" si="1135"/>
        <v>0</v>
      </c>
      <c r="AJ602" s="182">
        <f t="shared" si="1135"/>
        <v>0</v>
      </c>
      <c r="AK602" s="182">
        <f t="shared" si="1135"/>
        <v>0</v>
      </c>
      <c r="AL602" s="182">
        <f t="shared" si="1135"/>
        <v>0</v>
      </c>
      <c r="AM602" s="182">
        <f t="shared" si="1135"/>
        <v>0</v>
      </c>
      <c r="AN602" s="182">
        <f t="shared" si="1135"/>
        <v>0</v>
      </c>
      <c r="AO602" s="182">
        <f t="shared" si="1135"/>
        <v>0</v>
      </c>
      <c r="AP602" s="182">
        <f t="shared" si="1135"/>
        <v>0</v>
      </c>
      <c r="AQ602" s="182">
        <f t="shared" si="1135"/>
        <v>0</v>
      </c>
      <c r="AR602" s="182">
        <f t="shared" si="1135"/>
        <v>0</v>
      </c>
      <c r="AS602" s="182">
        <f t="shared" si="1135"/>
        <v>0</v>
      </c>
      <c r="AT602" s="182">
        <f t="shared" si="1135"/>
        <v>0</v>
      </c>
      <c r="AU602" s="182">
        <f t="shared" si="1135"/>
        <v>0</v>
      </c>
      <c r="AV602" s="182">
        <f t="shared" si="1135"/>
        <v>0</v>
      </c>
      <c r="AW602" s="182">
        <f t="shared" si="1135"/>
        <v>0</v>
      </c>
      <c r="AX602" s="182">
        <f t="shared" si="1135"/>
        <v>0</v>
      </c>
      <c r="AY602" s="182">
        <f t="shared" si="1135"/>
        <v>37766.916129999998</v>
      </c>
      <c r="AZ602" s="182">
        <f t="shared" si="1135"/>
        <v>0</v>
      </c>
      <c r="BA602" s="182">
        <f t="shared" si="1135"/>
        <v>0</v>
      </c>
      <c r="BB602" s="192"/>
    </row>
    <row r="603" spans="1:54" ht="22.5" customHeight="1">
      <c r="A603" s="317"/>
      <c r="B603" s="318"/>
      <c r="C603" s="319"/>
      <c r="D603" s="218" t="s">
        <v>278</v>
      </c>
      <c r="E603" s="153">
        <f t="shared" si="1134"/>
        <v>0</v>
      </c>
      <c r="F603" s="153">
        <f t="shared" ref="F603:F604" si="1136">I603+L603+O603+R603+U603+X603+AA603+AF603+AK603+AP603+AU603+AZ603</f>
        <v>0</v>
      </c>
      <c r="G603" s="161"/>
      <c r="H603" s="182">
        <f t="shared" si="1126"/>
        <v>0</v>
      </c>
      <c r="I603" s="182">
        <f t="shared" si="1126"/>
        <v>0</v>
      </c>
      <c r="J603" s="182">
        <f t="shared" si="1126"/>
        <v>0</v>
      </c>
      <c r="K603" s="182">
        <f t="shared" si="1126"/>
        <v>0</v>
      </c>
      <c r="L603" s="182">
        <f t="shared" si="1126"/>
        <v>0</v>
      </c>
      <c r="M603" s="182">
        <f>M596+M448+M391+M166</f>
        <v>0</v>
      </c>
      <c r="N603" s="182">
        <f t="shared" si="1128"/>
        <v>0</v>
      </c>
      <c r="O603" s="182">
        <f t="shared" si="1128"/>
        <v>0</v>
      </c>
      <c r="P603" s="182">
        <f>P596+P448+P391+P166</f>
        <v>0</v>
      </c>
      <c r="Q603" s="182">
        <f t="shared" si="1130"/>
        <v>0</v>
      </c>
      <c r="R603" s="182">
        <f t="shared" si="1130"/>
        <v>0</v>
      </c>
      <c r="S603" s="182">
        <f>S596+S448+S391+S166</f>
        <v>0</v>
      </c>
      <c r="T603" s="182">
        <f t="shared" ref="T603:BA603" si="1137">T596+T448+T391+T166</f>
        <v>0</v>
      </c>
      <c r="U603" s="182">
        <f t="shared" si="1137"/>
        <v>0</v>
      </c>
      <c r="V603" s="182">
        <f t="shared" si="1137"/>
        <v>0</v>
      </c>
      <c r="W603" s="182">
        <f t="shared" si="1137"/>
        <v>0</v>
      </c>
      <c r="X603" s="182">
        <f t="shared" si="1137"/>
        <v>0</v>
      </c>
      <c r="Y603" s="182">
        <f t="shared" si="1137"/>
        <v>0</v>
      </c>
      <c r="Z603" s="182">
        <f t="shared" si="1137"/>
        <v>0</v>
      </c>
      <c r="AA603" s="182">
        <f t="shared" si="1137"/>
        <v>0</v>
      </c>
      <c r="AB603" s="182">
        <f t="shared" si="1137"/>
        <v>0</v>
      </c>
      <c r="AC603" s="182">
        <f t="shared" si="1137"/>
        <v>0</v>
      </c>
      <c r="AD603" s="182">
        <f t="shared" si="1137"/>
        <v>0</v>
      </c>
      <c r="AE603" s="182">
        <f t="shared" si="1137"/>
        <v>0</v>
      </c>
      <c r="AF603" s="182">
        <f t="shared" si="1137"/>
        <v>0</v>
      </c>
      <c r="AG603" s="182">
        <f t="shared" si="1137"/>
        <v>0</v>
      </c>
      <c r="AH603" s="182">
        <f t="shared" si="1137"/>
        <v>0</v>
      </c>
      <c r="AI603" s="182">
        <f t="shared" si="1137"/>
        <v>0</v>
      </c>
      <c r="AJ603" s="182">
        <f t="shared" si="1137"/>
        <v>0</v>
      </c>
      <c r="AK603" s="182">
        <f t="shared" si="1137"/>
        <v>0</v>
      </c>
      <c r="AL603" s="182">
        <f t="shared" si="1137"/>
        <v>0</v>
      </c>
      <c r="AM603" s="182">
        <f t="shared" si="1137"/>
        <v>0</v>
      </c>
      <c r="AN603" s="182">
        <f t="shared" si="1137"/>
        <v>0</v>
      </c>
      <c r="AO603" s="182">
        <f t="shared" si="1137"/>
        <v>0</v>
      </c>
      <c r="AP603" s="182">
        <f t="shared" si="1137"/>
        <v>0</v>
      </c>
      <c r="AQ603" s="182">
        <f t="shared" si="1137"/>
        <v>0</v>
      </c>
      <c r="AR603" s="182">
        <f t="shared" si="1137"/>
        <v>0</v>
      </c>
      <c r="AS603" s="182">
        <f t="shared" si="1137"/>
        <v>0</v>
      </c>
      <c r="AT603" s="182">
        <f t="shared" si="1137"/>
        <v>0</v>
      </c>
      <c r="AU603" s="182">
        <f t="shared" si="1137"/>
        <v>0</v>
      </c>
      <c r="AV603" s="182">
        <f t="shared" si="1137"/>
        <v>0</v>
      </c>
      <c r="AW603" s="182">
        <f t="shared" si="1137"/>
        <v>0</v>
      </c>
      <c r="AX603" s="182">
        <f t="shared" si="1137"/>
        <v>0</v>
      </c>
      <c r="AY603" s="182">
        <f t="shared" si="1137"/>
        <v>0</v>
      </c>
      <c r="AZ603" s="182">
        <f t="shared" si="1137"/>
        <v>0</v>
      </c>
      <c r="BA603" s="182">
        <f t="shared" si="1137"/>
        <v>0</v>
      </c>
      <c r="BB603" s="192"/>
    </row>
    <row r="604" spans="1:54" ht="31.2">
      <c r="A604" s="317"/>
      <c r="B604" s="318"/>
      <c r="C604" s="319"/>
      <c r="D604" s="158" t="s">
        <v>43</v>
      </c>
      <c r="E604" s="153">
        <f t="shared" si="1134"/>
        <v>0</v>
      </c>
      <c r="F604" s="153">
        <f t="shared" si="1136"/>
        <v>0</v>
      </c>
      <c r="G604" s="161"/>
      <c r="H604" s="182">
        <f t="shared" si="1126"/>
        <v>0</v>
      </c>
      <c r="I604" s="182">
        <f t="shared" si="1126"/>
        <v>0</v>
      </c>
      <c r="J604" s="182">
        <f t="shared" si="1126"/>
        <v>0</v>
      </c>
      <c r="K604" s="182">
        <f t="shared" si="1126"/>
        <v>0</v>
      </c>
      <c r="L604" s="182">
        <f t="shared" si="1126"/>
        <v>0</v>
      </c>
      <c r="M604" s="182">
        <f>M597+M449+M392+M167</f>
        <v>0</v>
      </c>
      <c r="N604" s="182">
        <f t="shared" si="1128"/>
        <v>0</v>
      </c>
      <c r="O604" s="182">
        <f t="shared" si="1128"/>
        <v>0</v>
      </c>
      <c r="P604" s="182">
        <f>P597+P449+P392+P167</f>
        <v>0</v>
      </c>
      <c r="Q604" s="182">
        <f t="shared" si="1130"/>
        <v>0</v>
      </c>
      <c r="R604" s="182">
        <f t="shared" si="1130"/>
        <v>0</v>
      </c>
      <c r="S604" s="182">
        <f>S597+S449+S392+S167</f>
        <v>0</v>
      </c>
      <c r="T604" s="182">
        <f t="shared" ref="T604:BA604" si="1138">T597+T449+T392+T167</f>
        <v>0</v>
      </c>
      <c r="U604" s="182">
        <f t="shared" si="1138"/>
        <v>0</v>
      </c>
      <c r="V604" s="182">
        <f t="shared" si="1138"/>
        <v>0</v>
      </c>
      <c r="W604" s="182">
        <f t="shared" si="1138"/>
        <v>0</v>
      </c>
      <c r="X604" s="182">
        <f t="shared" si="1138"/>
        <v>0</v>
      </c>
      <c r="Y604" s="182">
        <f t="shared" si="1138"/>
        <v>0</v>
      </c>
      <c r="Z604" s="182">
        <f t="shared" si="1138"/>
        <v>0</v>
      </c>
      <c r="AA604" s="182">
        <f t="shared" si="1138"/>
        <v>0</v>
      </c>
      <c r="AB604" s="182">
        <f t="shared" si="1138"/>
        <v>0</v>
      </c>
      <c r="AC604" s="182">
        <f t="shared" si="1138"/>
        <v>0</v>
      </c>
      <c r="AD604" s="182">
        <f t="shared" si="1138"/>
        <v>0</v>
      </c>
      <c r="AE604" s="182">
        <f t="shared" si="1138"/>
        <v>0</v>
      </c>
      <c r="AF604" s="182">
        <f t="shared" si="1138"/>
        <v>0</v>
      </c>
      <c r="AG604" s="182">
        <f t="shared" si="1138"/>
        <v>0</v>
      </c>
      <c r="AH604" s="182">
        <f t="shared" si="1138"/>
        <v>0</v>
      </c>
      <c r="AI604" s="182">
        <f t="shared" si="1138"/>
        <v>0</v>
      </c>
      <c r="AJ604" s="182">
        <f t="shared" si="1138"/>
        <v>0</v>
      </c>
      <c r="AK604" s="182">
        <f t="shared" si="1138"/>
        <v>0</v>
      </c>
      <c r="AL604" s="182">
        <f t="shared" si="1138"/>
        <v>0</v>
      </c>
      <c r="AM604" s="182">
        <f t="shared" si="1138"/>
        <v>0</v>
      </c>
      <c r="AN604" s="182">
        <f t="shared" si="1138"/>
        <v>0</v>
      </c>
      <c r="AO604" s="182">
        <f t="shared" si="1138"/>
        <v>0</v>
      </c>
      <c r="AP604" s="182">
        <f t="shared" si="1138"/>
        <v>0</v>
      </c>
      <c r="AQ604" s="182">
        <f t="shared" si="1138"/>
        <v>0</v>
      </c>
      <c r="AR604" s="182">
        <f t="shared" si="1138"/>
        <v>0</v>
      </c>
      <c r="AS604" s="182">
        <f t="shared" si="1138"/>
        <v>0</v>
      </c>
      <c r="AT604" s="182">
        <f t="shared" si="1138"/>
        <v>0</v>
      </c>
      <c r="AU604" s="182">
        <f t="shared" si="1138"/>
        <v>0</v>
      </c>
      <c r="AV604" s="182">
        <f t="shared" si="1138"/>
        <v>0</v>
      </c>
      <c r="AW604" s="182">
        <f t="shared" si="1138"/>
        <v>0</v>
      </c>
      <c r="AX604" s="182">
        <f t="shared" si="1138"/>
        <v>0</v>
      </c>
      <c r="AY604" s="182">
        <f t="shared" si="1138"/>
        <v>0</v>
      </c>
      <c r="AZ604" s="182">
        <f t="shared" si="1138"/>
        <v>0</v>
      </c>
      <c r="BA604" s="182">
        <f t="shared" si="1138"/>
        <v>0</v>
      </c>
      <c r="BB604" s="193"/>
    </row>
    <row r="605" spans="1:54" ht="14.4">
      <c r="A605" s="400" t="s">
        <v>354</v>
      </c>
      <c r="B605" s="419"/>
      <c r="C605" s="419"/>
      <c r="D605" s="419"/>
      <c r="E605" s="419"/>
      <c r="F605" s="419"/>
      <c r="G605" s="419"/>
      <c r="H605" s="419"/>
      <c r="I605" s="419"/>
      <c r="J605" s="419"/>
      <c r="K605" s="419"/>
      <c r="L605" s="419"/>
      <c r="M605" s="419"/>
      <c r="N605" s="419"/>
      <c r="O605" s="419"/>
      <c r="P605" s="419"/>
      <c r="Q605" s="419"/>
      <c r="R605" s="419"/>
      <c r="S605" s="419"/>
      <c r="T605" s="419"/>
      <c r="U605" s="419"/>
      <c r="V605" s="419"/>
      <c r="W605" s="419"/>
      <c r="X605" s="419"/>
      <c r="Y605" s="419"/>
      <c r="Z605" s="419"/>
      <c r="AA605" s="419"/>
      <c r="AB605" s="419"/>
      <c r="AC605" s="419"/>
      <c r="AD605" s="419"/>
      <c r="AE605" s="419"/>
      <c r="AF605" s="419"/>
      <c r="AG605" s="419"/>
      <c r="AH605" s="419"/>
      <c r="AI605" s="419"/>
      <c r="AJ605" s="419"/>
      <c r="AK605" s="419"/>
      <c r="AL605" s="419"/>
      <c r="AM605" s="419"/>
      <c r="AN605" s="419"/>
      <c r="AO605" s="419"/>
      <c r="AP605" s="419"/>
      <c r="AQ605" s="419"/>
      <c r="AR605" s="419"/>
      <c r="AS605" s="419"/>
      <c r="AT605" s="419"/>
      <c r="AU605" s="419"/>
      <c r="AV605" s="419"/>
      <c r="AW605" s="419"/>
      <c r="AX605" s="419"/>
      <c r="AY605" s="419"/>
      <c r="AZ605" s="419"/>
      <c r="BA605" s="419"/>
      <c r="BB605" s="419"/>
    </row>
    <row r="606" spans="1:54" ht="14.4">
      <c r="A606" s="400" t="s">
        <v>358</v>
      </c>
      <c r="B606" s="401"/>
      <c r="C606" s="401"/>
      <c r="D606" s="401"/>
      <c r="E606" s="401"/>
      <c r="F606" s="401"/>
      <c r="G606" s="401"/>
      <c r="H606" s="401"/>
      <c r="I606" s="401"/>
      <c r="J606" s="401"/>
      <c r="K606" s="401"/>
      <c r="L606" s="401"/>
      <c r="M606" s="401"/>
      <c r="N606" s="401"/>
      <c r="O606" s="401"/>
      <c r="P606" s="401"/>
      <c r="Q606" s="401"/>
      <c r="R606" s="401"/>
      <c r="S606" s="401"/>
      <c r="T606" s="401"/>
      <c r="U606" s="401"/>
      <c r="V606" s="401"/>
      <c r="W606" s="401"/>
      <c r="X606" s="401"/>
      <c r="Y606" s="401"/>
      <c r="Z606" s="401"/>
      <c r="AA606" s="401"/>
      <c r="AB606" s="401"/>
      <c r="AC606" s="401"/>
      <c r="AD606" s="401"/>
      <c r="AE606" s="401"/>
      <c r="AF606" s="401"/>
      <c r="AG606" s="401"/>
      <c r="AH606" s="401"/>
      <c r="AI606" s="401"/>
      <c r="AJ606" s="401"/>
      <c r="AK606" s="401"/>
      <c r="AL606" s="401"/>
      <c r="AM606" s="401"/>
      <c r="AN606" s="401"/>
      <c r="AO606" s="401"/>
      <c r="AP606" s="401"/>
      <c r="AQ606" s="401"/>
      <c r="AR606" s="401"/>
      <c r="AS606" s="401"/>
      <c r="AT606" s="401"/>
      <c r="AU606" s="401"/>
      <c r="AV606" s="401"/>
      <c r="AW606" s="401"/>
      <c r="AX606" s="401"/>
      <c r="AY606" s="401"/>
      <c r="AZ606" s="401"/>
      <c r="BA606" s="401"/>
      <c r="BB606" s="401"/>
    </row>
    <row r="607" spans="1:54" ht="22.5" customHeight="1">
      <c r="A607" s="301" t="s">
        <v>16</v>
      </c>
      <c r="B607" s="303" t="s">
        <v>356</v>
      </c>
      <c r="C607" s="303" t="s">
        <v>344</v>
      </c>
      <c r="D607" s="194" t="s">
        <v>41</v>
      </c>
      <c r="E607" s="188">
        <f t="shared" ref="E607:E609" si="1139">H607+K607+N607+Q607+T607+W607+Z607+AE607+AJ607+AO607+AT607+AY607</f>
        <v>23695.999999999996</v>
      </c>
      <c r="F607" s="188">
        <f>L607++O607+R607+U607+X607+AC607+AH607+AM607+AR607+AW607+AZ607</f>
        <v>13709.870720000001</v>
      </c>
      <c r="G607" s="188">
        <f>F607/E607*100</f>
        <v>57.857320729237017</v>
      </c>
      <c r="H607" s="182">
        <f>H608+H609+H610+H612+H613</f>
        <v>0</v>
      </c>
      <c r="I607" s="182">
        <f t="shared" ref="I607" si="1140">I608+I609+I610+I612+I613</f>
        <v>0</v>
      </c>
      <c r="J607" s="182"/>
      <c r="K607" s="182">
        <f t="shared" ref="K607:L607" si="1141">K608+K609+K610+K612+K613</f>
        <v>3025.7</v>
      </c>
      <c r="L607" s="182">
        <f t="shared" si="1141"/>
        <v>3025.7</v>
      </c>
      <c r="M607" s="182">
        <f>L607/K607*100</f>
        <v>100</v>
      </c>
      <c r="N607" s="188">
        <f t="shared" ref="N607:O607" si="1142">N608+N609+N610+N612+N613</f>
        <v>3044.3909799999997</v>
      </c>
      <c r="O607" s="188">
        <f t="shared" si="1142"/>
        <v>3044.3909799999997</v>
      </c>
      <c r="P607" s="182">
        <f>O607/N607*100</f>
        <v>100</v>
      </c>
      <c r="Q607" s="188">
        <f t="shared" ref="Q607:R607" si="1143">Q608+Q609+Q610+Q612+Q613</f>
        <v>2733.1028500000002</v>
      </c>
      <c r="R607" s="188">
        <f t="shared" si="1143"/>
        <v>2733.1028500000002</v>
      </c>
      <c r="S607" s="182"/>
      <c r="T607" s="188">
        <f t="shared" ref="T607:U607" si="1144">T608+T609+T610+T612+T613</f>
        <v>1715.2261100000001</v>
      </c>
      <c r="U607" s="188">
        <f t="shared" si="1144"/>
        <v>1715.2261100000001</v>
      </c>
      <c r="V607" s="182"/>
      <c r="W607" s="188">
        <f t="shared" ref="W607" si="1145">W608+W609+W610+W612+W613</f>
        <v>1684.2914499999999</v>
      </c>
      <c r="X607" s="188">
        <f t="shared" ref="X607" si="1146">X608+X609+X610+X612+X613</f>
        <v>1684.2914499999999</v>
      </c>
      <c r="Y607" s="182"/>
      <c r="Z607" s="188">
        <f t="shared" ref="Z607:AC607" si="1147">Z608+Z609+Z610+Z612+Z613</f>
        <v>1507.15933</v>
      </c>
      <c r="AA607" s="188">
        <f t="shared" si="1147"/>
        <v>0</v>
      </c>
      <c r="AB607" s="188">
        <f t="shared" si="1147"/>
        <v>0</v>
      </c>
      <c r="AC607" s="188">
        <f t="shared" si="1147"/>
        <v>1507.15933</v>
      </c>
      <c r="AD607" s="188"/>
      <c r="AE607" s="188">
        <f t="shared" ref="AE607:AH607" si="1148">AE608+AE609+AE610+AE612+AE613</f>
        <v>1339.68244</v>
      </c>
      <c r="AF607" s="182">
        <f t="shared" si="1148"/>
        <v>0</v>
      </c>
      <c r="AG607" s="182">
        <f t="shared" si="1148"/>
        <v>0</v>
      </c>
      <c r="AH607" s="182">
        <f t="shared" si="1148"/>
        <v>0</v>
      </c>
      <c r="AI607" s="182"/>
      <c r="AJ607" s="182">
        <f t="shared" ref="AJ607:AM607" si="1149">AJ608+AJ609+AJ610+AJ612+AJ613</f>
        <v>1895.7</v>
      </c>
      <c r="AK607" s="182">
        <f t="shared" si="1149"/>
        <v>0</v>
      </c>
      <c r="AL607" s="182">
        <f t="shared" si="1149"/>
        <v>0</v>
      </c>
      <c r="AM607" s="182">
        <f t="shared" si="1149"/>
        <v>0</v>
      </c>
      <c r="AN607" s="182"/>
      <c r="AO607" s="182">
        <f t="shared" ref="AO607:AR607" si="1150">AO608+AO609+AO610+AO612+AO613</f>
        <v>2369.6</v>
      </c>
      <c r="AP607" s="182">
        <f t="shared" si="1150"/>
        <v>0</v>
      </c>
      <c r="AQ607" s="182">
        <f t="shared" si="1150"/>
        <v>0</v>
      </c>
      <c r="AR607" s="182">
        <f t="shared" si="1150"/>
        <v>0</v>
      </c>
      <c r="AS607" s="182"/>
      <c r="AT607" s="182">
        <f t="shared" ref="AT607:AW607" si="1151">AT608+AT609+AT610+AT612+AT613</f>
        <v>2369.6</v>
      </c>
      <c r="AU607" s="182">
        <f t="shared" si="1151"/>
        <v>0</v>
      </c>
      <c r="AV607" s="182">
        <f t="shared" si="1151"/>
        <v>0</v>
      </c>
      <c r="AW607" s="182">
        <f t="shared" si="1151"/>
        <v>0</v>
      </c>
      <c r="AX607" s="182"/>
      <c r="AY607" s="189">
        <f t="shared" ref="AY607:AZ607" si="1152">AY608+AY609+AY610+AY612+AY613</f>
        <v>2011.54684</v>
      </c>
      <c r="AZ607" s="182">
        <f t="shared" si="1152"/>
        <v>0</v>
      </c>
      <c r="BA607" s="182"/>
      <c r="BB607" s="221"/>
    </row>
    <row r="608" spans="1:54" ht="32.25" customHeight="1">
      <c r="A608" s="302"/>
      <c r="B608" s="304"/>
      <c r="C608" s="304"/>
      <c r="D608" s="184" t="s">
        <v>37</v>
      </c>
      <c r="E608" s="182">
        <f t="shared" si="1139"/>
        <v>0</v>
      </c>
      <c r="F608" s="188">
        <f t="shared" ref="F608:F613" si="1153">I608+L608+O608+R608+U608+X608+AA608+AF608+AK608+AP608+AU608+AZ608</f>
        <v>0</v>
      </c>
      <c r="G608" s="182"/>
      <c r="H608" s="182"/>
      <c r="I608" s="182"/>
      <c r="J608" s="182"/>
      <c r="K608" s="182"/>
      <c r="L608" s="182"/>
      <c r="M608" s="182"/>
      <c r="N608" s="188"/>
      <c r="O608" s="188"/>
      <c r="P608" s="182"/>
      <c r="Q608" s="188"/>
      <c r="R608" s="182"/>
      <c r="S608" s="182"/>
      <c r="T608" s="188"/>
      <c r="U608" s="188"/>
      <c r="V608" s="182"/>
      <c r="W608" s="182"/>
      <c r="X608" s="182"/>
      <c r="Y608" s="182"/>
      <c r="Z608" s="188"/>
      <c r="AA608" s="188"/>
      <c r="AB608" s="188"/>
      <c r="AC608" s="188"/>
      <c r="AD608" s="188"/>
      <c r="AE608" s="188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182"/>
      <c r="AT608" s="182"/>
      <c r="AU608" s="182"/>
      <c r="AV608" s="182"/>
      <c r="AW608" s="182"/>
      <c r="AX608" s="182"/>
      <c r="AY608" s="182"/>
      <c r="AZ608" s="182"/>
      <c r="BA608" s="182"/>
      <c r="BB608" s="221"/>
    </row>
    <row r="609" spans="1:54" ht="50.25" customHeight="1">
      <c r="A609" s="302"/>
      <c r="B609" s="304"/>
      <c r="C609" s="304"/>
      <c r="D609" s="185" t="s">
        <v>2</v>
      </c>
      <c r="E609" s="188">
        <f t="shared" si="1139"/>
        <v>23695.999999999996</v>
      </c>
      <c r="F609" s="188">
        <f>L609++O609+R609+U609+X609+AC609+AH609+AM609+AR609+AW609+AZ609</f>
        <v>13709.870720000001</v>
      </c>
      <c r="G609" s="182"/>
      <c r="H609" s="182"/>
      <c r="I609" s="182"/>
      <c r="J609" s="182"/>
      <c r="K609" s="199">
        <v>3025.7</v>
      </c>
      <c r="L609" s="199">
        <v>3025.7</v>
      </c>
      <c r="M609" s="182"/>
      <c r="N609" s="197">
        <f>2369.6+2369.6-1694.81098+0.00196</f>
        <v>3044.3909799999997</v>
      </c>
      <c r="O609" s="197">
        <f>2369.6+2369.6-1694.81098+0.00196</f>
        <v>3044.3909799999997</v>
      </c>
      <c r="P609" s="182"/>
      <c r="Q609" s="188">
        <v>2733.1028500000002</v>
      </c>
      <c r="R609" s="188">
        <v>2733.1028500000002</v>
      </c>
      <c r="S609" s="182"/>
      <c r="T609" s="188">
        <v>1715.2261100000001</v>
      </c>
      <c r="U609" s="188">
        <v>1715.2261100000001</v>
      </c>
      <c r="V609" s="182"/>
      <c r="W609" s="188">
        <v>1684.2914499999999</v>
      </c>
      <c r="X609" s="188">
        <v>1684.2914499999999</v>
      </c>
      <c r="Y609" s="182"/>
      <c r="Z609" s="188">
        <v>1507.15933</v>
      </c>
      <c r="AA609" s="188"/>
      <c r="AB609" s="188"/>
      <c r="AC609" s="188">
        <v>1507.15933</v>
      </c>
      <c r="AD609" s="188"/>
      <c r="AE609" s="188">
        <f>1184.8+154.88244</f>
        <v>1339.68244</v>
      </c>
      <c r="AF609" s="182"/>
      <c r="AG609" s="182"/>
      <c r="AH609" s="182"/>
      <c r="AI609" s="182"/>
      <c r="AJ609" s="182">
        <v>1895.7</v>
      </c>
      <c r="AK609" s="182"/>
      <c r="AL609" s="182"/>
      <c r="AM609" s="182"/>
      <c r="AN609" s="182"/>
      <c r="AO609" s="182">
        <v>2369.6</v>
      </c>
      <c r="AP609" s="182"/>
      <c r="AQ609" s="182"/>
      <c r="AR609" s="182"/>
      <c r="AS609" s="182"/>
      <c r="AT609" s="182">
        <v>2369.6</v>
      </c>
      <c r="AU609" s="182"/>
      <c r="AV609" s="182"/>
      <c r="AW609" s="182"/>
      <c r="AX609" s="182"/>
      <c r="AY609" s="188">
        <f>4739.2-1220.49383-1507.15933</f>
        <v>2011.54684</v>
      </c>
      <c r="AZ609" s="182"/>
      <c r="BA609" s="182"/>
      <c r="BB609" s="221"/>
    </row>
    <row r="610" spans="1:54" ht="22.5" customHeight="1">
      <c r="A610" s="302"/>
      <c r="B610" s="304"/>
      <c r="C610" s="304"/>
      <c r="D610" s="186" t="s">
        <v>277</v>
      </c>
      <c r="E610" s="182">
        <f>H610+K610+N610+Q610+T610+W610+Z610+AE610+AJ610+AO610+AT610+AY610</f>
        <v>0</v>
      </c>
      <c r="F610" s="182">
        <f t="shared" si="1153"/>
        <v>0</v>
      </c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8"/>
      <c r="U610" s="188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82"/>
      <c r="AR610" s="182"/>
      <c r="AS610" s="182"/>
      <c r="AT610" s="182"/>
      <c r="AU610" s="182"/>
      <c r="AV610" s="182"/>
      <c r="AW610" s="182"/>
      <c r="AX610" s="182"/>
      <c r="AY610" s="182"/>
      <c r="AZ610" s="182"/>
      <c r="BA610" s="182"/>
      <c r="BB610" s="221"/>
    </row>
    <row r="611" spans="1:54" ht="82.5" customHeight="1">
      <c r="A611" s="302"/>
      <c r="B611" s="304"/>
      <c r="C611" s="304"/>
      <c r="D611" s="186" t="s">
        <v>283</v>
      </c>
      <c r="E611" s="182">
        <f t="shared" ref="E611:E615" si="1154">H611+K611+N611+Q611+T611+W611+Z611+AE611+AJ611+AO611+AT611+AY611</f>
        <v>0</v>
      </c>
      <c r="F611" s="182">
        <f t="shared" si="1153"/>
        <v>0</v>
      </c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8"/>
      <c r="U611" s="188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82"/>
      <c r="AR611" s="182"/>
      <c r="AS611" s="182"/>
      <c r="AT611" s="182"/>
      <c r="AU611" s="182"/>
      <c r="AV611" s="182"/>
      <c r="AW611" s="182"/>
      <c r="AX611" s="182"/>
      <c r="AY611" s="182"/>
      <c r="AZ611" s="182"/>
      <c r="BA611" s="182"/>
      <c r="BB611" s="221"/>
    </row>
    <row r="612" spans="1:54" ht="22.5" customHeight="1">
      <c r="A612" s="302"/>
      <c r="B612" s="304"/>
      <c r="C612" s="304"/>
      <c r="D612" s="186" t="s">
        <v>278</v>
      </c>
      <c r="E612" s="182">
        <f t="shared" si="1154"/>
        <v>0</v>
      </c>
      <c r="F612" s="182">
        <f t="shared" si="1153"/>
        <v>0</v>
      </c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8"/>
      <c r="U612" s="188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82"/>
      <c r="AR612" s="182"/>
      <c r="AS612" s="182"/>
      <c r="AT612" s="182"/>
      <c r="AU612" s="182"/>
      <c r="AV612" s="182"/>
      <c r="AW612" s="182"/>
      <c r="AX612" s="182"/>
      <c r="AY612" s="182"/>
      <c r="AZ612" s="182"/>
      <c r="BA612" s="182"/>
      <c r="BB612" s="221"/>
    </row>
    <row r="613" spans="1:54" ht="31.2">
      <c r="A613" s="302"/>
      <c r="B613" s="304"/>
      <c r="C613" s="304"/>
      <c r="D613" s="187" t="s">
        <v>43</v>
      </c>
      <c r="E613" s="182">
        <f t="shared" si="1154"/>
        <v>0</v>
      </c>
      <c r="F613" s="182">
        <f t="shared" si="1153"/>
        <v>0</v>
      </c>
      <c r="G613" s="182"/>
      <c r="H613" s="182"/>
      <c r="I613" s="182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188"/>
      <c r="U613" s="188"/>
      <c r="V613" s="182"/>
      <c r="W613" s="182"/>
      <c r="X613" s="182"/>
      <c r="Y613" s="182"/>
      <c r="Z613" s="182"/>
      <c r="AA613" s="182"/>
      <c r="AB613" s="182"/>
      <c r="AC613" s="182"/>
      <c r="AD613" s="182"/>
      <c r="AE613" s="182"/>
      <c r="AF613" s="182"/>
      <c r="AG613" s="182"/>
      <c r="AH613" s="182"/>
      <c r="AI613" s="182"/>
      <c r="AJ613" s="182"/>
      <c r="AK613" s="182"/>
      <c r="AL613" s="182"/>
      <c r="AM613" s="182"/>
      <c r="AN613" s="182"/>
      <c r="AO613" s="182"/>
      <c r="AP613" s="182"/>
      <c r="AQ613" s="182"/>
      <c r="AR613" s="182"/>
      <c r="AS613" s="182"/>
      <c r="AT613" s="182"/>
      <c r="AU613" s="182"/>
      <c r="AV613" s="182"/>
      <c r="AW613" s="182"/>
      <c r="AX613" s="182"/>
      <c r="AY613" s="182"/>
      <c r="AZ613" s="182"/>
      <c r="BA613" s="182"/>
      <c r="BB613" s="222"/>
    </row>
    <row r="614" spans="1:54" ht="22.5" customHeight="1">
      <c r="A614" s="301" t="s">
        <v>367</v>
      </c>
      <c r="B614" s="303" t="s">
        <v>357</v>
      </c>
      <c r="C614" s="303" t="s">
        <v>344</v>
      </c>
      <c r="D614" s="194" t="s">
        <v>41</v>
      </c>
      <c r="E614" s="188">
        <f t="shared" si="1154"/>
        <v>15959</v>
      </c>
      <c r="F614" s="188">
        <f t="shared" ref="F614:F618" si="1155">L614++O614+R614+U614+X614+AC614+AH614+AM614+AR614+AW614+AZ614</f>
        <v>9658.3473099999992</v>
      </c>
      <c r="G614" s="188">
        <f>F614/E614*100</f>
        <v>60.51975255341813</v>
      </c>
      <c r="H614" s="182">
        <f>H615+H616+H617+H619+H620</f>
        <v>0</v>
      </c>
      <c r="I614" s="182">
        <f t="shared" ref="I614" si="1156">I615+I616+I617+I619+I620</f>
        <v>0</v>
      </c>
      <c r="J614" s="182"/>
      <c r="K614" s="182">
        <f t="shared" ref="K614:L614" si="1157">K615+K616+K617+K619+K620</f>
        <v>0</v>
      </c>
      <c r="L614" s="182">
        <f t="shared" si="1157"/>
        <v>0</v>
      </c>
      <c r="M614" s="182"/>
      <c r="N614" s="188">
        <f t="shared" ref="N614:O614" si="1158">N615+N616+N617+N619+N620</f>
        <v>4614.4297299999998</v>
      </c>
      <c r="O614" s="188">
        <f t="shared" si="1158"/>
        <v>4614.4297299999998</v>
      </c>
      <c r="P614" s="182">
        <f>O614/N614*100</f>
        <v>100</v>
      </c>
      <c r="Q614" s="188">
        <f t="shared" ref="Q614:R614" si="1159">Q615+Q616+Q617+Q619+Q620</f>
        <v>2010.3747800000001</v>
      </c>
      <c r="R614" s="188">
        <f t="shared" si="1159"/>
        <v>2010.3747800000001</v>
      </c>
      <c r="S614" s="182"/>
      <c r="T614" s="188">
        <f t="shared" ref="T614:U614" si="1160">T615+T616+T617+T619+T620</f>
        <v>1683.9133999999999</v>
      </c>
      <c r="U614" s="188">
        <f t="shared" si="1160"/>
        <v>1683.9133999999999</v>
      </c>
      <c r="V614" s="182"/>
      <c r="W614" s="182">
        <f t="shared" ref="W614" si="1161">W615+W616+W617+W619+W620</f>
        <v>0</v>
      </c>
      <c r="X614" s="182">
        <f t="shared" ref="X614" si="1162">X615+X616+X617+X619+X620</f>
        <v>0</v>
      </c>
      <c r="Y614" s="182"/>
      <c r="Z614" s="188">
        <f t="shared" ref="Z614:AC614" si="1163">Z615+Z616+Z617+Z619+Z620</f>
        <v>1349.6293999999998</v>
      </c>
      <c r="AA614" s="188">
        <f t="shared" si="1163"/>
        <v>0</v>
      </c>
      <c r="AB614" s="188">
        <f t="shared" si="1163"/>
        <v>0</v>
      </c>
      <c r="AC614" s="188">
        <f t="shared" si="1163"/>
        <v>1349.6293999999998</v>
      </c>
      <c r="AD614" s="182"/>
      <c r="AE614" s="182">
        <f t="shared" ref="AE614:AH614" si="1164">AE615+AE616+AE617+AE619+AE620</f>
        <v>798</v>
      </c>
      <c r="AF614" s="182">
        <f t="shared" si="1164"/>
        <v>0</v>
      </c>
      <c r="AG614" s="182">
        <f t="shared" si="1164"/>
        <v>0</v>
      </c>
      <c r="AH614" s="182">
        <f t="shared" si="1164"/>
        <v>0</v>
      </c>
      <c r="AI614" s="182"/>
      <c r="AJ614" s="182">
        <f t="shared" ref="AJ614:AM614" si="1165">AJ615+AJ616+AJ617+AJ619+AJ620</f>
        <v>1276.7</v>
      </c>
      <c r="AK614" s="182">
        <f t="shared" si="1165"/>
        <v>0</v>
      </c>
      <c r="AL614" s="182">
        <f t="shared" si="1165"/>
        <v>0</v>
      </c>
      <c r="AM614" s="182">
        <f t="shared" si="1165"/>
        <v>0</v>
      </c>
      <c r="AN614" s="182"/>
      <c r="AO614" s="182">
        <f t="shared" ref="AO614:AR614" si="1166">AO615+AO616+AO617+AO619+AO620</f>
        <v>1595.9</v>
      </c>
      <c r="AP614" s="182">
        <f t="shared" si="1166"/>
        <v>0</v>
      </c>
      <c r="AQ614" s="182">
        <f t="shared" si="1166"/>
        <v>0</v>
      </c>
      <c r="AR614" s="182">
        <f t="shared" si="1166"/>
        <v>0</v>
      </c>
      <c r="AS614" s="182"/>
      <c r="AT614" s="182">
        <f t="shared" ref="AT614:AW614" si="1167">AT615+AT616+AT617+AT619+AT620</f>
        <v>1595.6999999999998</v>
      </c>
      <c r="AU614" s="182">
        <f t="shared" si="1167"/>
        <v>0</v>
      </c>
      <c r="AV614" s="182">
        <f t="shared" si="1167"/>
        <v>0</v>
      </c>
      <c r="AW614" s="182">
        <f t="shared" si="1167"/>
        <v>0</v>
      </c>
      <c r="AX614" s="182"/>
      <c r="AY614" s="188">
        <f t="shared" ref="AY614:AZ614" si="1168">AY615+AY616+AY617+AY619+AY620</f>
        <v>1034.3526900000002</v>
      </c>
      <c r="AZ614" s="182">
        <f t="shared" si="1168"/>
        <v>0</v>
      </c>
      <c r="BA614" s="182"/>
      <c r="BB614" s="221"/>
    </row>
    <row r="615" spans="1:54" ht="32.25" customHeight="1">
      <c r="A615" s="302"/>
      <c r="B615" s="304"/>
      <c r="C615" s="304"/>
      <c r="D615" s="184" t="s">
        <v>37</v>
      </c>
      <c r="E615" s="182">
        <f t="shared" si="1154"/>
        <v>0</v>
      </c>
      <c r="F615" s="188">
        <f t="shared" si="1155"/>
        <v>0</v>
      </c>
      <c r="G615" s="182"/>
      <c r="H615" s="182"/>
      <c r="I615" s="182"/>
      <c r="J615" s="182"/>
      <c r="K615" s="182"/>
      <c r="L615" s="182"/>
      <c r="M615" s="182"/>
      <c r="N615" s="188"/>
      <c r="O615" s="182"/>
      <c r="P615" s="182"/>
      <c r="Q615" s="182"/>
      <c r="R615" s="182"/>
      <c r="S615" s="182"/>
      <c r="T615" s="188"/>
      <c r="U615" s="188"/>
      <c r="V615" s="182"/>
      <c r="W615" s="182"/>
      <c r="X615" s="182"/>
      <c r="Y615" s="182"/>
      <c r="Z615" s="182"/>
      <c r="AA615" s="182"/>
      <c r="AB615" s="182"/>
      <c r="AC615" s="182"/>
      <c r="AD615" s="182"/>
      <c r="AE615" s="182"/>
      <c r="AF615" s="182"/>
      <c r="AG615" s="182"/>
      <c r="AH615" s="182"/>
      <c r="AI615" s="182"/>
      <c r="AJ615" s="182"/>
      <c r="AK615" s="182"/>
      <c r="AL615" s="182"/>
      <c r="AM615" s="182"/>
      <c r="AN615" s="182"/>
      <c r="AO615" s="182"/>
      <c r="AP615" s="182"/>
      <c r="AQ615" s="182"/>
      <c r="AR615" s="182"/>
      <c r="AS615" s="182"/>
      <c r="AT615" s="182"/>
      <c r="AU615" s="182"/>
      <c r="AV615" s="182"/>
      <c r="AW615" s="182"/>
      <c r="AX615" s="182"/>
      <c r="AY615" s="188"/>
      <c r="AZ615" s="182"/>
      <c r="BA615" s="182"/>
      <c r="BB615" s="221"/>
    </row>
    <row r="616" spans="1:54" ht="50.25" customHeight="1">
      <c r="A616" s="302"/>
      <c r="B616" s="304"/>
      <c r="C616" s="304"/>
      <c r="D616" s="185" t="s">
        <v>2</v>
      </c>
      <c r="E616" s="188">
        <f>N616+Q616+T616+W616+Z616+AE616+AJ616+AO616+AT616+AY616</f>
        <v>9575</v>
      </c>
      <c r="F616" s="188">
        <f t="shared" si="1155"/>
        <v>5795.0084099999995</v>
      </c>
      <c r="G616" s="182"/>
      <c r="H616" s="182"/>
      <c r="I616" s="182"/>
      <c r="J616" s="182"/>
      <c r="K616" s="182"/>
      <c r="L616" s="182"/>
      <c r="M616" s="182"/>
      <c r="N616" s="188">
        <f>957.5+957.5+853.65784</f>
        <v>2768.6578399999999</v>
      </c>
      <c r="O616" s="188">
        <f>957.5+957.5+853.65784</f>
        <v>2768.6578399999999</v>
      </c>
      <c r="P616" s="182"/>
      <c r="Q616" s="188">
        <v>1206.22487</v>
      </c>
      <c r="R616" s="188">
        <v>1206.22487</v>
      </c>
      <c r="S616" s="182"/>
      <c r="T616" s="188">
        <v>1010.34804</v>
      </c>
      <c r="U616" s="188">
        <v>1010.34804</v>
      </c>
      <c r="V616" s="182"/>
      <c r="W616" s="182"/>
      <c r="X616" s="182">
        <v>0</v>
      </c>
      <c r="Y616" s="182"/>
      <c r="Z616" s="188">
        <v>809.77765999999997</v>
      </c>
      <c r="AA616" s="188"/>
      <c r="AB616" s="188"/>
      <c r="AC616" s="188">
        <v>809.77765999999997</v>
      </c>
      <c r="AD616" s="182"/>
      <c r="AE616" s="182">
        <v>478.8</v>
      </c>
      <c r="AF616" s="182"/>
      <c r="AG616" s="182"/>
      <c r="AH616" s="182"/>
      <c r="AI616" s="182"/>
      <c r="AJ616" s="182">
        <v>766</v>
      </c>
      <c r="AK616" s="182"/>
      <c r="AL616" s="182"/>
      <c r="AM616" s="182"/>
      <c r="AN616" s="182"/>
      <c r="AO616" s="182">
        <v>957.5</v>
      </c>
      <c r="AP616" s="182"/>
      <c r="AQ616" s="182"/>
      <c r="AR616" s="182"/>
      <c r="AS616" s="182"/>
      <c r="AT616" s="182">
        <v>957.3</v>
      </c>
      <c r="AU616" s="182"/>
      <c r="AV616" s="182"/>
      <c r="AW616" s="182"/>
      <c r="AX616" s="182"/>
      <c r="AY616" s="188">
        <f>1915-853.65784-248.72487+617.55196-809.77766</f>
        <v>620.39159000000018</v>
      </c>
      <c r="AZ616" s="182"/>
      <c r="BA616" s="182"/>
      <c r="BB616" s="221"/>
    </row>
    <row r="617" spans="1:54" ht="22.5" customHeight="1">
      <c r="A617" s="302"/>
      <c r="B617" s="304"/>
      <c r="C617" s="304"/>
      <c r="D617" s="186" t="s">
        <v>277</v>
      </c>
      <c r="E617" s="188">
        <f>N617+Q617+T617+W617+Z617+AE617+AJ617+AO617+AT617+AY617</f>
        <v>6384</v>
      </c>
      <c r="F617" s="188">
        <f t="shared" ref="F617" si="1169">L617++O617+R617+U617+X617+AC617+AH617+AM617+AR617+AW617+AZ617</f>
        <v>3863.3389000000002</v>
      </c>
      <c r="G617" s="182"/>
      <c r="H617" s="182"/>
      <c r="I617" s="182"/>
      <c r="J617" s="182"/>
      <c r="K617" s="182"/>
      <c r="L617" s="182"/>
      <c r="M617" s="182"/>
      <c r="N617" s="188">
        <f>638.4+638.4+568.97189</f>
        <v>1845.77189</v>
      </c>
      <c r="O617" s="188">
        <f>638.4+638.4+568.97189</f>
        <v>1845.77189</v>
      </c>
      <c r="P617" s="182"/>
      <c r="Q617" s="188">
        <v>804.14990999999998</v>
      </c>
      <c r="R617" s="188">
        <v>804.14990999999998</v>
      </c>
      <c r="S617" s="182"/>
      <c r="T617" s="188">
        <v>673.56536000000006</v>
      </c>
      <c r="U617" s="188">
        <v>673.56536000000006</v>
      </c>
      <c r="V617" s="182"/>
      <c r="W617" s="182"/>
      <c r="X617" s="182">
        <v>0</v>
      </c>
      <c r="Y617" s="182"/>
      <c r="Z617" s="188">
        <v>539.85173999999995</v>
      </c>
      <c r="AA617" s="188"/>
      <c r="AB617" s="188"/>
      <c r="AC617" s="188">
        <v>539.85173999999995</v>
      </c>
      <c r="AD617" s="182"/>
      <c r="AE617" s="182">
        <v>319.2</v>
      </c>
      <c r="AF617" s="182"/>
      <c r="AG617" s="182"/>
      <c r="AH617" s="182"/>
      <c r="AI617" s="182"/>
      <c r="AJ617" s="182">
        <v>510.7</v>
      </c>
      <c r="AK617" s="182"/>
      <c r="AL617" s="182"/>
      <c r="AM617" s="182"/>
      <c r="AN617" s="182"/>
      <c r="AO617" s="182">
        <v>638.4</v>
      </c>
      <c r="AP617" s="182"/>
      <c r="AQ617" s="182"/>
      <c r="AR617" s="182"/>
      <c r="AS617" s="182"/>
      <c r="AT617" s="182">
        <v>638.4</v>
      </c>
      <c r="AU617" s="182"/>
      <c r="AV617" s="182"/>
      <c r="AW617" s="182"/>
      <c r="AX617" s="182"/>
      <c r="AY617" s="188">
        <f>1276.8-568.97189-165.74991+411.73464-539.85174</f>
        <v>413.96109999999999</v>
      </c>
      <c r="AZ617" s="182"/>
      <c r="BA617" s="182"/>
      <c r="BB617" s="221"/>
    </row>
    <row r="618" spans="1:54" ht="82.5" customHeight="1">
      <c r="A618" s="302"/>
      <c r="B618" s="304"/>
      <c r="C618" s="304"/>
      <c r="D618" s="186" t="s">
        <v>283</v>
      </c>
      <c r="E618" s="182">
        <f t="shared" ref="E618:E620" si="1170">H618+K618+N618+Q618+T618+W618+Z618+AE618+AJ618+AO618+AT618+AY618</f>
        <v>0</v>
      </c>
      <c r="F618" s="217">
        <f t="shared" si="1155"/>
        <v>0</v>
      </c>
      <c r="G618" s="182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8"/>
      <c r="U618" s="188"/>
      <c r="V618" s="182"/>
      <c r="W618" s="182"/>
      <c r="X618" s="182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82"/>
      <c r="AR618" s="182"/>
      <c r="AS618" s="182"/>
      <c r="AT618" s="182"/>
      <c r="AU618" s="182"/>
      <c r="AV618" s="182"/>
      <c r="AW618" s="182"/>
      <c r="AX618" s="182"/>
      <c r="AY618" s="182"/>
      <c r="AZ618" s="182"/>
      <c r="BA618" s="182"/>
      <c r="BB618" s="221"/>
    </row>
    <row r="619" spans="1:54" ht="22.5" customHeight="1">
      <c r="A619" s="302"/>
      <c r="B619" s="304"/>
      <c r="C619" s="304"/>
      <c r="D619" s="186" t="s">
        <v>278</v>
      </c>
      <c r="E619" s="182">
        <f t="shared" si="1170"/>
        <v>0</v>
      </c>
      <c r="F619" s="182">
        <f t="shared" ref="F619:F620" si="1171">I619+L619+O619+R619+U619+X619+AA619+AF619+AK619+AP619+AU619+AZ619</f>
        <v>0</v>
      </c>
      <c r="G619" s="182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188"/>
      <c r="U619" s="188"/>
      <c r="V619" s="182"/>
      <c r="W619" s="182"/>
      <c r="X619" s="182"/>
      <c r="Y619" s="182"/>
      <c r="Z619" s="182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82"/>
      <c r="AR619" s="182"/>
      <c r="AS619" s="182"/>
      <c r="AT619" s="182"/>
      <c r="AU619" s="182"/>
      <c r="AV619" s="182"/>
      <c r="AW619" s="182"/>
      <c r="AX619" s="182"/>
      <c r="AY619" s="182"/>
      <c r="AZ619" s="182"/>
      <c r="BA619" s="182"/>
      <c r="BB619" s="221"/>
    </row>
    <row r="620" spans="1:54" ht="31.2">
      <c r="A620" s="302"/>
      <c r="B620" s="304"/>
      <c r="C620" s="304"/>
      <c r="D620" s="187" t="s">
        <v>43</v>
      </c>
      <c r="E620" s="182">
        <f t="shared" si="1170"/>
        <v>0</v>
      </c>
      <c r="F620" s="182">
        <f t="shared" si="1171"/>
        <v>0</v>
      </c>
      <c r="G620" s="182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8"/>
      <c r="U620" s="188"/>
      <c r="V620" s="182"/>
      <c r="W620" s="182"/>
      <c r="X620" s="182"/>
      <c r="Y620" s="182"/>
      <c r="Z620" s="182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82"/>
      <c r="AR620" s="182"/>
      <c r="AS620" s="182"/>
      <c r="AT620" s="182"/>
      <c r="AU620" s="182"/>
      <c r="AV620" s="182"/>
      <c r="AW620" s="182"/>
      <c r="AX620" s="182"/>
      <c r="AY620" s="182"/>
      <c r="AZ620" s="182"/>
      <c r="BA620" s="182"/>
      <c r="BB620" s="222"/>
    </row>
    <row r="621" spans="1:54" ht="22.5" customHeight="1">
      <c r="A621" s="314" t="s">
        <v>342</v>
      </c>
      <c r="B621" s="315"/>
      <c r="C621" s="316"/>
      <c r="D621" s="194" t="s">
        <v>41</v>
      </c>
      <c r="E621" s="188">
        <f>H621+K621+N621+Q621+T621+W621+Z621+AE621+AJ621+AO621+AT621+AY621</f>
        <v>39655.000000000007</v>
      </c>
      <c r="F621" s="188">
        <f t="shared" ref="F621" si="1172">L621++O621+R621+U621+X621+AC621+AH621+AM621+AR621+AW621+AZ621</f>
        <v>23368.218030000004</v>
      </c>
      <c r="G621" s="188">
        <f>F621*100/E621</f>
        <v>58.92880602698272</v>
      </c>
      <c r="H621" s="182">
        <f>H622+H623+H624+H626+H627</f>
        <v>0</v>
      </c>
      <c r="I621" s="182">
        <f t="shared" ref="I621" si="1173">I622+I623+I624+I626+I627</f>
        <v>0</v>
      </c>
      <c r="J621" s="182"/>
      <c r="K621" s="182">
        <f t="shared" ref="K621:L621" si="1174">K622+K623+K624+K626+K627</f>
        <v>3025.7</v>
      </c>
      <c r="L621" s="182">
        <f t="shared" si="1174"/>
        <v>3025.7</v>
      </c>
      <c r="M621" s="182">
        <f>L621*100/K621</f>
        <v>100</v>
      </c>
      <c r="N621" s="188">
        <f t="shared" ref="N621:O621" si="1175">N622+N623+N624+N626+N627</f>
        <v>7658.82071</v>
      </c>
      <c r="O621" s="188">
        <f t="shared" si="1175"/>
        <v>7658.82071</v>
      </c>
      <c r="P621" s="182">
        <f>O621*100/N621</f>
        <v>100</v>
      </c>
      <c r="Q621" s="182">
        <f t="shared" ref="Q621:R621" si="1176">Q622+Q623+Q624+Q626+Q627</f>
        <v>4743.4776300000003</v>
      </c>
      <c r="R621" s="182">
        <f t="shared" si="1176"/>
        <v>4743.4776300000003</v>
      </c>
      <c r="S621" s="182">
        <f>R621*100/Q621</f>
        <v>100</v>
      </c>
      <c r="T621" s="188">
        <f t="shared" ref="T621:U621" si="1177">T622+T623+T624+T626+T627</f>
        <v>3399.13951</v>
      </c>
      <c r="U621" s="188">
        <f t="shared" si="1177"/>
        <v>3399.13951</v>
      </c>
      <c r="V621" s="182"/>
      <c r="W621" s="188">
        <f t="shared" ref="W621:X621" si="1178">W622+W623+W624+W626+W627</f>
        <v>1684.2914499999999</v>
      </c>
      <c r="X621" s="188">
        <f t="shared" si="1178"/>
        <v>1684.2914499999999</v>
      </c>
      <c r="Y621" s="182"/>
      <c r="Z621" s="188">
        <f t="shared" ref="Z621:AC621" si="1179">Z622+Z623+Z624+Z626+Z627</f>
        <v>2856.7887300000002</v>
      </c>
      <c r="AA621" s="188">
        <f t="shared" si="1179"/>
        <v>0</v>
      </c>
      <c r="AB621" s="188">
        <f t="shared" si="1179"/>
        <v>0</v>
      </c>
      <c r="AC621" s="188">
        <f t="shared" si="1179"/>
        <v>2856.7887300000002</v>
      </c>
      <c r="AD621" s="182">
        <f>AC621*100/Z621</f>
        <v>100</v>
      </c>
      <c r="AE621" s="182">
        <f t="shared" ref="AE621:AH621" si="1180">AE622+AE623+AE624+AE626+AE627</f>
        <v>2137.68244</v>
      </c>
      <c r="AF621" s="182">
        <f t="shared" si="1180"/>
        <v>0</v>
      </c>
      <c r="AG621" s="182">
        <f t="shared" si="1180"/>
        <v>0</v>
      </c>
      <c r="AH621" s="182">
        <f t="shared" si="1180"/>
        <v>0</v>
      </c>
      <c r="AI621" s="182"/>
      <c r="AJ621" s="182">
        <f t="shared" ref="AJ621:AM621" si="1181">AJ622+AJ623+AJ624+AJ626+AJ627</f>
        <v>3172.3999999999996</v>
      </c>
      <c r="AK621" s="182">
        <f t="shared" si="1181"/>
        <v>0</v>
      </c>
      <c r="AL621" s="182">
        <f t="shared" si="1181"/>
        <v>0</v>
      </c>
      <c r="AM621" s="182">
        <f t="shared" si="1181"/>
        <v>0</v>
      </c>
      <c r="AN621" s="182"/>
      <c r="AO621" s="182">
        <f t="shared" ref="AO621:AR621" si="1182">AO622+AO623+AO624+AO626+AO627</f>
        <v>3965.5</v>
      </c>
      <c r="AP621" s="182">
        <f t="shared" si="1182"/>
        <v>0</v>
      </c>
      <c r="AQ621" s="182">
        <f t="shared" si="1182"/>
        <v>0</v>
      </c>
      <c r="AR621" s="182">
        <f t="shared" si="1182"/>
        <v>0</v>
      </c>
      <c r="AS621" s="182"/>
      <c r="AT621" s="182">
        <f t="shared" ref="AT621:AW621" si="1183">AT622+AT623+AT624+AT626+AT627</f>
        <v>3965.2999999999997</v>
      </c>
      <c r="AU621" s="182">
        <f t="shared" si="1183"/>
        <v>0</v>
      </c>
      <c r="AV621" s="182">
        <f t="shared" si="1183"/>
        <v>0</v>
      </c>
      <c r="AW621" s="182">
        <f t="shared" si="1183"/>
        <v>0</v>
      </c>
      <c r="AX621" s="182"/>
      <c r="AY621" s="188">
        <f t="shared" ref="AY621:AZ621" si="1184">AY622+AY623+AY624+AY626+AY627</f>
        <v>3045.8995300000001</v>
      </c>
      <c r="AZ621" s="182">
        <f t="shared" si="1184"/>
        <v>0</v>
      </c>
      <c r="BA621" s="182"/>
      <c r="BB621" s="221"/>
    </row>
    <row r="622" spans="1:54" ht="32.25" customHeight="1">
      <c r="A622" s="317"/>
      <c r="B622" s="318"/>
      <c r="C622" s="319"/>
      <c r="D622" s="184" t="s">
        <v>37</v>
      </c>
      <c r="E622" s="188">
        <f t="shared" ref="E622:E624" si="1185">H622+K622+N622+Q622+T622+W622+Z622+AE622+AJ622+AO622+AT622+AY622</f>
        <v>0</v>
      </c>
      <c r="F622" s="188">
        <f t="shared" ref="F622:F627" si="1186">I622+L622+O622+R622+U622+X622+AA622+AF622+AK622+AP622+AU622+AZ622</f>
        <v>0</v>
      </c>
      <c r="G622" s="182"/>
      <c r="H622" s="182">
        <f>H608+H615</f>
        <v>0</v>
      </c>
      <c r="I622" s="182">
        <f t="shared" ref="I622:BA622" si="1187">I608+I615</f>
        <v>0</v>
      </c>
      <c r="J622" s="182">
        <f t="shared" si="1187"/>
        <v>0</v>
      </c>
      <c r="K622" s="182">
        <f t="shared" si="1187"/>
        <v>0</v>
      </c>
      <c r="L622" s="182">
        <f t="shared" si="1187"/>
        <v>0</v>
      </c>
      <c r="M622" s="182">
        <f t="shared" si="1187"/>
        <v>0</v>
      </c>
      <c r="N622" s="182">
        <f t="shared" si="1187"/>
        <v>0</v>
      </c>
      <c r="O622" s="182">
        <f t="shared" si="1187"/>
        <v>0</v>
      </c>
      <c r="P622" s="182">
        <f t="shared" si="1187"/>
        <v>0</v>
      </c>
      <c r="Q622" s="182">
        <f t="shared" si="1187"/>
        <v>0</v>
      </c>
      <c r="R622" s="182">
        <f t="shared" si="1187"/>
        <v>0</v>
      </c>
      <c r="S622" s="182">
        <f t="shared" si="1187"/>
        <v>0</v>
      </c>
      <c r="T622" s="182">
        <f t="shared" si="1187"/>
        <v>0</v>
      </c>
      <c r="U622" s="182">
        <f t="shared" si="1187"/>
        <v>0</v>
      </c>
      <c r="V622" s="182">
        <f t="shared" si="1187"/>
        <v>0</v>
      </c>
      <c r="W622" s="182">
        <f t="shared" si="1187"/>
        <v>0</v>
      </c>
      <c r="X622" s="182">
        <f t="shared" si="1187"/>
        <v>0</v>
      </c>
      <c r="Y622" s="182">
        <f t="shared" si="1187"/>
        <v>0</v>
      </c>
      <c r="Z622" s="182">
        <f t="shared" si="1187"/>
        <v>0</v>
      </c>
      <c r="AA622" s="182">
        <f t="shared" si="1187"/>
        <v>0</v>
      </c>
      <c r="AB622" s="182">
        <f t="shared" si="1187"/>
        <v>0</v>
      </c>
      <c r="AC622" s="182">
        <f t="shared" si="1187"/>
        <v>0</v>
      </c>
      <c r="AD622" s="182">
        <f t="shared" si="1187"/>
        <v>0</v>
      </c>
      <c r="AE622" s="182">
        <f t="shared" si="1187"/>
        <v>0</v>
      </c>
      <c r="AF622" s="182">
        <f t="shared" si="1187"/>
        <v>0</v>
      </c>
      <c r="AG622" s="182">
        <f t="shared" si="1187"/>
        <v>0</v>
      </c>
      <c r="AH622" s="182">
        <f t="shared" si="1187"/>
        <v>0</v>
      </c>
      <c r="AI622" s="182">
        <f t="shared" si="1187"/>
        <v>0</v>
      </c>
      <c r="AJ622" s="182">
        <f t="shared" si="1187"/>
        <v>0</v>
      </c>
      <c r="AK622" s="182">
        <f t="shared" si="1187"/>
        <v>0</v>
      </c>
      <c r="AL622" s="182">
        <f t="shared" si="1187"/>
        <v>0</v>
      </c>
      <c r="AM622" s="182">
        <f t="shared" si="1187"/>
        <v>0</v>
      </c>
      <c r="AN622" s="182">
        <f t="shared" si="1187"/>
        <v>0</v>
      </c>
      <c r="AO622" s="182">
        <f t="shared" si="1187"/>
        <v>0</v>
      </c>
      <c r="AP622" s="182">
        <f t="shared" si="1187"/>
        <v>0</v>
      </c>
      <c r="AQ622" s="182">
        <f t="shared" si="1187"/>
        <v>0</v>
      </c>
      <c r="AR622" s="182">
        <f t="shared" si="1187"/>
        <v>0</v>
      </c>
      <c r="AS622" s="182">
        <f t="shared" si="1187"/>
        <v>0</v>
      </c>
      <c r="AT622" s="182">
        <f t="shared" si="1187"/>
        <v>0</v>
      </c>
      <c r="AU622" s="182">
        <f t="shared" si="1187"/>
        <v>0</v>
      </c>
      <c r="AV622" s="182">
        <f t="shared" si="1187"/>
        <v>0</v>
      </c>
      <c r="AW622" s="182">
        <f t="shared" si="1187"/>
        <v>0</v>
      </c>
      <c r="AX622" s="182">
        <f t="shared" si="1187"/>
        <v>0</v>
      </c>
      <c r="AY622" s="182">
        <f t="shared" si="1187"/>
        <v>0</v>
      </c>
      <c r="AZ622" s="182">
        <f t="shared" si="1187"/>
        <v>0</v>
      </c>
      <c r="BA622" s="182">
        <f t="shared" si="1187"/>
        <v>0</v>
      </c>
      <c r="BB622" s="221"/>
    </row>
    <row r="623" spans="1:54" ht="50.25" customHeight="1">
      <c r="A623" s="317"/>
      <c r="B623" s="318"/>
      <c r="C623" s="319"/>
      <c r="D623" s="185" t="s">
        <v>2</v>
      </c>
      <c r="E623" s="188">
        <f t="shared" si="1185"/>
        <v>33271</v>
      </c>
      <c r="F623" s="188">
        <f t="shared" ref="F623" si="1188">L623++O623+R623+U623+X623+AC623+AH623+AM623+AR623+AW623+AZ623</f>
        <v>19504.879130000001</v>
      </c>
      <c r="G623" s="188">
        <f t="shared" ref="G623:G624" si="1189">F623*100/E623</f>
        <v>58.624264765110759</v>
      </c>
      <c r="H623" s="182">
        <f t="shared" ref="H623:BA623" si="1190">H609+H616</f>
        <v>0</v>
      </c>
      <c r="I623" s="182">
        <f t="shared" si="1190"/>
        <v>0</v>
      </c>
      <c r="J623" s="182">
        <f t="shared" si="1190"/>
        <v>0</v>
      </c>
      <c r="K623" s="182">
        <f t="shared" si="1190"/>
        <v>3025.7</v>
      </c>
      <c r="L623" s="182">
        <f t="shared" si="1190"/>
        <v>3025.7</v>
      </c>
      <c r="M623" s="182">
        <f t="shared" si="1190"/>
        <v>0</v>
      </c>
      <c r="N623" s="182">
        <f t="shared" si="1190"/>
        <v>5813.04882</v>
      </c>
      <c r="O623" s="182">
        <f t="shared" si="1190"/>
        <v>5813.04882</v>
      </c>
      <c r="P623" s="182">
        <f t="shared" si="1190"/>
        <v>0</v>
      </c>
      <c r="Q623" s="182">
        <f t="shared" si="1190"/>
        <v>3939.3277200000002</v>
      </c>
      <c r="R623" s="182">
        <f t="shared" si="1190"/>
        <v>3939.3277200000002</v>
      </c>
      <c r="S623" s="182">
        <f t="shared" si="1190"/>
        <v>0</v>
      </c>
      <c r="T623" s="182">
        <f t="shared" si="1190"/>
        <v>2725.5741499999999</v>
      </c>
      <c r="U623" s="182">
        <f t="shared" si="1190"/>
        <v>2725.5741499999999</v>
      </c>
      <c r="V623" s="182">
        <f t="shared" si="1190"/>
        <v>0</v>
      </c>
      <c r="W623" s="182">
        <f t="shared" si="1190"/>
        <v>1684.2914499999999</v>
      </c>
      <c r="X623" s="182">
        <f t="shared" si="1190"/>
        <v>1684.2914499999999</v>
      </c>
      <c r="Y623" s="182">
        <f t="shared" si="1190"/>
        <v>0</v>
      </c>
      <c r="Z623" s="188">
        <f t="shared" si="1190"/>
        <v>2316.9369900000002</v>
      </c>
      <c r="AA623" s="188">
        <f t="shared" si="1190"/>
        <v>0</v>
      </c>
      <c r="AB623" s="188">
        <f t="shared" si="1190"/>
        <v>0</v>
      </c>
      <c r="AC623" s="188">
        <f t="shared" si="1190"/>
        <v>2316.9369900000002</v>
      </c>
      <c r="AD623" s="182">
        <f t="shared" si="1190"/>
        <v>0</v>
      </c>
      <c r="AE623" s="182">
        <f t="shared" si="1190"/>
        <v>1818.48244</v>
      </c>
      <c r="AF623" s="182">
        <f t="shared" si="1190"/>
        <v>0</v>
      </c>
      <c r="AG623" s="182">
        <f t="shared" si="1190"/>
        <v>0</v>
      </c>
      <c r="AH623" s="182">
        <f t="shared" si="1190"/>
        <v>0</v>
      </c>
      <c r="AI623" s="182">
        <f t="shared" si="1190"/>
        <v>0</v>
      </c>
      <c r="AJ623" s="182">
        <f t="shared" si="1190"/>
        <v>2661.7</v>
      </c>
      <c r="AK623" s="182">
        <f t="shared" si="1190"/>
        <v>0</v>
      </c>
      <c r="AL623" s="182">
        <f t="shared" si="1190"/>
        <v>0</v>
      </c>
      <c r="AM623" s="182">
        <f t="shared" si="1190"/>
        <v>0</v>
      </c>
      <c r="AN623" s="182">
        <f t="shared" si="1190"/>
        <v>0</v>
      </c>
      <c r="AO623" s="182">
        <f t="shared" si="1190"/>
        <v>3327.1</v>
      </c>
      <c r="AP623" s="182">
        <f t="shared" si="1190"/>
        <v>0</v>
      </c>
      <c r="AQ623" s="182">
        <f t="shared" si="1190"/>
        <v>0</v>
      </c>
      <c r="AR623" s="182">
        <f t="shared" si="1190"/>
        <v>0</v>
      </c>
      <c r="AS623" s="182">
        <f t="shared" si="1190"/>
        <v>0</v>
      </c>
      <c r="AT623" s="182">
        <f t="shared" si="1190"/>
        <v>3326.8999999999996</v>
      </c>
      <c r="AU623" s="182">
        <f t="shared" si="1190"/>
        <v>0</v>
      </c>
      <c r="AV623" s="182">
        <f t="shared" si="1190"/>
        <v>0</v>
      </c>
      <c r="AW623" s="182">
        <f t="shared" si="1190"/>
        <v>0</v>
      </c>
      <c r="AX623" s="182">
        <f t="shared" si="1190"/>
        <v>0</v>
      </c>
      <c r="AY623" s="189">
        <f t="shared" si="1190"/>
        <v>2631.9384300000002</v>
      </c>
      <c r="AZ623" s="182">
        <f t="shared" si="1190"/>
        <v>0</v>
      </c>
      <c r="BA623" s="182">
        <f t="shared" si="1190"/>
        <v>0</v>
      </c>
      <c r="BB623" s="221"/>
    </row>
    <row r="624" spans="1:54" ht="22.5" customHeight="1">
      <c r="A624" s="317"/>
      <c r="B624" s="318"/>
      <c r="C624" s="319"/>
      <c r="D624" s="186" t="s">
        <v>277</v>
      </c>
      <c r="E624" s="188">
        <f t="shared" si="1185"/>
        <v>6384</v>
      </c>
      <c r="F624" s="188">
        <f t="shared" ref="F624" si="1191">L624++O624+R624+U624+X624+AC624+AH624+AM624+AR624+AW624+AZ624</f>
        <v>3863.3389000000002</v>
      </c>
      <c r="G624" s="188">
        <f t="shared" si="1189"/>
        <v>60.515960213032585</v>
      </c>
      <c r="H624" s="182">
        <f t="shared" ref="H624:BA624" si="1192">H610+H617</f>
        <v>0</v>
      </c>
      <c r="I624" s="182">
        <f t="shared" si="1192"/>
        <v>0</v>
      </c>
      <c r="J624" s="182">
        <f t="shared" si="1192"/>
        <v>0</v>
      </c>
      <c r="K624" s="182">
        <f t="shared" si="1192"/>
        <v>0</v>
      </c>
      <c r="L624" s="182">
        <f t="shared" si="1192"/>
        <v>0</v>
      </c>
      <c r="M624" s="182">
        <f t="shared" si="1192"/>
        <v>0</v>
      </c>
      <c r="N624" s="182">
        <f t="shared" si="1192"/>
        <v>1845.77189</v>
      </c>
      <c r="O624" s="182">
        <f t="shared" si="1192"/>
        <v>1845.77189</v>
      </c>
      <c r="P624" s="182">
        <f t="shared" si="1192"/>
        <v>0</v>
      </c>
      <c r="Q624" s="182">
        <f t="shared" si="1192"/>
        <v>804.14990999999998</v>
      </c>
      <c r="R624" s="182">
        <f t="shared" si="1192"/>
        <v>804.14990999999998</v>
      </c>
      <c r="S624" s="182">
        <f t="shared" si="1192"/>
        <v>0</v>
      </c>
      <c r="T624" s="182">
        <f t="shared" si="1192"/>
        <v>673.56536000000006</v>
      </c>
      <c r="U624" s="182">
        <f t="shared" si="1192"/>
        <v>673.56536000000006</v>
      </c>
      <c r="V624" s="182">
        <f t="shared" si="1192"/>
        <v>0</v>
      </c>
      <c r="W624" s="182">
        <f t="shared" si="1192"/>
        <v>0</v>
      </c>
      <c r="X624" s="182">
        <f t="shared" si="1192"/>
        <v>0</v>
      </c>
      <c r="Y624" s="182">
        <f t="shared" si="1192"/>
        <v>0</v>
      </c>
      <c r="Z624" s="188">
        <f t="shared" si="1192"/>
        <v>539.85173999999995</v>
      </c>
      <c r="AA624" s="188">
        <f t="shared" si="1192"/>
        <v>0</v>
      </c>
      <c r="AB624" s="188">
        <f t="shared" si="1192"/>
        <v>0</v>
      </c>
      <c r="AC624" s="188">
        <f t="shared" si="1192"/>
        <v>539.85173999999995</v>
      </c>
      <c r="AD624" s="182">
        <f t="shared" si="1192"/>
        <v>0</v>
      </c>
      <c r="AE624" s="182">
        <f t="shared" si="1192"/>
        <v>319.2</v>
      </c>
      <c r="AF624" s="182">
        <f t="shared" si="1192"/>
        <v>0</v>
      </c>
      <c r="AG624" s="182">
        <f t="shared" si="1192"/>
        <v>0</v>
      </c>
      <c r="AH624" s="182">
        <f t="shared" si="1192"/>
        <v>0</v>
      </c>
      <c r="AI624" s="182">
        <f t="shared" si="1192"/>
        <v>0</v>
      </c>
      <c r="AJ624" s="182">
        <f t="shared" si="1192"/>
        <v>510.7</v>
      </c>
      <c r="AK624" s="182">
        <f t="shared" si="1192"/>
        <v>0</v>
      </c>
      <c r="AL624" s="182">
        <f t="shared" si="1192"/>
        <v>0</v>
      </c>
      <c r="AM624" s="182">
        <f t="shared" si="1192"/>
        <v>0</v>
      </c>
      <c r="AN624" s="182">
        <f t="shared" si="1192"/>
        <v>0</v>
      </c>
      <c r="AO624" s="182">
        <f t="shared" si="1192"/>
        <v>638.4</v>
      </c>
      <c r="AP624" s="182">
        <f t="shared" si="1192"/>
        <v>0</v>
      </c>
      <c r="AQ624" s="182">
        <f t="shared" si="1192"/>
        <v>0</v>
      </c>
      <c r="AR624" s="182">
        <f t="shared" si="1192"/>
        <v>0</v>
      </c>
      <c r="AS624" s="182">
        <f t="shared" si="1192"/>
        <v>0</v>
      </c>
      <c r="AT624" s="182">
        <f t="shared" si="1192"/>
        <v>638.4</v>
      </c>
      <c r="AU624" s="182">
        <f t="shared" si="1192"/>
        <v>0</v>
      </c>
      <c r="AV624" s="182">
        <f t="shared" si="1192"/>
        <v>0</v>
      </c>
      <c r="AW624" s="182">
        <f t="shared" si="1192"/>
        <v>0</v>
      </c>
      <c r="AX624" s="182">
        <f t="shared" si="1192"/>
        <v>0</v>
      </c>
      <c r="AY624" s="189">
        <f t="shared" si="1192"/>
        <v>413.96109999999999</v>
      </c>
      <c r="AZ624" s="182">
        <f t="shared" si="1192"/>
        <v>0</v>
      </c>
      <c r="BA624" s="182">
        <f t="shared" si="1192"/>
        <v>0</v>
      </c>
      <c r="BB624" s="221"/>
    </row>
    <row r="625" spans="1:54" ht="82.5" customHeight="1">
      <c r="A625" s="317"/>
      <c r="B625" s="318"/>
      <c r="C625" s="319"/>
      <c r="D625" s="186" t="s">
        <v>283</v>
      </c>
      <c r="E625" s="182">
        <f t="shared" ref="E625:E627" si="1193">H625+K625+N625+Q625+T625+W625+Z625+AE625+AJ625+AO625+AT625+AY625</f>
        <v>0</v>
      </c>
      <c r="F625" s="182">
        <f t="shared" si="1186"/>
        <v>0</v>
      </c>
      <c r="G625" s="182"/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8"/>
      <c r="U625" s="188"/>
      <c r="V625" s="182"/>
      <c r="W625" s="182"/>
      <c r="X625" s="182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82"/>
      <c r="AR625" s="182"/>
      <c r="AS625" s="182"/>
      <c r="AT625" s="182"/>
      <c r="AU625" s="182"/>
      <c r="AV625" s="182"/>
      <c r="AW625" s="182"/>
      <c r="AX625" s="182"/>
      <c r="AY625" s="182"/>
      <c r="AZ625" s="182"/>
      <c r="BA625" s="182"/>
      <c r="BB625" s="221"/>
    </row>
    <row r="626" spans="1:54" ht="22.5" customHeight="1">
      <c r="A626" s="317"/>
      <c r="B626" s="318"/>
      <c r="C626" s="319"/>
      <c r="D626" s="186" t="s">
        <v>278</v>
      </c>
      <c r="E626" s="182">
        <f t="shared" si="1193"/>
        <v>0</v>
      </c>
      <c r="F626" s="182">
        <f t="shared" si="1186"/>
        <v>0</v>
      </c>
      <c r="G626" s="182"/>
      <c r="H626" s="182">
        <f t="shared" ref="H626:BA626" si="1194">H612+H619</f>
        <v>0</v>
      </c>
      <c r="I626" s="182">
        <f t="shared" si="1194"/>
        <v>0</v>
      </c>
      <c r="J626" s="182">
        <f t="shared" si="1194"/>
        <v>0</v>
      </c>
      <c r="K626" s="182">
        <f t="shared" si="1194"/>
        <v>0</v>
      </c>
      <c r="L626" s="182">
        <f t="shared" si="1194"/>
        <v>0</v>
      </c>
      <c r="M626" s="182">
        <f t="shared" si="1194"/>
        <v>0</v>
      </c>
      <c r="N626" s="182">
        <f t="shared" si="1194"/>
        <v>0</v>
      </c>
      <c r="O626" s="182">
        <f t="shared" si="1194"/>
        <v>0</v>
      </c>
      <c r="P626" s="182">
        <f t="shared" si="1194"/>
        <v>0</v>
      </c>
      <c r="Q626" s="182">
        <f t="shared" si="1194"/>
        <v>0</v>
      </c>
      <c r="R626" s="182">
        <f t="shared" si="1194"/>
        <v>0</v>
      </c>
      <c r="S626" s="182">
        <f t="shared" si="1194"/>
        <v>0</v>
      </c>
      <c r="T626" s="182">
        <f t="shared" si="1194"/>
        <v>0</v>
      </c>
      <c r="U626" s="182">
        <f t="shared" si="1194"/>
        <v>0</v>
      </c>
      <c r="V626" s="182">
        <f t="shared" si="1194"/>
        <v>0</v>
      </c>
      <c r="W626" s="182">
        <f t="shared" si="1194"/>
        <v>0</v>
      </c>
      <c r="X626" s="182">
        <f t="shared" si="1194"/>
        <v>0</v>
      </c>
      <c r="Y626" s="182">
        <f t="shared" si="1194"/>
        <v>0</v>
      </c>
      <c r="Z626" s="182">
        <f t="shared" si="1194"/>
        <v>0</v>
      </c>
      <c r="AA626" s="182">
        <f t="shared" si="1194"/>
        <v>0</v>
      </c>
      <c r="AB626" s="182">
        <f t="shared" si="1194"/>
        <v>0</v>
      </c>
      <c r="AC626" s="182">
        <f t="shared" si="1194"/>
        <v>0</v>
      </c>
      <c r="AD626" s="182">
        <f t="shared" si="1194"/>
        <v>0</v>
      </c>
      <c r="AE626" s="182">
        <f t="shared" si="1194"/>
        <v>0</v>
      </c>
      <c r="AF626" s="182">
        <f t="shared" si="1194"/>
        <v>0</v>
      </c>
      <c r="AG626" s="182">
        <f t="shared" si="1194"/>
        <v>0</v>
      </c>
      <c r="AH626" s="182">
        <f t="shared" si="1194"/>
        <v>0</v>
      </c>
      <c r="AI626" s="182">
        <f t="shared" si="1194"/>
        <v>0</v>
      </c>
      <c r="AJ626" s="182">
        <f t="shared" si="1194"/>
        <v>0</v>
      </c>
      <c r="AK626" s="182">
        <f t="shared" si="1194"/>
        <v>0</v>
      </c>
      <c r="AL626" s="182">
        <f t="shared" si="1194"/>
        <v>0</v>
      </c>
      <c r="AM626" s="182">
        <f t="shared" si="1194"/>
        <v>0</v>
      </c>
      <c r="AN626" s="182">
        <f t="shared" si="1194"/>
        <v>0</v>
      </c>
      <c r="AO626" s="182">
        <f t="shared" si="1194"/>
        <v>0</v>
      </c>
      <c r="AP626" s="182">
        <f t="shared" si="1194"/>
        <v>0</v>
      </c>
      <c r="AQ626" s="182">
        <f t="shared" si="1194"/>
        <v>0</v>
      </c>
      <c r="AR626" s="182">
        <f t="shared" si="1194"/>
        <v>0</v>
      </c>
      <c r="AS626" s="182">
        <f t="shared" si="1194"/>
        <v>0</v>
      </c>
      <c r="AT626" s="182">
        <f t="shared" si="1194"/>
        <v>0</v>
      </c>
      <c r="AU626" s="182">
        <f t="shared" si="1194"/>
        <v>0</v>
      </c>
      <c r="AV626" s="182">
        <f t="shared" si="1194"/>
        <v>0</v>
      </c>
      <c r="AW626" s="182">
        <f t="shared" si="1194"/>
        <v>0</v>
      </c>
      <c r="AX626" s="182">
        <f t="shared" si="1194"/>
        <v>0</v>
      </c>
      <c r="AY626" s="182">
        <f t="shared" si="1194"/>
        <v>0</v>
      </c>
      <c r="AZ626" s="182">
        <f t="shared" si="1194"/>
        <v>0</v>
      </c>
      <c r="BA626" s="182">
        <f t="shared" si="1194"/>
        <v>0</v>
      </c>
      <c r="BB626" s="221"/>
    </row>
    <row r="627" spans="1:54" ht="31.2">
      <c r="A627" s="317"/>
      <c r="B627" s="318"/>
      <c r="C627" s="319"/>
      <c r="D627" s="187" t="s">
        <v>43</v>
      </c>
      <c r="E627" s="182">
        <f t="shared" si="1193"/>
        <v>0</v>
      </c>
      <c r="F627" s="182">
        <f t="shared" si="1186"/>
        <v>0</v>
      </c>
      <c r="G627" s="182"/>
      <c r="H627" s="182">
        <f t="shared" ref="H627:BA627" si="1195">H613+H620</f>
        <v>0</v>
      </c>
      <c r="I627" s="182">
        <f t="shared" si="1195"/>
        <v>0</v>
      </c>
      <c r="J627" s="182">
        <f t="shared" si="1195"/>
        <v>0</v>
      </c>
      <c r="K627" s="182">
        <f t="shared" si="1195"/>
        <v>0</v>
      </c>
      <c r="L627" s="182">
        <f t="shared" si="1195"/>
        <v>0</v>
      </c>
      <c r="M627" s="182">
        <f t="shared" si="1195"/>
        <v>0</v>
      </c>
      <c r="N627" s="182">
        <f t="shared" si="1195"/>
        <v>0</v>
      </c>
      <c r="O627" s="182">
        <f t="shared" si="1195"/>
        <v>0</v>
      </c>
      <c r="P627" s="182">
        <f t="shared" si="1195"/>
        <v>0</v>
      </c>
      <c r="Q627" s="182">
        <f t="shared" si="1195"/>
        <v>0</v>
      </c>
      <c r="R627" s="182">
        <f t="shared" si="1195"/>
        <v>0</v>
      </c>
      <c r="S627" s="182">
        <f t="shared" si="1195"/>
        <v>0</v>
      </c>
      <c r="T627" s="182">
        <f t="shared" si="1195"/>
        <v>0</v>
      </c>
      <c r="U627" s="182">
        <f t="shared" si="1195"/>
        <v>0</v>
      </c>
      <c r="V627" s="182">
        <f t="shared" si="1195"/>
        <v>0</v>
      </c>
      <c r="W627" s="182">
        <f t="shared" si="1195"/>
        <v>0</v>
      </c>
      <c r="X627" s="182">
        <f t="shared" si="1195"/>
        <v>0</v>
      </c>
      <c r="Y627" s="182">
        <f t="shared" si="1195"/>
        <v>0</v>
      </c>
      <c r="Z627" s="182">
        <f t="shared" si="1195"/>
        <v>0</v>
      </c>
      <c r="AA627" s="182">
        <f t="shared" si="1195"/>
        <v>0</v>
      </c>
      <c r="AB627" s="182">
        <f t="shared" si="1195"/>
        <v>0</v>
      </c>
      <c r="AC627" s="182">
        <f t="shared" si="1195"/>
        <v>0</v>
      </c>
      <c r="AD627" s="182">
        <f t="shared" si="1195"/>
        <v>0</v>
      </c>
      <c r="AE627" s="182">
        <f t="shared" si="1195"/>
        <v>0</v>
      </c>
      <c r="AF627" s="182">
        <f t="shared" si="1195"/>
        <v>0</v>
      </c>
      <c r="AG627" s="182">
        <f t="shared" si="1195"/>
        <v>0</v>
      </c>
      <c r="AH627" s="182">
        <f t="shared" si="1195"/>
        <v>0</v>
      </c>
      <c r="AI627" s="182">
        <f t="shared" si="1195"/>
        <v>0</v>
      </c>
      <c r="AJ627" s="182">
        <f t="shared" si="1195"/>
        <v>0</v>
      </c>
      <c r="AK627" s="182">
        <f t="shared" si="1195"/>
        <v>0</v>
      </c>
      <c r="AL627" s="182">
        <f t="shared" si="1195"/>
        <v>0</v>
      </c>
      <c r="AM627" s="182">
        <f t="shared" si="1195"/>
        <v>0</v>
      </c>
      <c r="AN627" s="182">
        <f t="shared" si="1195"/>
        <v>0</v>
      </c>
      <c r="AO627" s="182">
        <f t="shared" si="1195"/>
        <v>0</v>
      </c>
      <c r="AP627" s="182">
        <f t="shared" si="1195"/>
        <v>0</v>
      </c>
      <c r="AQ627" s="182">
        <f t="shared" si="1195"/>
        <v>0</v>
      </c>
      <c r="AR627" s="182">
        <f t="shared" si="1195"/>
        <v>0</v>
      </c>
      <c r="AS627" s="182">
        <f t="shared" si="1195"/>
        <v>0</v>
      </c>
      <c r="AT627" s="182">
        <f t="shared" si="1195"/>
        <v>0</v>
      </c>
      <c r="AU627" s="182">
        <f t="shared" si="1195"/>
        <v>0</v>
      </c>
      <c r="AV627" s="182">
        <f t="shared" si="1195"/>
        <v>0</v>
      </c>
      <c r="AW627" s="182">
        <f t="shared" si="1195"/>
        <v>0</v>
      </c>
      <c r="AX627" s="182">
        <f t="shared" si="1195"/>
        <v>0</v>
      </c>
      <c r="AY627" s="182">
        <f t="shared" si="1195"/>
        <v>0</v>
      </c>
      <c r="AZ627" s="182">
        <f t="shared" si="1195"/>
        <v>0</v>
      </c>
      <c r="BA627" s="182">
        <f t="shared" si="1195"/>
        <v>0</v>
      </c>
      <c r="BB627" s="222"/>
    </row>
    <row r="628" spans="1:54" ht="21" customHeight="1">
      <c r="A628" s="404" t="s">
        <v>355</v>
      </c>
      <c r="B628" s="315"/>
      <c r="C628" s="316"/>
      <c r="D628" s="164" t="s">
        <v>41</v>
      </c>
      <c r="E628" s="188">
        <f>H628+K628+N628+Q628+T628+W628+Z628+AE628+AJ628+AO628+AT628+AY628</f>
        <v>39655.000000000007</v>
      </c>
      <c r="F628" s="188">
        <f t="shared" ref="F628" si="1196">L628++O628+R628+U628+X628+AC628+AH628+AM628+AR628+AW628+AZ628</f>
        <v>23368.218030000004</v>
      </c>
      <c r="G628" s="157">
        <f>F628/E628</f>
        <v>0.58928806026982727</v>
      </c>
      <c r="H628" s="156">
        <f>H621</f>
        <v>0</v>
      </c>
      <c r="I628" s="156">
        <f t="shared" ref="I628:BA628" si="1197">I621</f>
        <v>0</v>
      </c>
      <c r="J628" s="156">
        <f t="shared" si="1197"/>
        <v>0</v>
      </c>
      <c r="K628" s="156">
        <f t="shared" si="1197"/>
        <v>3025.7</v>
      </c>
      <c r="L628" s="156">
        <f t="shared" si="1197"/>
        <v>3025.7</v>
      </c>
      <c r="M628" s="156">
        <f t="shared" si="1197"/>
        <v>100</v>
      </c>
      <c r="N628" s="156">
        <f t="shared" si="1197"/>
        <v>7658.82071</v>
      </c>
      <c r="O628" s="156">
        <f t="shared" si="1197"/>
        <v>7658.82071</v>
      </c>
      <c r="P628" s="156">
        <f>O628*100/N628</f>
        <v>100</v>
      </c>
      <c r="Q628" s="156">
        <f t="shared" si="1197"/>
        <v>4743.4776300000003</v>
      </c>
      <c r="R628" s="156">
        <f t="shared" si="1197"/>
        <v>4743.4776300000003</v>
      </c>
      <c r="S628" s="215">
        <f>R628*100/Q628</f>
        <v>100</v>
      </c>
      <c r="T628" s="156">
        <f t="shared" si="1197"/>
        <v>3399.13951</v>
      </c>
      <c r="U628" s="156">
        <f t="shared" si="1197"/>
        <v>3399.13951</v>
      </c>
      <c r="V628" s="156"/>
      <c r="W628" s="156">
        <f t="shared" si="1197"/>
        <v>1684.2914499999999</v>
      </c>
      <c r="X628" s="156">
        <f t="shared" si="1197"/>
        <v>1684.2914499999999</v>
      </c>
      <c r="Y628" s="156">
        <f t="shared" si="1197"/>
        <v>0</v>
      </c>
      <c r="Z628" s="156">
        <f t="shared" si="1197"/>
        <v>2856.7887300000002</v>
      </c>
      <c r="AA628" s="156">
        <f t="shared" si="1197"/>
        <v>0</v>
      </c>
      <c r="AB628" s="156">
        <f t="shared" si="1197"/>
        <v>0</v>
      </c>
      <c r="AC628" s="156">
        <f t="shared" si="1197"/>
        <v>2856.7887300000002</v>
      </c>
      <c r="AD628" s="156">
        <f t="shared" si="1197"/>
        <v>100</v>
      </c>
      <c r="AE628" s="156">
        <f t="shared" si="1197"/>
        <v>2137.68244</v>
      </c>
      <c r="AF628" s="156">
        <f t="shared" si="1197"/>
        <v>0</v>
      </c>
      <c r="AG628" s="156">
        <f t="shared" si="1197"/>
        <v>0</v>
      </c>
      <c r="AH628" s="156">
        <f t="shared" si="1197"/>
        <v>0</v>
      </c>
      <c r="AI628" s="156">
        <f t="shared" si="1197"/>
        <v>0</v>
      </c>
      <c r="AJ628" s="156">
        <f t="shared" si="1197"/>
        <v>3172.3999999999996</v>
      </c>
      <c r="AK628" s="156">
        <f t="shared" si="1197"/>
        <v>0</v>
      </c>
      <c r="AL628" s="156">
        <f t="shared" si="1197"/>
        <v>0</v>
      </c>
      <c r="AM628" s="156">
        <f t="shared" si="1197"/>
        <v>0</v>
      </c>
      <c r="AN628" s="156">
        <f t="shared" si="1197"/>
        <v>0</v>
      </c>
      <c r="AO628" s="156">
        <f t="shared" si="1197"/>
        <v>3965.5</v>
      </c>
      <c r="AP628" s="156">
        <f t="shared" si="1197"/>
        <v>0</v>
      </c>
      <c r="AQ628" s="156">
        <f t="shared" si="1197"/>
        <v>0</v>
      </c>
      <c r="AR628" s="156">
        <f t="shared" si="1197"/>
        <v>0</v>
      </c>
      <c r="AS628" s="156">
        <f t="shared" si="1197"/>
        <v>0</v>
      </c>
      <c r="AT628" s="156">
        <f t="shared" si="1197"/>
        <v>3965.2999999999997</v>
      </c>
      <c r="AU628" s="156">
        <f t="shared" si="1197"/>
        <v>0</v>
      </c>
      <c r="AV628" s="156">
        <f t="shared" si="1197"/>
        <v>0</v>
      </c>
      <c r="AW628" s="156">
        <f t="shared" si="1197"/>
        <v>0</v>
      </c>
      <c r="AX628" s="156">
        <f t="shared" si="1197"/>
        <v>0</v>
      </c>
      <c r="AY628" s="156">
        <f t="shared" si="1197"/>
        <v>3045.8995300000001</v>
      </c>
      <c r="AZ628" s="156">
        <f t="shared" si="1197"/>
        <v>0</v>
      </c>
      <c r="BA628" s="156">
        <f t="shared" si="1197"/>
        <v>0</v>
      </c>
      <c r="BB628" s="364"/>
    </row>
    <row r="629" spans="1:54" ht="31.2">
      <c r="A629" s="405"/>
      <c r="B629" s="318"/>
      <c r="C629" s="319"/>
      <c r="D629" s="162" t="s">
        <v>37</v>
      </c>
      <c r="E629" s="188">
        <f t="shared" ref="E629:E631" si="1198">H629+K629+N629+Q629+T629+W629+Z629+AE629+AJ629+AO629+AT629+AY629</f>
        <v>0</v>
      </c>
      <c r="F629" s="188">
        <f t="shared" ref="F629" si="1199">I629+L629+O629+R629+U629+X629+AA629+AF629+AK629+AP629+AU629+AZ629</f>
        <v>0</v>
      </c>
      <c r="G629" s="160"/>
      <c r="H629" s="156">
        <f t="shared" ref="H629:BA629" si="1200">H622</f>
        <v>0</v>
      </c>
      <c r="I629" s="156">
        <f t="shared" si="1200"/>
        <v>0</v>
      </c>
      <c r="J629" s="156">
        <f t="shared" si="1200"/>
        <v>0</v>
      </c>
      <c r="K629" s="156">
        <f t="shared" si="1200"/>
        <v>0</v>
      </c>
      <c r="L629" s="156">
        <f t="shared" si="1200"/>
        <v>0</v>
      </c>
      <c r="M629" s="156">
        <f t="shared" si="1200"/>
        <v>0</v>
      </c>
      <c r="N629" s="156">
        <f t="shared" si="1200"/>
        <v>0</v>
      </c>
      <c r="O629" s="156">
        <f t="shared" si="1200"/>
        <v>0</v>
      </c>
      <c r="P629" s="156">
        <f t="shared" si="1200"/>
        <v>0</v>
      </c>
      <c r="Q629" s="156">
        <f t="shared" si="1200"/>
        <v>0</v>
      </c>
      <c r="R629" s="156">
        <f t="shared" si="1200"/>
        <v>0</v>
      </c>
      <c r="S629" s="156">
        <f t="shared" si="1200"/>
        <v>0</v>
      </c>
      <c r="T629" s="156">
        <f t="shared" si="1200"/>
        <v>0</v>
      </c>
      <c r="U629" s="156">
        <f t="shared" si="1200"/>
        <v>0</v>
      </c>
      <c r="V629" s="156"/>
      <c r="W629" s="156">
        <f t="shared" si="1200"/>
        <v>0</v>
      </c>
      <c r="X629" s="156">
        <f t="shared" si="1200"/>
        <v>0</v>
      </c>
      <c r="Y629" s="156">
        <f t="shared" si="1200"/>
        <v>0</v>
      </c>
      <c r="Z629" s="156">
        <f t="shared" si="1200"/>
        <v>0</v>
      </c>
      <c r="AA629" s="156">
        <f t="shared" si="1200"/>
        <v>0</v>
      </c>
      <c r="AB629" s="156">
        <f t="shared" si="1200"/>
        <v>0</v>
      </c>
      <c r="AC629" s="156">
        <f t="shared" si="1200"/>
        <v>0</v>
      </c>
      <c r="AD629" s="156">
        <f t="shared" si="1200"/>
        <v>0</v>
      </c>
      <c r="AE629" s="156">
        <f t="shared" si="1200"/>
        <v>0</v>
      </c>
      <c r="AF629" s="156">
        <f t="shared" si="1200"/>
        <v>0</v>
      </c>
      <c r="AG629" s="156">
        <f t="shared" si="1200"/>
        <v>0</v>
      </c>
      <c r="AH629" s="156">
        <f t="shared" si="1200"/>
        <v>0</v>
      </c>
      <c r="AI629" s="156">
        <f t="shared" si="1200"/>
        <v>0</v>
      </c>
      <c r="AJ629" s="156">
        <f t="shared" si="1200"/>
        <v>0</v>
      </c>
      <c r="AK629" s="156">
        <f t="shared" si="1200"/>
        <v>0</v>
      </c>
      <c r="AL629" s="156">
        <f t="shared" si="1200"/>
        <v>0</v>
      </c>
      <c r="AM629" s="156">
        <f t="shared" si="1200"/>
        <v>0</v>
      </c>
      <c r="AN629" s="156">
        <f t="shared" si="1200"/>
        <v>0</v>
      </c>
      <c r="AO629" s="156">
        <f t="shared" si="1200"/>
        <v>0</v>
      </c>
      <c r="AP629" s="156">
        <f t="shared" si="1200"/>
        <v>0</v>
      </c>
      <c r="AQ629" s="156">
        <f t="shared" si="1200"/>
        <v>0</v>
      </c>
      <c r="AR629" s="156">
        <f t="shared" si="1200"/>
        <v>0</v>
      </c>
      <c r="AS629" s="156">
        <f t="shared" si="1200"/>
        <v>0</v>
      </c>
      <c r="AT629" s="156">
        <f t="shared" si="1200"/>
        <v>0</v>
      </c>
      <c r="AU629" s="156">
        <f t="shared" si="1200"/>
        <v>0</v>
      </c>
      <c r="AV629" s="156">
        <f t="shared" si="1200"/>
        <v>0</v>
      </c>
      <c r="AW629" s="156">
        <f t="shared" si="1200"/>
        <v>0</v>
      </c>
      <c r="AX629" s="156">
        <f t="shared" si="1200"/>
        <v>0</v>
      </c>
      <c r="AY629" s="156">
        <f t="shared" si="1200"/>
        <v>0</v>
      </c>
      <c r="AZ629" s="156">
        <f t="shared" si="1200"/>
        <v>0</v>
      </c>
      <c r="BA629" s="156">
        <f t="shared" si="1200"/>
        <v>0</v>
      </c>
      <c r="BB629" s="365"/>
    </row>
    <row r="630" spans="1:54" ht="54" customHeight="1">
      <c r="A630" s="405"/>
      <c r="B630" s="318"/>
      <c r="C630" s="319"/>
      <c r="D630" s="163" t="s">
        <v>2</v>
      </c>
      <c r="E630" s="188">
        <f t="shared" si="1198"/>
        <v>33271</v>
      </c>
      <c r="F630" s="188">
        <f t="shared" ref="F630:F631" si="1201">L630++O630+R630+U630+X630+AC630+AH630+AM630+AR630+AW630+AZ630</f>
        <v>19504.879130000001</v>
      </c>
      <c r="G630" s="157">
        <f t="shared" ref="G630:G631" si="1202">F630/E630</f>
        <v>0.58624264765110756</v>
      </c>
      <c r="H630" s="156">
        <f t="shared" ref="H630:BA630" si="1203">H623</f>
        <v>0</v>
      </c>
      <c r="I630" s="156">
        <f t="shared" si="1203"/>
        <v>0</v>
      </c>
      <c r="J630" s="156">
        <f t="shared" si="1203"/>
        <v>0</v>
      </c>
      <c r="K630" s="156">
        <f t="shared" si="1203"/>
        <v>3025.7</v>
      </c>
      <c r="L630" s="156">
        <f t="shared" si="1203"/>
        <v>3025.7</v>
      </c>
      <c r="M630" s="156">
        <f t="shared" si="1203"/>
        <v>0</v>
      </c>
      <c r="N630" s="156">
        <f t="shared" si="1203"/>
        <v>5813.04882</v>
      </c>
      <c r="O630" s="156">
        <f t="shared" si="1203"/>
        <v>5813.04882</v>
      </c>
      <c r="P630" s="156">
        <f t="shared" ref="P630:P631" si="1204">O630*100/N630</f>
        <v>100</v>
      </c>
      <c r="Q630" s="156">
        <f t="shared" si="1203"/>
        <v>3939.3277200000002</v>
      </c>
      <c r="R630" s="156">
        <f t="shared" si="1203"/>
        <v>3939.3277200000002</v>
      </c>
      <c r="S630" s="215">
        <f t="shared" ref="S630:S631" si="1205">R630*100/Q630</f>
        <v>100</v>
      </c>
      <c r="T630" s="156">
        <f t="shared" si="1203"/>
        <v>2725.5741499999999</v>
      </c>
      <c r="U630" s="156">
        <f t="shared" si="1203"/>
        <v>2725.5741499999999</v>
      </c>
      <c r="V630" s="156"/>
      <c r="W630" s="156">
        <f t="shared" si="1203"/>
        <v>1684.2914499999999</v>
      </c>
      <c r="X630" s="156">
        <f t="shared" si="1203"/>
        <v>1684.2914499999999</v>
      </c>
      <c r="Y630" s="156">
        <f t="shared" si="1203"/>
        <v>0</v>
      </c>
      <c r="Z630" s="156">
        <f t="shared" si="1203"/>
        <v>2316.9369900000002</v>
      </c>
      <c r="AA630" s="156">
        <f t="shared" si="1203"/>
        <v>0</v>
      </c>
      <c r="AB630" s="156">
        <f t="shared" si="1203"/>
        <v>0</v>
      </c>
      <c r="AC630" s="156">
        <f t="shared" si="1203"/>
        <v>2316.9369900000002</v>
      </c>
      <c r="AD630" s="156">
        <f t="shared" si="1203"/>
        <v>0</v>
      </c>
      <c r="AE630" s="156">
        <f t="shared" si="1203"/>
        <v>1818.48244</v>
      </c>
      <c r="AF630" s="156">
        <f t="shared" si="1203"/>
        <v>0</v>
      </c>
      <c r="AG630" s="156">
        <f t="shared" si="1203"/>
        <v>0</v>
      </c>
      <c r="AH630" s="156">
        <f t="shared" si="1203"/>
        <v>0</v>
      </c>
      <c r="AI630" s="156">
        <f t="shared" si="1203"/>
        <v>0</v>
      </c>
      <c r="AJ630" s="156">
        <f t="shared" si="1203"/>
        <v>2661.7</v>
      </c>
      <c r="AK630" s="156">
        <f t="shared" si="1203"/>
        <v>0</v>
      </c>
      <c r="AL630" s="156">
        <f t="shared" si="1203"/>
        <v>0</v>
      </c>
      <c r="AM630" s="156">
        <f t="shared" si="1203"/>
        <v>0</v>
      </c>
      <c r="AN630" s="156">
        <f t="shared" si="1203"/>
        <v>0</v>
      </c>
      <c r="AO630" s="156">
        <f t="shared" si="1203"/>
        <v>3327.1</v>
      </c>
      <c r="AP630" s="156">
        <f t="shared" si="1203"/>
        <v>0</v>
      </c>
      <c r="AQ630" s="156">
        <f t="shared" si="1203"/>
        <v>0</v>
      </c>
      <c r="AR630" s="156">
        <f t="shared" si="1203"/>
        <v>0</v>
      </c>
      <c r="AS630" s="156">
        <f t="shared" si="1203"/>
        <v>0</v>
      </c>
      <c r="AT630" s="156">
        <f t="shared" si="1203"/>
        <v>3326.8999999999996</v>
      </c>
      <c r="AU630" s="156">
        <f t="shared" si="1203"/>
        <v>0</v>
      </c>
      <c r="AV630" s="156">
        <f t="shared" si="1203"/>
        <v>0</v>
      </c>
      <c r="AW630" s="156">
        <f t="shared" si="1203"/>
        <v>0</v>
      </c>
      <c r="AX630" s="156">
        <f t="shared" si="1203"/>
        <v>0</v>
      </c>
      <c r="AY630" s="156">
        <f t="shared" si="1203"/>
        <v>2631.9384300000002</v>
      </c>
      <c r="AZ630" s="156">
        <f t="shared" si="1203"/>
        <v>0</v>
      </c>
      <c r="BA630" s="156">
        <f t="shared" si="1203"/>
        <v>0</v>
      </c>
      <c r="BB630" s="365"/>
    </row>
    <row r="631" spans="1:54" ht="21" customHeight="1">
      <c r="A631" s="405"/>
      <c r="B631" s="318"/>
      <c r="C631" s="319"/>
      <c r="D631" s="218" t="s">
        <v>277</v>
      </c>
      <c r="E631" s="188">
        <f t="shared" si="1198"/>
        <v>6384</v>
      </c>
      <c r="F631" s="188">
        <f t="shared" si="1201"/>
        <v>3863.3389000000002</v>
      </c>
      <c r="G631" s="157">
        <f t="shared" si="1202"/>
        <v>0.60515960213032582</v>
      </c>
      <c r="H631" s="156">
        <f t="shared" ref="H631:BA631" si="1206">H624</f>
        <v>0</v>
      </c>
      <c r="I631" s="156">
        <f t="shared" si="1206"/>
        <v>0</v>
      </c>
      <c r="J631" s="156">
        <f t="shared" si="1206"/>
        <v>0</v>
      </c>
      <c r="K631" s="156">
        <f t="shared" si="1206"/>
        <v>0</v>
      </c>
      <c r="L631" s="156">
        <f t="shared" si="1206"/>
        <v>0</v>
      </c>
      <c r="M631" s="156">
        <f t="shared" si="1206"/>
        <v>0</v>
      </c>
      <c r="N631" s="156">
        <f t="shared" si="1206"/>
        <v>1845.77189</v>
      </c>
      <c r="O631" s="156">
        <f t="shared" si="1206"/>
        <v>1845.77189</v>
      </c>
      <c r="P631" s="156">
        <f t="shared" si="1204"/>
        <v>100.00000000000001</v>
      </c>
      <c r="Q631" s="156">
        <f t="shared" si="1206"/>
        <v>804.14990999999998</v>
      </c>
      <c r="R631" s="156">
        <f t="shared" si="1206"/>
        <v>804.14990999999998</v>
      </c>
      <c r="S631" s="215">
        <f t="shared" si="1205"/>
        <v>100</v>
      </c>
      <c r="T631" s="156">
        <f t="shared" si="1206"/>
        <v>673.56536000000006</v>
      </c>
      <c r="U631" s="156">
        <f t="shared" si="1206"/>
        <v>673.56536000000006</v>
      </c>
      <c r="V631" s="156"/>
      <c r="W631" s="156">
        <f t="shared" si="1206"/>
        <v>0</v>
      </c>
      <c r="X631" s="156">
        <f t="shared" si="1206"/>
        <v>0</v>
      </c>
      <c r="Y631" s="156">
        <f t="shared" si="1206"/>
        <v>0</v>
      </c>
      <c r="Z631" s="156">
        <f t="shared" si="1206"/>
        <v>539.85173999999995</v>
      </c>
      <c r="AA631" s="156">
        <f t="shared" si="1206"/>
        <v>0</v>
      </c>
      <c r="AB631" s="156">
        <f t="shared" si="1206"/>
        <v>0</v>
      </c>
      <c r="AC631" s="156">
        <f t="shared" si="1206"/>
        <v>539.85173999999995</v>
      </c>
      <c r="AD631" s="156">
        <f t="shared" si="1206"/>
        <v>0</v>
      </c>
      <c r="AE631" s="156">
        <f t="shared" si="1206"/>
        <v>319.2</v>
      </c>
      <c r="AF631" s="156">
        <f t="shared" si="1206"/>
        <v>0</v>
      </c>
      <c r="AG631" s="156">
        <f t="shared" si="1206"/>
        <v>0</v>
      </c>
      <c r="AH631" s="156">
        <f t="shared" si="1206"/>
        <v>0</v>
      </c>
      <c r="AI631" s="156">
        <f t="shared" si="1206"/>
        <v>0</v>
      </c>
      <c r="AJ631" s="156">
        <f t="shared" si="1206"/>
        <v>510.7</v>
      </c>
      <c r="AK631" s="156">
        <f t="shared" si="1206"/>
        <v>0</v>
      </c>
      <c r="AL631" s="156">
        <f t="shared" si="1206"/>
        <v>0</v>
      </c>
      <c r="AM631" s="156">
        <f t="shared" si="1206"/>
        <v>0</v>
      </c>
      <c r="AN631" s="156">
        <f t="shared" si="1206"/>
        <v>0</v>
      </c>
      <c r="AO631" s="156">
        <f t="shared" si="1206"/>
        <v>638.4</v>
      </c>
      <c r="AP631" s="156">
        <f t="shared" si="1206"/>
        <v>0</v>
      </c>
      <c r="AQ631" s="156">
        <f t="shared" si="1206"/>
        <v>0</v>
      </c>
      <c r="AR631" s="156">
        <f t="shared" si="1206"/>
        <v>0</v>
      </c>
      <c r="AS631" s="156">
        <f t="shared" si="1206"/>
        <v>0</v>
      </c>
      <c r="AT631" s="156">
        <f t="shared" si="1206"/>
        <v>638.4</v>
      </c>
      <c r="AU631" s="156">
        <f t="shared" si="1206"/>
        <v>0</v>
      </c>
      <c r="AV631" s="156">
        <f t="shared" si="1206"/>
        <v>0</v>
      </c>
      <c r="AW631" s="156">
        <f t="shared" si="1206"/>
        <v>0</v>
      </c>
      <c r="AX631" s="156">
        <f t="shared" si="1206"/>
        <v>0</v>
      </c>
      <c r="AY631" s="156">
        <f t="shared" si="1206"/>
        <v>413.96109999999999</v>
      </c>
      <c r="AZ631" s="156">
        <f t="shared" si="1206"/>
        <v>0</v>
      </c>
      <c r="BA631" s="156">
        <f t="shared" si="1206"/>
        <v>0</v>
      </c>
      <c r="BB631" s="365"/>
    </row>
    <row r="632" spans="1:54" ht="82.5" customHeight="1">
      <c r="A632" s="405"/>
      <c r="B632" s="318"/>
      <c r="C632" s="319"/>
      <c r="D632" s="218" t="s">
        <v>283</v>
      </c>
      <c r="E632" s="182">
        <f t="shared" ref="E632:E634" si="1207">H632+K632+N632+Q632+T632+W632+Z632+AE632+AJ632+AO632+AT632+AY632</f>
        <v>0</v>
      </c>
      <c r="F632" s="188">
        <f t="shared" ref="F632:F634" si="1208">I632+L632+O632+R632+U632+X632+AA632+AF632+AK632+AP632+AU632+AZ632</f>
        <v>0</v>
      </c>
      <c r="G632" s="154"/>
      <c r="H632" s="156">
        <f t="shared" ref="H632:BA632" si="1209">H625</f>
        <v>0</v>
      </c>
      <c r="I632" s="156">
        <f t="shared" si="1209"/>
        <v>0</v>
      </c>
      <c r="J632" s="156">
        <f t="shared" si="1209"/>
        <v>0</v>
      </c>
      <c r="K632" s="156">
        <f t="shared" si="1209"/>
        <v>0</v>
      </c>
      <c r="L632" s="156">
        <f t="shared" si="1209"/>
        <v>0</v>
      </c>
      <c r="M632" s="156">
        <f t="shared" si="1209"/>
        <v>0</v>
      </c>
      <c r="N632" s="156">
        <f t="shared" si="1209"/>
        <v>0</v>
      </c>
      <c r="O632" s="156">
        <f t="shared" si="1209"/>
        <v>0</v>
      </c>
      <c r="P632" s="156">
        <f t="shared" si="1209"/>
        <v>0</v>
      </c>
      <c r="Q632" s="156">
        <f t="shared" si="1209"/>
        <v>0</v>
      </c>
      <c r="R632" s="156">
        <f t="shared" si="1209"/>
        <v>0</v>
      </c>
      <c r="S632" s="156">
        <f t="shared" si="1209"/>
        <v>0</v>
      </c>
      <c r="T632" s="156">
        <f t="shared" si="1209"/>
        <v>0</v>
      </c>
      <c r="U632" s="156">
        <f t="shared" si="1209"/>
        <v>0</v>
      </c>
      <c r="V632" s="156"/>
      <c r="W632" s="156">
        <f t="shared" si="1209"/>
        <v>0</v>
      </c>
      <c r="X632" s="156">
        <f t="shared" si="1209"/>
        <v>0</v>
      </c>
      <c r="Y632" s="156">
        <f t="shared" si="1209"/>
        <v>0</v>
      </c>
      <c r="Z632" s="156">
        <f t="shared" si="1209"/>
        <v>0</v>
      </c>
      <c r="AA632" s="156">
        <f t="shared" si="1209"/>
        <v>0</v>
      </c>
      <c r="AB632" s="156">
        <f t="shared" si="1209"/>
        <v>0</v>
      </c>
      <c r="AC632" s="156">
        <f t="shared" si="1209"/>
        <v>0</v>
      </c>
      <c r="AD632" s="156">
        <f t="shared" si="1209"/>
        <v>0</v>
      </c>
      <c r="AE632" s="156">
        <f t="shared" si="1209"/>
        <v>0</v>
      </c>
      <c r="AF632" s="156">
        <f t="shared" si="1209"/>
        <v>0</v>
      </c>
      <c r="AG632" s="156">
        <f t="shared" si="1209"/>
        <v>0</v>
      </c>
      <c r="AH632" s="156">
        <f t="shared" si="1209"/>
        <v>0</v>
      </c>
      <c r="AI632" s="156">
        <f t="shared" si="1209"/>
        <v>0</v>
      </c>
      <c r="AJ632" s="156">
        <f t="shared" si="1209"/>
        <v>0</v>
      </c>
      <c r="AK632" s="156">
        <f t="shared" si="1209"/>
        <v>0</v>
      </c>
      <c r="AL632" s="156">
        <f t="shared" si="1209"/>
        <v>0</v>
      </c>
      <c r="AM632" s="156">
        <f t="shared" si="1209"/>
        <v>0</v>
      </c>
      <c r="AN632" s="156">
        <f t="shared" si="1209"/>
        <v>0</v>
      </c>
      <c r="AO632" s="156">
        <f t="shared" si="1209"/>
        <v>0</v>
      </c>
      <c r="AP632" s="156">
        <f t="shared" si="1209"/>
        <v>0</v>
      </c>
      <c r="AQ632" s="156">
        <f t="shared" si="1209"/>
        <v>0</v>
      </c>
      <c r="AR632" s="156">
        <f t="shared" si="1209"/>
        <v>0</v>
      </c>
      <c r="AS632" s="156">
        <f t="shared" si="1209"/>
        <v>0</v>
      </c>
      <c r="AT632" s="156">
        <f t="shared" si="1209"/>
        <v>0</v>
      </c>
      <c r="AU632" s="156">
        <f t="shared" si="1209"/>
        <v>0</v>
      </c>
      <c r="AV632" s="156">
        <f t="shared" si="1209"/>
        <v>0</v>
      </c>
      <c r="AW632" s="156">
        <f t="shared" si="1209"/>
        <v>0</v>
      </c>
      <c r="AX632" s="156">
        <f t="shared" si="1209"/>
        <v>0</v>
      </c>
      <c r="AY632" s="156">
        <f t="shared" si="1209"/>
        <v>0</v>
      </c>
      <c r="AZ632" s="156">
        <f t="shared" si="1209"/>
        <v>0</v>
      </c>
      <c r="BA632" s="156">
        <f t="shared" si="1209"/>
        <v>0</v>
      </c>
      <c r="BB632" s="365"/>
    </row>
    <row r="633" spans="1:54" ht="21" customHeight="1">
      <c r="A633" s="405"/>
      <c r="B633" s="318"/>
      <c r="C633" s="319"/>
      <c r="D633" s="218" t="s">
        <v>278</v>
      </c>
      <c r="E633" s="182">
        <f t="shared" si="1207"/>
        <v>0</v>
      </c>
      <c r="F633" s="182">
        <f t="shared" si="1208"/>
        <v>0</v>
      </c>
      <c r="G633" s="154"/>
      <c r="H633" s="156">
        <f t="shared" ref="H633:BA633" si="1210">H626</f>
        <v>0</v>
      </c>
      <c r="I633" s="156">
        <f t="shared" si="1210"/>
        <v>0</v>
      </c>
      <c r="J633" s="156">
        <f t="shared" si="1210"/>
        <v>0</v>
      </c>
      <c r="K633" s="156">
        <f t="shared" si="1210"/>
        <v>0</v>
      </c>
      <c r="L633" s="156">
        <f t="shared" si="1210"/>
        <v>0</v>
      </c>
      <c r="M633" s="156">
        <f t="shared" si="1210"/>
        <v>0</v>
      </c>
      <c r="N633" s="156">
        <f t="shared" si="1210"/>
        <v>0</v>
      </c>
      <c r="O633" s="156">
        <f t="shared" si="1210"/>
        <v>0</v>
      </c>
      <c r="P633" s="156">
        <f t="shared" si="1210"/>
        <v>0</v>
      </c>
      <c r="Q633" s="156">
        <f t="shared" si="1210"/>
        <v>0</v>
      </c>
      <c r="R633" s="156">
        <f t="shared" si="1210"/>
        <v>0</v>
      </c>
      <c r="S633" s="156">
        <f t="shared" si="1210"/>
        <v>0</v>
      </c>
      <c r="T633" s="156">
        <f t="shared" si="1210"/>
        <v>0</v>
      </c>
      <c r="U633" s="156">
        <f t="shared" si="1210"/>
        <v>0</v>
      </c>
      <c r="V633" s="156"/>
      <c r="W633" s="156">
        <f t="shared" si="1210"/>
        <v>0</v>
      </c>
      <c r="X633" s="156">
        <f t="shared" si="1210"/>
        <v>0</v>
      </c>
      <c r="Y633" s="156">
        <f t="shared" si="1210"/>
        <v>0</v>
      </c>
      <c r="Z633" s="156">
        <f t="shared" si="1210"/>
        <v>0</v>
      </c>
      <c r="AA633" s="156">
        <f t="shared" si="1210"/>
        <v>0</v>
      </c>
      <c r="AB633" s="156">
        <f t="shared" si="1210"/>
        <v>0</v>
      </c>
      <c r="AC633" s="156">
        <f t="shared" si="1210"/>
        <v>0</v>
      </c>
      <c r="AD633" s="156">
        <f t="shared" si="1210"/>
        <v>0</v>
      </c>
      <c r="AE633" s="156">
        <f t="shared" si="1210"/>
        <v>0</v>
      </c>
      <c r="AF633" s="156">
        <f t="shared" si="1210"/>
        <v>0</v>
      </c>
      <c r="AG633" s="156">
        <f t="shared" si="1210"/>
        <v>0</v>
      </c>
      <c r="AH633" s="156">
        <f t="shared" si="1210"/>
        <v>0</v>
      </c>
      <c r="AI633" s="156">
        <f t="shared" si="1210"/>
        <v>0</v>
      </c>
      <c r="AJ633" s="156">
        <f t="shared" si="1210"/>
        <v>0</v>
      </c>
      <c r="AK633" s="156">
        <f t="shared" si="1210"/>
        <v>0</v>
      </c>
      <c r="AL633" s="156">
        <f t="shared" si="1210"/>
        <v>0</v>
      </c>
      <c r="AM633" s="156">
        <f t="shared" si="1210"/>
        <v>0</v>
      </c>
      <c r="AN633" s="156">
        <f t="shared" si="1210"/>
        <v>0</v>
      </c>
      <c r="AO633" s="156">
        <f t="shared" si="1210"/>
        <v>0</v>
      </c>
      <c r="AP633" s="156">
        <f t="shared" si="1210"/>
        <v>0</v>
      </c>
      <c r="AQ633" s="156">
        <f t="shared" si="1210"/>
        <v>0</v>
      </c>
      <c r="AR633" s="156">
        <f t="shared" si="1210"/>
        <v>0</v>
      </c>
      <c r="AS633" s="156">
        <f t="shared" si="1210"/>
        <v>0</v>
      </c>
      <c r="AT633" s="156">
        <f t="shared" si="1210"/>
        <v>0</v>
      </c>
      <c r="AU633" s="156">
        <f t="shared" si="1210"/>
        <v>0</v>
      </c>
      <c r="AV633" s="156">
        <f t="shared" si="1210"/>
        <v>0</v>
      </c>
      <c r="AW633" s="156">
        <f t="shared" si="1210"/>
        <v>0</v>
      </c>
      <c r="AX633" s="156">
        <f t="shared" si="1210"/>
        <v>0</v>
      </c>
      <c r="AY633" s="156">
        <f t="shared" si="1210"/>
        <v>0</v>
      </c>
      <c r="AZ633" s="156">
        <f t="shared" si="1210"/>
        <v>0</v>
      </c>
      <c r="BA633" s="156">
        <f t="shared" si="1210"/>
        <v>0</v>
      </c>
      <c r="BB633" s="365"/>
    </row>
    <row r="634" spans="1:54" ht="31.2">
      <c r="A634" s="406"/>
      <c r="B634" s="407"/>
      <c r="C634" s="408"/>
      <c r="D634" s="178" t="s">
        <v>43</v>
      </c>
      <c r="E634" s="182">
        <f t="shared" si="1207"/>
        <v>0</v>
      </c>
      <c r="F634" s="182">
        <f t="shared" si="1208"/>
        <v>0</v>
      </c>
      <c r="G634" s="154"/>
      <c r="H634" s="156">
        <f t="shared" ref="H634:BA634" si="1211">H627</f>
        <v>0</v>
      </c>
      <c r="I634" s="156">
        <f t="shared" si="1211"/>
        <v>0</v>
      </c>
      <c r="J634" s="156">
        <f t="shared" si="1211"/>
        <v>0</v>
      </c>
      <c r="K634" s="156">
        <f t="shared" si="1211"/>
        <v>0</v>
      </c>
      <c r="L634" s="156">
        <f t="shared" si="1211"/>
        <v>0</v>
      </c>
      <c r="M634" s="156">
        <f t="shared" si="1211"/>
        <v>0</v>
      </c>
      <c r="N634" s="156">
        <f t="shared" si="1211"/>
        <v>0</v>
      </c>
      <c r="O634" s="156">
        <f t="shared" si="1211"/>
        <v>0</v>
      </c>
      <c r="P634" s="156">
        <f t="shared" si="1211"/>
        <v>0</v>
      </c>
      <c r="Q634" s="156">
        <f t="shared" si="1211"/>
        <v>0</v>
      </c>
      <c r="R634" s="156">
        <f t="shared" si="1211"/>
        <v>0</v>
      </c>
      <c r="S634" s="156">
        <f t="shared" si="1211"/>
        <v>0</v>
      </c>
      <c r="T634" s="156">
        <f t="shared" si="1211"/>
        <v>0</v>
      </c>
      <c r="U634" s="156">
        <f t="shared" si="1211"/>
        <v>0</v>
      </c>
      <c r="V634" s="156"/>
      <c r="W634" s="156">
        <f t="shared" si="1211"/>
        <v>0</v>
      </c>
      <c r="X634" s="156">
        <f t="shared" si="1211"/>
        <v>0</v>
      </c>
      <c r="Y634" s="156">
        <f t="shared" si="1211"/>
        <v>0</v>
      </c>
      <c r="Z634" s="156">
        <f t="shared" si="1211"/>
        <v>0</v>
      </c>
      <c r="AA634" s="156">
        <f t="shared" si="1211"/>
        <v>0</v>
      </c>
      <c r="AB634" s="156">
        <f t="shared" si="1211"/>
        <v>0</v>
      </c>
      <c r="AC634" s="156">
        <f t="shared" si="1211"/>
        <v>0</v>
      </c>
      <c r="AD634" s="156">
        <f t="shared" si="1211"/>
        <v>0</v>
      </c>
      <c r="AE634" s="156">
        <f t="shared" si="1211"/>
        <v>0</v>
      </c>
      <c r="AF634" s="156">
        <f t="shared" si="1211"/>
        <v>0</v>
      </c>
      <c r="AG634" s="156">
        <f t="shared" si="1211"/>
        <v>0</v>
      </c>
      <c r="AH634" s="156">
        <f t="shared" si="1211"/>
        <v>0</v>
      </c>
      <c r="AI634" s="156">
        <f t="shared" si="1211"/>
        <v>0</v>
      </c>
      <c r="AJ634" s="156">
        <f t="shared" si="1211"/>
        <v>0</v>
      </c>
      <c r="AK634" s="156">
        <f t="shared" si="1211"/>
        <v>0</v>
      </c>
      <c r="AL634" s="156">
        <f t="shared" si="1211"/>
        <v>0</v>
      </c>
      <c r="AM634" s="156">
        <f t="shared" si="1211"/>
        <v>0</v>
      </c>
      <c r="AN634" s="156">
        <f t="shared" si="1211"/>
        <v>0</v>
      </c>
      <c r="AO634" s="156">
        <f t="shared" si="1211"/>
        <v>0</v>
      </c>
      <c r="AP634" s="156">
        <f t="shared" si="1211"/>
        <v>0</v>
      </c>
      <c r="AQ634" s="156">
        <f t="shared" si="1211"/>
        <v>0</v>
      </c>
      <c r="AR634" s="156">
        <f t="shared" si="1211"/>
        <v>0</v>
      </c>
      <c r="AS634" s="156">
        <f t="shared" si="1211"/>
        <v>0</v>
      </c>
      <c r="AT634" s="156">
        <f t="shared" si="1211"/>
        <v>0</v>
      </c>
      <c r="AU634" s="156">
        <f t="shared" si="1211"/>
        <v>0</v>
      </c>
      <c r="AV634" s="156">
        <f t="shared" si="1211"/>
        <v>0</v>
      </c>
      <c r="AW634" s="156">
        <f t="shared" si="1211"/>
        <v>0</v>
      </c>
      <c r="AX634" s="156">
        <f t="shared" si="1211"/>
        <v>0</v>
      </c>
      <c r="AY634" s="156">
        <f t="shared" si="1211"/>
        <v>0</v>
      </c>
      <c r="AZ634" s="156">
        <f t="shared" si="1211"/>
        <v>0</v>
      </c>
      <c r="BA634" s="156">
        <f t="shared" si="1211"/>
        <v>0</v>
      </c>
      <c r="BB634" s="420"/>
    </row>
    <row r="635" spans="1:54" ht="14.4">
      <c r="A635" s="409" t="s">
        <v>359</v>
      </c>
      <c r="B635" s="410"/>
      <c r="C635" s="410"/>
      <c r="D635" s="410"/>
      <c r="E635" s="410"/>
      <c r="F635" s="410"/>
      <c r="G635" s="410"/>
      <c r="H635" s="410"/>
      <c r="I635" s="410"/>
      <c r="J635" s="410"/>
      <c r="K635" s="410"/>
      <c r="L635" s="410"/>
      <c r="M635" s="410"/>
      <c r="N635" s="410"/>
      <c r="O635" s="410"/>
      <c r="P635" s="410"/>
      <c r="Q635" s="410"/>
      <c r="R635" s="410"/>
      <c r="S635" s="410"/>
      <c r="T635" s="410"/>
      <c r="U635" s="410"/>
      <c r="V635" s="410"/>
      <c r="W635" s="410"/>
      <c r="X635" s="410"/>
      <c r="Y635" s="410"/>
      <c r="Z635" s="410"/>
      <c r="AA635" s="410"/>
      <c r="AB635" s="410"/>
      <c r="AC635" s="410"/>
      <c r="AD635" s="410"/>
      <c r="AE635" s="410"/>
      <c r="AF635" s="410"/>
      <c r="AG635" s="410"/>
      <c r="AH635" s="410"/>
      <c r="AI635" s="410"/>
      <c r="AJ635" s="410"/>
      <c r="AK635" s="410"/>
      <c r="AL635" s="410"/>
      <c r="AM635" s="410"/>
      <c r="AN635" s="410"/>
      <c r="AO635" s="410"/>
      <c r="AP635" s="410"/>
      <c r="AQ635" s="410"/>
      <c r="AR635" s="410"/>
      <c r="AS635" s="410"/>
      <c r="AT635" s="410"/>
      <c r="AU635" s="410"/>
      <c r="AV635" s="410"/>
      <c r="AW635" s="410"/>
      <c r="AX635" s="410"/>
      <c r="AY635" s="410"/>
      <c r="AZ635" s="410"/>
      <c r="BA635" s="410"/>
      <c r="BB635" s="411"/>
    </row>
    <row r="636" spans="1:54" ht="14.4">
      <c r="A636" s="412" t="s">
        <v>360</v>
      </c>
      <c r="B636" s="413"/>
      <c r="C636" s="413"/>
      <c r="D636" s="413"/>
      <c r="E636" s="413"/>
      <c r="F636" s="413"/>
      <c r="G636" s="413"/>
      <c r="H636" s="413"/>
      <c r="I636" s="413"/>
      <c r="J636" s="413"/>
      <c r="K636" s="413"/>
      <c r="L636" s="413"/>
      <c r="M636" s="413"/>
      <c r="N636" s="413"/>
      <c r="O636" s="413"/>
      <c r="P636" s="413"/>
      <c r="Q636" s="413"/>
      <c r="R636" s="413"/>
      <c r="S636" s="413"/>
      <c r="T636" s="413"/>
      <c r="U636" s="413"/>
      <c r="V636" s="413"/>
      <c r="W636" s="413"/>
      <c r="X636" s="413"/>
      <c r="Y636" s="413"/>
      <c r="Z636" s="413"/>
      <c r="AA636" s="413"/>
      <c r="AB636" s="413"/>
      <c r="AC636" s="413"/>
      <c r="AD636" s="413"/>
      <c r="AE636" s="413"/>
      <c r="AF636" s="413"/>
      <c r="AG636" s="413"/>
      <c r="AH636" s="413"/>
      <c r="AI636" s="413"/>
      <c r="AJ636" s="413"/>
      <c r="AK636" s="413"/>
      <c r="AL636" s="413"/>
      <c r="AM636" s="413"/>
      <c r="AN636" s="413"/>
      <c r="AO636" s="413"/>
      <c r="AP636" s="413"/>
      <c r="AQ636" s="413"/>
      <c r="AR636" s="413"/>
      <c r="AS636" s="413"/>
      <c r="AT636" s="413"/>
      <c r="AU636" s="413"/>
      <c r="AV636" s="413"/>
      <c r="AW636" s="413"/>
      <c r="AX636" s="413"/>
      <c r="AY636" s="413"/>
      <c r="AZ636" s="413"/>
      <c r="BA636" s="413"/>
      <c r="BB636" s="414"/>
    </row>
    <row r="637" spans="1:54" ht="22.5" customHeight="1">
      <c r="A637" s="301" t="s">
        <v>94</v>
      </c>
      <c r="B637" s="303" t="s">
        <v>361</v>
      </c>
      <c r="C637" s="303" t="s">
        <v>330</v>
      </c>
      <c r="D637" s="164" t="s">
        <v>41</v>
      </c>
      <c r="E637" s="153">
        <f t="shared" ref="E637:E639" si="1212">H637+K637+N637+Q637+T637+W637+Z637+AE637+AJ637+AO637+AT637+AY637</f>
        <v>208.916</v>
      </c>
      <c r="F637" s="153">
        <f t="shared" ref="F637:F643" si="1213">I637+L637+O637+R637+U637+X637+AA637+AF637+AK637+AP637+AU637+AZ637</f>
        <v>0</v>
      </c>
      <c r="G637" s="161"/>
      <c r="H637" s="153">
        <f>H638+H639+H640+H642+H643</f>
        <v>0</v>
      </c>
      <c r="I637" s="153">
        <f t="shared" ref="I637" si="1214">I638+I639+I640+I642+I643</f>
        <v>0</v>
      </c>
      <c r="J637" s="153"/>
      <c r="K637" s="153">
        <f t="shared" ref="K637:L637" si="1215">K638+K639+K640+K642+K643</f>
        <v>0</v>
      </c>
      <c r="L637" s="153">
        <f t="shared" si="1215"/>
        <v>0</v>
      </c>
      <c r="M637" s="153"/>
      <c r="N637" s="153">
        <f t="shared" ref="N637:O637" si="1216">N638+N639+N640+N642+N643</f>
        <v>0</v>
      </c>
      <c r="O637" s="153">
        <f t="shared" si="1216"/>
        <v>0</v>
      </c>
      <c r="P637" s="153"/>
      <c r="Q637" s="153">
        <f t="shared" ref="Q637:R637" si="1217">Q638+Q639+Q640+Q642+Q643</f>
        <v>0</v>
      </c>
      <c r="R637" s="153">
        <f t="shared" si="1217"/>
        <v>0</v>
      </c>
      <c r="S637" s="153"/>
      <c r="T637" s="153">
        <f t="shared" ref="T637:U637" si="1218">T638+T639+T640+T642+T643</f>
        <v>0</v>
      </c>
      <c r="U637" s="153">
        <f t="shared" si="1218"/>
        <v>0</v>
      </c>
      <c r="V637" s="153"/>
      <c r="W637" s="153">
        <f t="shared" ref="W637:X637" si="1219">W638+W639+W640+W642+W643</f>
        <v>0</v>
      </c>
      <c r="X637" s="153">
        <f t="shared" si="1219"/>
        <v>0</v>
      </c>
      <c r="Y637" s="153"/>
      <c r="Z637" s="153">
        <f t="shared" ref="Z637:AC637" si="1220">Z638+Z639+Z640+Z642+Z643</f>
        <v>0</v>
      </c>
      <c r="AA637" s="153">
        <f t="shared" si="1220"/>
        <v>0</v>
      </c>
      <c r="AB637" s="153">
        <f t="shared" si="1220"/>
        <v>0</v>
      </c>
      <c r="AC637" s="153">
        <f t="shared" si="1220"/>
        <v>0</v>
      </c>
      <c r="AD637" s="153"/>
      <c r="AE637" s="153">
        <f t="shared" ref="AE637:AH637" si="1221">AE638+AE639+AE640+AE642+AE643</f>
        <v>0</v>
      </c>
      <c r="AF637" s="153">
        <f t="shared" si="1221"/>
        <v>0</v>
      </c>
      <c r="AG637" s="153">
        <f t="shared" si="1221"/>
        <v>0</v>
      </c>
      <c r="AH637" s="153">
        <f t="shared" si="1221"/>
        <v>0</v>
      </c>
      <c r="AI637" s="153"/>
      <c r="AJ637" s="153">
        <f t="shared" ref="AJ637:AM637" si="1222">AJ638+AJ639+AJ640+AJ642+AJ643</f>
        <v>208.916</v>
      </c>
      <c r="AK637" s="153">
        <f t="shared" si="1222"/>
        <v>0</v>
      </c>
      <c r="AL637" s="153">
        <f t="shared" si="1222"/>
        <v>0</v>
      </c>
      <c r="AM637" s="153">
        <f t="shared" si="1222"/>
        <v>0</v>
      </c>
      <c r="AN637" s="153"/>
      <c r="AO637" s="153">
        <f t="shared" ref="AO637:AR637" si="1223">AO638+AO639+AO640+AO642+AO643</f>
        <v>0</v>
      </c>
      <c r="AP637" s="153">
        <f t="shared" si="1223"/>
        <v>0</v>
      </c>
      <c r="AQ637" s="153">
        <f t="shared" si="1223"/>
        <v>0</v>
      </c>
      <c r="AR637" s="153">
        <f t="shared" si="1223"/>
        <v>0</v>
      </c>
      <c r="AS637" s="153"/>
      <c r="AT637" s="153">
        <f t="shared" ref="AT637:AW637" si="1224">AT638+AT639+AT640+AT642+AT643</f>
        <v>0</v>
      </c>
      <c r="AU637" s="153">
        <f t="shared" si="1224"/>
        <v>0</v>
      </c>
      <c r="AV637" s="153">
        <f t="shared" si="1224"/>
        <v>0</v>
      </c>
      <c r="AW637" s="153">
        <f t="shared" si="1224"/>
        <v>0</v>
      </c>
      <c r="AX637" s="153"/>
      <c r="AY637" s="153">
        <f t="shared" ref="AY637:AZ637" si="1225">AY638+AY639+AY640+AY642+AY643</f>
        <v>0</v>
      </c>
      <c r="AZ637" s="153">
        <f t="shared" si="1225"/>
        <v>0</v>
      </c>
      <c r="BA637" s="161"/>
      <c r="BB637" s="221"/>
    </row>
    <row r="638" spans="1:54" ht="32.25" customHeight="1">
      <c r="A638" s="302"/>
      <c r="B638" s="304"/>
      <c r="C638" s="304"/>
      <c r="D638" s="162" t="s">
        <v>37</v>
      </c>
      <c r="E638" s="153">
        <f t="shared" si="1212"/>
        <v>0</v>
      </c>
      <c r="F638" s="153">
        <f t="shared" si="1213"/>
        <v>0</v>
      </c>
      <c r="G638" s="161"/>
      <c r="H638" s="153"/>
      <c r="I638" s="153"/>
      <c r="J638" s="161"/>
      <c r="K638" s="153"/>
      <c r="L638" s="153"/>
      <c r="M638" s="161"/>
      <c r="N638" s="153"/>
      <c r="O638" s="153"/>
      <c r="P638" s="161"/>
      <c r="Q638" s="153"/>
      <c r="R638" s="153"/>
      <c r="S638" s="161"/>
      <c r="T638" s="153"/>
      <c r="U638" s="153"/>
      <c r="V638" s="161"/>
      <c r="W638" s="153"/>
      <c r="X638" s="153"/>
      <c r="Y638" s="161"/>
      <c r="Z638" s="153"/>
      <c r="AA638" s="153"/>
      <c r="AB638" s="161"/>
      <c r="AC638" s="161"/>
      <c r="AD638" s="161"/>
      <c r="AE638" s="153"/>
      <c r="AF638" s="153"/>
      <c r="AG638" s="161"/>
      <c r="AH638" s="161"/>
      <c r="AI638" s="161"/>
      <c r="AJ638" s="153"/>
      <c r="AK638" s="153"/>
      <c r="AL638" s="161"/>
      <c r="AM638" s="161"/>
      <c r="AN638" s="161"/>
      <c r="AO638" s="153"/>
      <c r="AP638" s="153"/>
      <c r="AQ638" s="161"/>
      <c r="AR638" s="161"/>
      <c r="AS638" s="161"/>
      <c r="AT638" s="153"/>
      <c r="AU638" s="153"/>
      <c r="AV638" s="161"/>
      <c r="AW638" s="161"/>
      <c r="AX638" s="161"/>
      <c r="AY638" s="161"/>
      <c r="AZ638" s="161"/>
      <c r="BA638" s="161"/>
      <c r="BB638" s="221"/>
    </row>
    <row r="639" spans="1:54" ht="50.25" customHeight="1">
      <c r="A639" s="302"/>
      <c r="B639" s="304"/>
      <c r="C639" s="304"/>
      <c r="D639" s="163" t="s">
        <v>2</v>
      </c>
      <c r="E639" s="153">
        <f t="shared" si="1212"/>
        <v>0</v>
      </c>
      <c r="F639" s="153">
        <f t="shared" si="1213"/>
        <v>0</v>
      </c>
      <c r="G639" s="161"/>
      <c r="H639" s="153"/>
      <c r="I639" s="153"/>
      <c r="J639" s="161"/>
      <c r="K639" s="153"/>
      <c r="L639" s="153"/>
      <c r="M639" s="161"/>
      <c r="N639" s="153"/>
      <c r="O639" s="153"/>
      <c r="P639" s="161"/>
      <c r="Q639" s="153"/>
      <c r="R639" s="153"/>
      <c r="S639" s="161"/>
      <c r="T639" s="153"/>
      <c r="U639" s="153"/>
      <c r="V639" s="161"/>
      <c r="W639" s="153"/>
      <c r="X639" s="153"/>
      <c r="Y639" s="161"/>
      <c r="Z639" s="153"/>
      <c r="AA639" s="153"/>
      <c r="AB639" s="161"/>
      <c r="AC639" s="161"/>
      <c r="AD639" s="161"/>
      <c r="AE639" s="153"/>
      <c r="AF639" s="153"/>
      <c r="AG639" s="161"/>
      <c r="AH639" s="161"/>
      <c r="AI639" s="161"/>
      <c r="AJ639" s="153"/>
      <c r="AK639" s="153"/>
      <c r="AL639" s="161"/>
      <c r="AM639" s="161"/>
      <c r="AN639" s="161"/>
      <c r="AO639" s="153"/>
      <c r="AP639" s="153"/>
      <c r="AQ639" s="161"/>
      <c r="AR639" s="161"/>
      <c r="AS639" s="161"/>
      <c r="AT639" s="153"/>
      <c r="AU639" s="153"/>
      <c r="AV639" s="161"/>
      <c r="AW639" s="161"/>
      <c r="AX639" s="161"/>
      <c r="AY639" s="161"/>
      <c r="AZ639" s="161"/>
      <c r="BA639" s="161"/>
      <c r="BB639" s="221"/>
    </row>
    <row r="640" spans="1:54" ht="22.5" customHeight="1">
      <c r="A640" s="302"/>
      <c r="B640" s="304"/>
      <c r="C640" s="304"/>
      <c r="D640" s="218" t="s">
        <v>277</v>
      </c>
      <c r="E640" s="153">
        <f>H640+K640+N640+Q640+T640+W640+Z640+AE640+AJ640+AO640+AT640+AY640</f>
        <v>208.916</v>
      </c>
      <c r="F640" s="153">
        <f t="shared" si="1213"/>
        <v>0</v>
      </c>
      <c r="G640" s="161"/>
      <c r="H640" s="153"/>
      <c r="I640" s="153"/>
      <c r="J640" s="161"/>
      <c r="K640" s="153"/>
      <c r="L640" s="153"/>
      <c r="M640" s="161"/>
      <c r="N640" s="153"/>
      <c r="O640" s="153"/>
      <c r="P640" s="161"/>
      <c r="Q640" s="153"/>
      <c r="R640" s="153"/>
      <c r="S640" s="161"/>
      <c r="T640" s="153"/>
      <c r="U640" s="153"/>
      <c r="V640" s="161"/>
      <c r="W640" s="153"/>
      <c r="X640" s="153"/>
      <c r="Y640" s="161"/>
      <c r="Z640" s="153"/>
      <c r="AA640" s="153"/>
      <c r="AB640" s="161"/>
      <c r="AC640" s="161"/>
      <c r="AD640" s="161"/>
      <c r="AE640" s="153"/>
      <c r="AF640" s="153"/>
      <c r="AG640" s="161"/>
      <c r="AH640" s="161"/>
      <c r="AI640" s="161"/>
      <c r="AJ640" s="153">
        <v>208.916</v>
      </c>
      <c r="AK640" s="153"/>
      <c r="AL640" s="161"/>
      <c r="AM640" s="161"/>
      <c r="AN640" s="161"/>
      <c r="AO640" s="153"/>
      <c r="AP640" s="153"/>
      <c r="AQ640" s="161"/>
      <c r="AR640" s="161"/>
      <c r="AS640" s="161"/>
      <c r="AT640" s="153"/>
      <c r="AU640" s="153"/>
      <c r="AV640" s="161"/>
      <c r="AW640" s="161"/>
      <c r="AX640" s="161"/>
      <c r="AY640" s="161"/>
      <c r="AZ640" s="161"/>
      <c r="BA640" s="161"/>
      <c r="BB640" s="221"/>
    </row>
    <row r="641" spans="1:54" ht="82.5" customHeight="1">
      <c r="A641" s="302"/>
      <c r="B641" s="304"/>
      <c r="C641" s="304"/>
      <c r="D641" s="218" t="s">
        <v>283</v>
      </c>
      <c r="E641" s="153">
        <f t="shared" ref="E641:E702" si="1226">H641+K641+N641+Q641+T641+W641+Z641+AE641+AJ641+AO641+AT641+AY641</f>
        <v>0</v>
      </c>
      <c r="F641" s="153">
        <f t="shared" si="1213"/>
        <v>0</v>
      </c>
      <c r="G641" s="161"/>
      <c r="H641" s="153"/>
      <c r="I641" s="153"/>
      <c r="J641" s="161"/>
      <c r="K641" s="153"/>
      <c r="L641" s="153"/>
      <c r="M641" s="161"/>
      <c r="N641" s="153"/>
      <c r="O641" s="153"/>
      <c r="P641" s="161"/>
      <c r="Q641" s="153"/>
      <c r="R641" s="153"/>
      <c r="S641" s="161"/>
      <c r="T641" s="153"/>
      <c r="U641" s="153"/>
      <c r="V641" s="161"/>
      <c r="W641" s="153"/>
      <c r="X641" s="153"/>
      <c r="Y641" s="161"/>
      <c r="Z641" s="153"/>
      <c r="AA641" s="153"/>
      <c r="AB641" s="161"/>
      <c r="AC641" s="161"/>
      <c r="AD641" s="161"/>
      <c r="AE641" s="153"/>
      <c r="AF641" s="153"/>
      <c r="AG641" s="161"/>
      <c r="AH641" s="161"/>
      <c r="AI641" s="161"/>
      <c r="AJ641" s="153"/>
      <c r="AK641" s="153"/>
      <c r="AL641" s="161"/>
      <c r="AM641" s="161"/>
      <c r="AN641" s="161"/>
      <c r="AO641" s="153"/>
      <c r="AP641" s="153"/>
      <c r="AQ641" s="161"/>
      <c r="AR641" s="161"/>
      <c r="AS641" s="161"/>
      <c r="AT641" s="153"/>
      <c r="AU641" s="153"/>
      <c r="AV641" s="161"/>
      <c r="AW641" s="161"/>
      <c r="AX641" s="161"/>
      <c r="AY641" s="161"/>
      <c r="AZ641" s="161"/>
      <c r="BA641" s="161"/>
      <c r="BB641" s="221"/>
    </row>
    <row r="642" spans="1:54" ht="22.5" customHeight="1">
      <c r="A642" s="302"/>
      <c r="B642" s="304"/>
      <c r="C642" s="304"/>
      <c r="D642" s="218" t="s">
        <v>278</v>
      </c>
      <c r="E642" s="153">
        <f t="shared" si="1226"/>
        <v>0</v>
      </c>
      <c r="F642" s="153">
        <f t="shared" si="1213"/>
        <v>0</v>
      </c>
      <c r="G642" s="161"/>
      <c r="H642" s="153"/>
      <c r="I642" s="153"/>
      <c r="J642" s="161"/>
      <c r="K642" s="153"/>
      <c r="L642" s="153"/>
      <c r="M642" s="161"/>
      <c r="N642" s="153"/>
      <c r="O642" s="153"/>
      <c r="P642" s="161"/>
      <c r="Q642" s="153"/>
      <c r="R642" s="153"/>
      <c r="S642" s="161"/>
      <c r="T642" s="153"/>
      <c r="U642" s="153"/>
      <c r="V642" s="161"/>
      <c r="W642" s="153"/>
      <c r="X642" s="153"/>
      <c r="Y642" s="161"/>
      <c r="Z642" s="153"/>
      <c r="AA642" s="153"/>
      <c r="AB642" s="161"/>
      <c r="AC642" s="161"/>
      <c r="AD642" s="161"/>
      <c r="AE642" s="153"/>
      <c r="AF642" s="153"/>
      <c r="AG642" s="161"/>
      <c r="AH642" s="161"/>
      <c r="AI642" s="161"/>
      <c r="AJ642" s="153"/>
      <c r="AK642" s="153"/>
      <c r="AL642" s="161"/>
      <c r="AM642" s="161"/>
      <c r="AN642" s="161"/>
      <c r="AO642" s="153"/>
      <c r="AP642" s="153"/>
      <c r="AQ642" s="161"/>
      <c r="AR642" s="161"/>
      <c r="AS642" s="161"/>
      <c r="AT642" s="153"/>
      <c r="AU642" s="153"/>
      <c r="AV642" s="161"/>
      <c r="AW642" s="161"/>
      <c r="AX642" s="161"/>
      <c r="AY642" s="161"/>
      <c r="AZ642" s="161"/>
      <c r="BA642" s="161"/>
      <c r="BB642" s="221"/>
    </row>
    <row r="643" spans="1:54" ht="31.2">
      <c r="A643" s="302"/>
      <c r="B643" s="304"/>
      <c r="C643" s="304"/>
      <c r="D643" s="158" t="s">
        <v>43</v>
      </c>
      <c r="E643" s="153">
        <f t="shared" si="1226"/>
        <v>0</v>
      </c>
      <c r="F643" s="153">
        <f t="shared" si="1213"/>
        <v>0</v>
      </c>
      <c r="G643" s="161"/>
      <c r="H643" s="153"/>
      <c r="I643" s="153"/>
      <c r="J643" s="161"/>
      <c r="K643" s="153"/>
      <c r="L643" s="153"/>
      <c r="M643" s="161"/>
      <c r="N643" s="153"/>
      <c r="O643" s="153"/>
      <c r="P643" s="161"/>
      <c r="Q643" s="153"/>
      <c r="R643" s="153"/>
      <c r="S643" s="161"/>
      <c r="T643" s="153"/>
      <c r="U643" s="153"/>
      <c r="V643" s="161"/>
      <c r="W643" s="153"/>
      <c r="X643" s="153"/>
      <c r="Y643" s="161"/>
      <c r="Z643" s="153"/>
      <c r="AA643" s="153"/>
      <c r="AB643" s="161"/>
      <c r="AC643" s="161"/>
      <c r="AD643" s="161"/>
      <c r="AE643" s="153"/>
      <c r="AF643" s="153"/>
      <c r="AG643" s="161"/>
      <c r="AH643" s="161"/>
      <c r="AI643" s="161"/>
      <c r="AJ643" s="153"/>
      <c r="AK643" s="153"/>
      <c r="AL643" s="161"/>
      <c r="AM643" s="161"/>
      <c r="AN643" s="161"/>
      <c r="AO643" s="153"/>
      <c r="AP643" s="153"/>
      <c r="AQ643" s="161"/>
      <c r="AR643" s="161"/>
      <c r="AS643" s="161"/>
      <c r="AT643" s="153"/>
      <c r="AU643" s="153"/>
      <c r="AV643" s="161"/>
      <c r="AW643" s="161"/>
      <c r="AX643" s="161"/>
      <c r="AY643" s="161"/>
      <c r="AZ643" s="161"/>
      <c r="BA643" s="161"/>
      <c r="BB643" s="222"/>
    </row>
    <row r="644" spans="1:54" ht="22.5" customHeight="1">
      <c r="A644" s="301" t="s">
        <v>372</v>
      </c>
      <c r="B644" s="303" t="s">
        <v>373</v>
      </c>
      <c r="C644" s="303" t="s">
        <v>330</v>
      </c>
      <c r="D644" s="164" t="s">
        <v>41</v>
      </c>
      <c r="E644" s="198">
        <f t="shared" si="1226"/>
        <v>1798.37402</v>
      </c>
      <c r="F644" s="153">
        <f t="shared" ref="F644:F650" si="1227">I644+L644+O644+R644+U644+X644+AA644+AF644+AK644+AP644+AU644+AZ644</f>
        <v>0</v>
      </c>
      <c r="G644" s="161"/>
      <c r="H644" s="153">
        <f>H645+H646+H647+H649+H650</f>
        <v>0</v>
      </c>
      <c r="I644" s="153">
        <f t="shared" ref="I644" si="1228">I645+I646+I647+I649+I650</f>
        <v>0</v>
      </c>
      <c r="J644" s="153"/>
      <c r="K644" s="153">
        <f t="shared" ref="K644:L644" si="1229">K645+K646+K647+K649+K650</f>
        <v>0</v>
      </c>
      <c r="L644" s="153">
        <f t="shared" si="1229"/>
        <v>0</v>
      </c>
      <c r="M644" s="153"/>
      <c r="N644" s="153">
        <f t="shared" ref="N644:O644" si="1230">N645+N646+N647+N649+N650</f>
        <v>0</v>
      </c>
      <c r="O644" s="153">
        <f t="shared" si="1230"/>
        <v>0</v>
      </c>
      <c r="P644" s="153"/>
      <c r="Q644" s="153">
        <f t="shared" ref="Q644:R644" si="1231">Q645+Q646+Q647+Q649+Q650</f>
        <v>0</v>
      </c>
      <c r="R644" s="153">
        <f t="shared" si="1231"/>
        <v>0</v>
      </c>
      <c r="S644" s="153"/>
      <c r="T644" s="153">
        <f t="shared" ref="T644:U644" si="1232">T645+T646+T647+T649+T650</f>
        <v>0</v>
      </c>
      <c r="U644" s="153">
        <f t="shared" si="1232"/>
        <v>0</v>
      </c>
      <c r="V644" s="153"/>
      <c r="W644" s="153">
        <f t="shared" ref="W644:X644" si="1233">W645+W646+W647+W649+W650</f>
        <v>0</v>
      </c>
      <c r="X644" s="153">
        <f t="shared" si="1233"/>
        <v>0</v>
      </c>
      <c r="Y644" s="153"/>
      <c r="Z644" s="153">
        <f t="shared" ref="Z644:AC644" si="1234">Z645+Z646+Z647+Z649+Z650</f>
        <v>0</v>
      </c>
      <c r="AA644" s="153">
        <f t="shared" si="1234"/>
        <v>0</v>
      </c>
      <c r="AB644" s="153">
        <f t="shared" si="1234"/>
        <v>0</v>
      </c>
      <c r="AC644" s="153">
        <f t="shared" si="1234"/>
        <v>0</v>
      </c>
      <c r="AD644" s="153"/>
      <c r="AE644" s="153">
        <f t="shared" ref="AE644:AH644" si="1235">AE645+AE646+AE647+AE649+AE650</f>
        <v>760.31601999999998</v>
      </c>
      <c r="AF644" s="153">
        <f t="shared" si="1235"/>
        <v>0</v>
      </c>
      <c r="AG644" s="153">
        <f t="shared" si="1235"/>
        <v>0</v>
      </c>
      <c r="AH644" s="153">
        <f t="shared" si="1235"/>
        <v>0</v>
      </c>
      <c r="AI644" s="153"/>
      <c r="AJ644" s="153">
        <f t="shared" ref="AJ644:AM644" si="1236">AJ645+AJ646+AJ647+AJ649+AJ650</f>
        <v>0</v>
      </c>
      <c r="AK644" s="153">
        <f t="shared" si="1236"/>
        <v>0</v>
      </c>
      <c r="AL644" s="153">
        <f t="shared" si="1236"/>
        <v>0</v>
      </c>
      <c r="AM644" s="153">
        <f t="shared" si="1236"/>
        <v>0</v>
      </c>
      <c r="AN644" s="153"/>
      <c r="AO644" s="153">
        <f t="shared" ref="AO644:AR644" si="1237">AO645+AO646+AO647+AO649+AO650</f>
        <v>0</v>
      </c>
      <c r="AP644" s="153">
        <f t="shared" si="1237"/>
        <v>0</v>
      </c>
      <c r="AQ644" s="153">
        <f t="shared" si="1237"/>
        <v>0</v>
      </c>
      <c r="AR644" s="153">
        <f t="shared" si="1237"/>
        <v>0</v>
      </c>
      <c r="AS644" s="153"/>
      <c r="AT644" s="153">
        <f t="shared" ref="AT644:AW644" si="1238">AT645+AT646+AT647+AT649+AT650</f>
        <v>1038.058</v>
      </c>
      <c r="AU644" s="153">
        <f t="shared" si="1238"/>
        <v>0</v>
      </c>
      <c r="AV644" s="153">
        <f t="shared" si="1238"/>
        <v>0</v>
      </c>
      <c r="AW644" s="153">
        <f t="shared" si="1238"/>
        <v>0</v>
      </c>
      <c r="AX644" s="153"/>
      <c r="AY644" s="153">
        <f t="shared" ref="AY644:AZ644" si="1239">AY645+AY646+AY647+AY649+AY650</f>
        <v>0</v>
      </c>
      <c r="AZ644" s="153">
        <f t="shared" si="1239"/>
        <v>0</v>
      </c>
      <c r="BA644" s="161"/>
      <c r="BB644" s="221"/>
    </row>
    <row r="645" spans="1:54" ht="32.25" customHeight="1">
      <c r="A645" s="302"/>
      <c r="B645" s="304"/>
      <c r="C645" s="304"/>
      <c r="D645" s="162" t="s">
        <v>37</v>
      </c>
      <c r="E645" s="153">
        <f t="shared" si="1226"/>
        <v>0</v>
      </c>
      <c r="F645" s="153">
        <f t="shared" si="1227"/>
        <v>0</v>
      </c>
      <c r="G645" s="161"/>
      <c r="H645" s="153"/>
      <c r="I645" s="153"/>
      <c r="J645" s="161"/>
      <c r="K645" s="153"/>
      <c r="L645" s="153"/>
      <c r="M645" s="161"/>
      <c r="N645" s="153"/>
      <c r="O645" s="153"/>
      <c r="P645" s="161"/>
      <c r="Q645" s="153"/>
      <c r="R645" s="153"/>
      <c r="S645" s="161"/>
      <c r="T645" s="153"/>
      <c r="U645" s="153"/>
      <c r="V645" s="161"/>
      <c r="W645" s="153"/>
      <c r="X645" s="153"/>
      <c r="Y645" s="161"/>
      <c r="Z645" s="153"/>
      <c r="AA645" s="153"/>
      <c r="AB645" s="161"/>
      <c r="AC645" s="161"/>
      <c r="AD645" s="161"/>
      <c r="AE645" s="153"/>
      <c r="AF645" s="153"/>
      <c r="AG645" s="161"/>
      <c r="AH645" s="161"/>
      <c r="AI645" s="161"/>
      <c r="AJ645" s="153"/>
      <c r="AK645" s="153"/>
      <c r="AL645" s="161"/>
      <c r="AM645" s="161"/>
      <c r="AN645" s="161"/>
      <c r="AO645" s="153"/>
      <c r="AP645" s="153"/>
      <c r="AQ645" s="161"/>
      <c r="AR645" s="161"/>
      <c r="AS645" s="161"/>
      <c r="AT645" s="153"/>
      <c r="AU645" s="153"/>
      <c r="AV645" s="161"/>
      <c r="AW645" s="161"/>
      <c r="AX645" s="161"/>
      <c r="AY645" s="161"/>
      <c r="AZ645" s="161"/>
      <c r="BA645" s="161"/>
      <c r="BB645" s="221"/>
    </row>
    <row r="646" spans="1:54" ht="50.25" customHeight="1">
      <c r="A646" s="302"/>
      <c r="B646" s="304"/>
      <c r="C646" s="304"/>
      <c r="D646" s="163" t="s">
        <v>2</v>
      </c>
      <c r="E646" s="153">
        <f t="shared" si="1226"/>
        <v>0</v>
      </c>
      <c r="F646" s="153">
        <f t="shared" si="1227"/>
        <v>0</v>
      </c>
      <c r="G646" s="161"/>
      <c r="H646" s="153"/>
      <c r="I646" s="153"/>
      <c r="J646" s="161"/>
      <c r="K646" s="153"/>
      <c r="L646" s="153"/>
      <c r="M646" s="161"/>
      <c r="N646" s="153"/>
      <c r="O646" s="153"/>
      <c r="P646" s="161"/>
      <c r="Q646" s="153"/>
      <c r="R646" s="153"/>
      <c r="S646" s="161"/>
      <c r="T646" s="153"/>
      <c r="U646" s="153"/>
      <c r="V646" s="161"/>
      <c r="W646" s="153"/>
      <c r="X646" s="153"/>
      <c r="Y646" s="161"/>
      <c r="Z646" s="153"/>
      <c r="AA646" s="153"/>
      <c r="AB646" s="161"/>
      <c r="AC646" s="161"/>
      <c r="AD646" s="161"/>
      <c r="AE646" s="153"/>
      <c r="AF646" s="153"/>
      <c r="AG646" s="161"/>
      <c r="AH646" s="161"/>
      <c r="AI646" s="161"/>
      <c r="AJ646" s="153"/>
      <c r="AK646" s="153"/>
      <c r="AL646" s="161"/>
      <c r="AM646" s="161"/>
      <c r="AN646" s="161"/>
      <c r="AO646" s="153"/>
      <c r="AP646" s="153"/>
      <c r="AQ646" s="161"/>
      <c r="AR646" s="161"/>
      <c r="AS646" s="161"/>
      <c r="AT646" s="153"/>
      <c r="AU646" s="153"/>
      <c r="AV646" s="161"/>
      <c r="AW646" s="161"/>
      <c r="AX646" s="161"/>
      <c r="AY646" s="161"/>
      <c r="AZ646" s="161"/>
      <c r="BA646" s="161"/>
      <c r="BB646" s="221"/>
    </row>
    <row r="647" spans="1:54" ht="22.5" customHeight="1">
      <c r="A647" s="302"/>
      <c r="B647" s="304"/>
      <c r="C647" s="304"/>
      <c r="D647" s="218" t="s">
        <v>277</v>
      </c>
      <c r="E647" s="153">
        <f>H647+K647+N647+Q647+T647+W647+Z647+AE647+AJ647+AO647+AT647+AY647</f>
        <v>1798.37402</v>
      </c>
      <c r="F647" s="153">
        <f t="shared" si="1227"/>
        <v>0</v>
      </c>
      <c r="G647" s="161"/>
      <c r="H647" s="153"/>
      <c r="I647" s="153"/>
      <c r="J647" s="161"/>
      <c r="K647" s="153"/>
      <c r="L647" s="153"/>
      <c r="M647" s="161"/>
      <c r="N647" s="153"/>
      <c r="O647" s="153"/>
      <c r="P647" s="161"/>
      <c r="Q647" s="153"/>
      <c r="R647" s="153"/>
      <c r="S647" s="161"/>
      <c r="T647" s="153"/>
      <c r="U647" s="153"/>
      <c r="V647" s="161"/>
      <c r="W647" s="153"/>
      <c r="X647" s="153"/>
      <c r="Y647" s="161"/>
      <c r="Z647" s="153"/>
      <c r="AA647" s="153"/>
      <c r="AB647" s="161"/>
      <c r="AC647" s="161"/>
      <c r="AD647" s="161"/>
      <c r="AE647" s="153">
        <v>760.31601999999998</v>
      </c>
      <c r="AF647" s="153"/>
      <c r="AG647" s="161"/>
      <c r="AH647" s="161"/>
      <c r="AI647" s="161"/>
      <c r="AJ647" s="153"/>
      <c r="AK647" s="153"/>
      <c r="AL647" s="161"/>
      <c r="AM647" s="161"/>
      <c r="AN647" s="161"/>
      <c r="AO647" s="153"/>
      <c r="AP647" s="153"/>
      <c r="AQ647" s="161"/>
      <c r="AR647" s="161"/>
      <c r="AS647" s="161"/>
      <c r="AT647" s="153">
        <v>1038.058</v>
      </c>
      <c r="AU647" s="153"/>
      <c r="AV647" s="161"/>
      <c r="AW647" s="161"/>
      <c r="AX647" s="161"/>
      <c r="AY647" s="161"/>
      <c r="AZ647" s="161"/>
      <c r="BA647" s="161"/>
      <c r="BB647" s="221"/>
    </row>
    <row r="648" spans="1:54" ht="82.5" customHeight="1">
      <c r="A648" s="302"/>
      <c r="B648" s="304"/>
      <c r="C648" s="304"/>
      <c r="D648" s="218" t="s">
        <v>283</v>
      </c>
      <c r="E648" s="153">
        <f t="shared" ref="E648:E653" si="1240">H648+K648+N648+Q648+T648+W648+Z648+AE648+AJ648+AO648+AT648+AY648</f>
        <v>0</v>
      </c>
      <c r="F648" s="153">
        <f t="shared" si="1227"/>
        <v>0</v>
      </c>
      <c r="G648" s="161"/>
      <c r="H648" s="153"/>
      <c r="I648" s="153"/>
      <c r="J648" s="161"/>
      <c r="K648" s="153"/>
      <c r="L648" s="153"/>
      <c r="M648" s="161"/>
      <c r="N648" s="153"/>
      <c r="O648" s="153"/>
      <c r="P648" s="161"/>
      <c r="Q648" s="153"/>
      <c r="R648" s="153"/>
      <c r="S648" s="161"/>
      <c r="T648" s="153"/>
      <c r="U648" s="153"/>
      <c r="V648" s="161"/>
      <c r="W648" s="153"/>
      <c r="X648" s="153"/>
      <c r="Y648" s="161"/>
      <c r="Z648" s="153"/>
      <c r="AA648" s="153"/>
      <c r="AB648" s="161"/>
      <c r="AC648" s="161"/>
      <c r="AD648" s="161"/>
      <c r="AE648" s="153"/>
      <c r="AF648" s="153"/>
      <c r="AG648" s="161"/>
      <c r="AH648" s="161"/>
      <c r="AI648" s="161"/>
      <c r="AJ648" s="153"/>
      <c r="AK648" s="153"/>
      <c r="AL648" s="161"/>
      <c r="AM648" s="161"/>
      <c r="AN648" s="161"/>
      <c r="AO648" s="153"/>
      <c r="AP648" s="153"/>
      <c r="AQ648" s="161"/>
      <c r="AR648" s="161"/>
      <c r="AS648" s="161"/>
      <c r="AT648" s="153"/>
      <c r="AU648" s="153"/>
      <c r="AV648" s="161"/>
      <c r="AW648" s="161"/>
      <c r="AX648" s="161"/>
      <c r="AY648" s="161"/>
      <c r="AZ648" s="161"/>
      <c r="BA648" s="161"/>
      <c r="BB648" s="221"/>
    </row>
    <row r="649" spans="1:54" ht="22.5" customHeight="1">
      <c r="A649" s="302"/>
      <c r="B649" s="304"/>
      <c r="C649" s="304"/>
      <c r="D649" s="218" t="s">
        <v>278</v>
      </c>
      <c r="E649" s="153">
        <f t="shared" si="1240"/>
        <v>0</v>
      </c>
      <c r="F649" s="153">
        <f t="shared" si="1227"/>
        <v>0</v>
      </c>
      <c r="G649" s="161"/>
      <c r="H649" s="153"/>
      <c r="I649" s="153"/>
      <c r="J649" s="161"/>
      <c r="K649" s="153"/>
      <c r="L649" s="153"/>
      <c r="M649" s="161"/>
      <c r="N649" s="153"/>
      <c r="O649" s="153"/>
      <c r="P649" s="161"/>
      <c r="Q649" s="153"/>
      <c r="R649" s="153"/>
      <c r="S649" s="161"/>
      <c r="T649" s="153"/>
      <c r="U649" s="153"/>
      <c r="V649" s="161"/>
      <c r="W649" s="153"/>
      <c r="X649" s="153"/>
      <c r="Y649" s="161"/>
      <c r="Z649" s="153"/>
      <c r="AA649" s="153"/>
      <c r="AB649" s="161"/>
      <c r="AC649" s="161"/>
      <c r="AD649" s="161"/>
      <c r="AE649" s="153"/>
      <c r="AF649" s="153"/>
      <c r="AG649" s="161"/>
      <c r="AH649" s="161"/>
      <c r="AI649" s="161"/>
      <c r="AJ649" s="153"/>
      <c r="AK649" s="153"/>
      <c r="AL649" s="161"/>
      <c r="AM649" s="161"/>
      <c r="AN649" s="161"/>
      <c r="AO649" s="153"/>
      <c r="AP649" s="153"/>
      <c r="AQ649" s="161"/>
      <c r="AR649" s="161"/>
      <c r="AS649" s="161"/>
      <c r="AT649" s="153"/>
      <c r="AU649" s="153"/>
      <c r="AV649" s="161"/>
      <c r="AW649" s="161"/>
      <c r="AX649" s="161"/>
      <c r="AY649" s="161"/>
      <c r="AZ649" s="161"/>
      <c r="BA649" s="161"/>
      <c r="BB649" s="221"/>
    </row>
    <row r="650" spans="1:54" ht="31.2">
      <c r="A650" s="302"/>
      <c r="B650" s="304"/>
      <c r="C650" s="304"/>
      <c r="D650" s="158" t="s">
        <v>43</v>
      </c>
      <c r="E650" s="153">
        <f t="shared" si="1240"/>
        <v>0</v>
      </c>
      <c r="F650" s="153">
        <f t="shared" si="1227"/>
        <v>0</v>
      </c>
      <c r="G650" s="161"/>
      <c r="H650" s="153"/>
      <c r="I650" s="153"/>
      <c r="J650" s="161"/>
      <c r="K650" s="153"/>
      <c r="L650" s="153"/>
      <c r="M650" s="161"/>
      <c r="N650" s="153"/>
      <c r="O650" s="153"/>
      <c r="P650" s="161"/>
      <c r="Q650" s="153"/>
      <c r="R650" s="153"/>
      <c r="S650" s="161"/>
      <c r="T650" s="153"/>
      <c r="U650" s="153"/>
      <c r="V650" s="161"/>
      <c r="W650" s="153"/>
      <c r="X650" s="153"/>
      <c r="Y650" s="161"/>
      <c r="Z650" s="153"/>
      <c r="AA650" s="153"/>
      <c r="AB650" s="161"/>
      <c r="AC650" s="161"/>
      <c r="AD650" s="161"/>
      <c r="AE650" s="153"/>
      <c r="AF650" s="153"/>
      <c r="AG650" s="161"/>
      <c r="AH650" s="161"/>
      <c r="AI650" s="161"/>
      <c r="AJ650" s="153"/>
      <c r="AK650" s="153"/>
      <c r="AL650" s="161"/>
      <c r="AM650" s="161"/>
      <c r="AN650" s="161"/>
      <c r="AO650" s="153"/>
      <c r="AP650" s="153"/>
      <c r="AQ650" s="161"/>
      <c r="AR650" s="161"/>
      <c r="AS650" s="161"/>
      <c r="AT650" s="153"/>
      <c r="AU650" s="153"/>
      <c r="AV650" s="161"/>
      <c r="AW650" s="161"/>
      <c r="AX650" s="161"/>
      <c r="AY650" s="161"/>
      <c r="AZ650" s="161"/>
      <c r="BA650" s="161"/>
      <c r="BB650" s="222"/>
    </row>
    <row r="651" spans="1:54" ht="22.5" customHeight="1">
      <c r="A651" s="301" t="s">
        <v>379</v>
      </c>
      <c r="B651" s="303" t="s">
        <v>380</v>
      </c>
      <c r="C651" s="303" t="s">
        <v>330</v>
      </c>
      <c r="D651" s="164" t="s">
        <v>41</v>
      </c>
      <c r="E651" s="153">
        <f t="shared" si="1240"/>
        <v>23.182490000000001</v>
      </c>
      <c r="F651" s="153">
        <f t="shared" ref="F651:F657" si="1241">I651+L651+O651+R651+U651+X651+AA651+AF651+AK651+AP651+AU651+AZ651</f>
        <v>23.182490000000001</v>
      </c>
      <c r="G651" s="161"/>
      <c r="H651" s="153">
        <f>H652+H653+H654+H656+H657</f>
        <v>0</v>
      </c>
      <c r="I651" s="153">
        <f t="shared" ref="I651" si="1242">I652+I653+I654+I656+I657</f>
        <v>0</v>
      </c>
      <c r="J651" s="153"/>
      <c r="K651" s="153">
        <f t="shared" ref="K651:L651" si="1243">K652+K653+K654+K656+K657</f>
        <v>0</v>
      </c>
      <c r="L651" s="153">
        <f t="shared" si="1243"/>
        <v>0</v>
      </c>
      <c r="M651" s="153"/>
      <c r="N651" s="153">
        <f t="shared" ref="N651:O651" si="1244">N652+N653+N654+N656+N657</f>
        <v>0</v>
      </c>
      <c r="O651" s="153">
        <f t="shared" si="1244"/>
        <v>0</v>
      </c>
      <c r="P651" s="153"/>
      <c r="Q651" s="153">
        <f t="shared" ref="Q651:R651" si="1245">Q652+Q653+Q654+Q656+Q657</f>
        <v>0</v>
      </c>
      <c r="R651" s="153">
        <f t="shared" si="1245"/>
        <v>0</v>
      </c>
      <c r="S651" s="153"/>
      <c r="T651" s="153">
        <f t="shared" ref="T651:U651" si="1246">T652+T653+T654+T656+T657</f>
        <v>23.182490000000001</v>
      </c>
      <c r="U651" s="153">
        <f t="shared" si="1246"/>
        <v>23.182490000000001</v>
      </c>
      <c r="V651" s="153"/>
      <c r="W651" s="153">
        <f t="shared" ref="W651:X651" si="1247">W652+W653+W654+W656+W657</f>
        <v>0</v>
      </c>
      <c r="X651" s="153">
        <f t="shared" si="1247"/>
        <v>0</v>
      </c>
      <c r="Y651" s="153"/>
      <c r="Z651" s="153">
        <f t="shared" ref="Z651:AC651" si="1248">Z652+Z653+Z654+Z656+Z657</f>
        <v>0</v>
      </c>
      <c r="AA651" s="153">
        <f t="shared" si="1248"/>
        <v>0</v>
      </c>
      <c r="AB651" s="153">
        <f t="shared" si="1248"/>
        <v>0</v>
      </c>
      <c r="AC651" s="153">
        <f t="shared" si="1248"/>
        <v>0</v>
      </c>
      <c r="AD651" s="153"/>
      <c r="AE651" s="153">
        <f t="shared" ref="AE651:AH651" si="1249">AE652+AE653+AE654+AE656+AE657</f>
        <v>0</v>
      </c>
      <c r="AF651" s="153">
        <f t="shared" si="1249"/>
        <v>0</v>
      </c>
      <c r="AG651" s="153">
        <f t="shared" si="1249"/>
        <v>0</v>
      </c>
      <c r="AH651" s="153">
        <f t="shared" si="1249"/>
        <v>0</v>
      </c>
      <c r="AI651" s="153"/>
      <c r="AJ651" s="153">
        <f t="shared" ref="AJ651:AM651" si="1250">AJ652+AJ653+AJ654+AJ656+AJ657</f>
        <v>0</v>
      </c>
      <c r="AK651" s="153">
        <f t="shared" si="1250"/>
        <v>0</v>
      </c>
      <c r="AL651" s="153">
        <f t="shared" si="1250"/>
        <v>0</v>
      </c>
      <c r="AM651" s="153">
        <f t="shared" si="1250"/>
        <v>0</v>
      </c>
      <c r="AN651" s="153"/>
      <c r="AO651" s="153">
        <f t="shared" ref="AO651:AR651" si="1251">AO652+AO653+AO654+AO656+AO657</f>
        <v>0</v>
      </c>
      <c r="AP651" s="153">
        <f t="shared" si="1251"/>
        <v>0</v>
      </c>
      <c r="AQ651" s="153">
        <f t="shared" si="1251"/>
        <v>0</v>
      </c>
      <c r="AR651" s="153">
        <f t="shared" si="1251"/>
        <v>0</v>
      </c>
      <c r="AS651" s="153"/>
      <c r="AT651" s="153">
        <f t="shared" ref="AT651:AW651" si="1252">AT652+AT653+AT654+AT656+AT657</f>
        <v>0</v>
      </c>
      <c r="AU651" s="153">
        <f t="shared" si="1252"/>
        <v>0</v>
      </c>
      <c r="AV651" s="153">
        <f t="shared" si="1252"/>
        <v>0</v>
      </c>
      <c r="AW651" s="153">
        <f t="shared" si="1252"/>
        <v>0</v>
      </c>
      <c r="AX651" s="153"/>
      <c r="AY651" s="188">
        <f t="shared" ref="AY651:AZ651" si="1253">AY652+AY653+AY654+AY656+AY657</f>
        <v>0</v>
      </c>
      <c r="AZ651" s="153">
        <f t="shared" si="1253"/>
        <v>0</v>
      </c>
      <c r="BA651" s="161"/>
      <c r="BB651" s="221"/>
    </row>
    <row r="652" spans="1:54" ht="32.25" customHeight="1">
      <c r="A652" s="302"/>
      <c r="B652" s="304"/>
      <c r="C652" s="304"/>
      <c r="D652" s="162" t="s">
        <v>37</v>
      </c>
      <c r="E652" s="153">
        <f t="shared" si="1240"/>
        <v>0</v>
      </c>
      <c r="F652" s="153">
        <f t="shared" si="1241"/>
        <v>0</v>
      </c>
      <c r="G652" s="161"/>
      <c r="H652" s="153"/>
      <c r="I652" s="153"/>
      <c r="J652" s="161"/>
      <c r="K652" s="153"/>
      <c r="L652" s="153"/>
      <c r="M652" s="161"/>
      <c r="N652" s="153"/>
      <c r="O652" s="153"/>
      <c r="P652" s="161"/>
      <c r="Q652" s="153"/>
      <c r="R652" s="153"/>
      <c r="S652" s="161"/>
      <c r="T652" s="153"/>
      <c r="U652" s="153"/>
      <c r="V652" s="161"/>
      <c r="W652" s="153"/>
      <c r="X652" s="153"/>
      <c r="Y652" s="161"/>
      <c r="Z652" s="153"/>
      <c r="AA652" s="153"/>
      <c r="AB652" s="161"/>
      <c r="AC652" s="161"/>
      <c r="AD652" s="161"/>
      <c r="AE652" s="153"/>
      <c r="AF652" s="153"/>
      <c r="AG652" s="161"/>
      <c r="AH652" s="161"/>
      <c r="AI652" s="161"/>
      <c r="AJ652" s="153"/>
      <c r="AK652" s="153"/>
      <c r="AL652" s="161"/>
      <c r="AM652" s="161"/>
      <c r="AN652" s="161"/>
      <c r="AO652" s="153"/>
      <c r="AP652" s="153"/>
      <c r="AQ652" s="161"/>
      <c r="AR652" s="161"/>
      <c r="AS652" s="161"/>
      <c r="AT652" s="153"/>
      <c r="AU652" s="153"/>
      <c r="AV652" s="161"/>
      <c r="AW652" s="161"/>
      <c r="AX652" s="161"/>
      <c r="AY652" s="188"/>
      <c r="AZ652" s="161"/>
      <c r="BA652" s="161"/>
      <c r="BB652" s="221"/>
    </row>
    <row r="653" spans="1:54" ht="50.25" customHeight="1">
      <c r="A653" s="302"/>
      <c r="B653" s="304"/>
      <c r="C653" s="304"/>
      <c r="D653" s="163" t="s">
        <v>2</v>
      </c>
      <c r="E653" s="153">
        <f t="shared" si="1240"/>
        <v>0</v>
      </c>
      <c r="F653" s="153">
        <f t="shared" si="1241"/>
        <v>0</v>
      </c>
      <c r="G653" s="161"/>
      <c r="H653" s="153"/>
      <c r="I653" s="153"/>
      <c r="J653" s="161"/>
      <c r="K653" s="153"/>
      <c r="L653" s="153"/>
      <c r="M653" s="161"/>
      <c r="N653" s="153"/>
      <c r="O653" s="153"/>
      <c r="P653" s="161"/>
      <c r="Q653" s="153"/>
      <c r="R653" s="153"/>
      <c r="S653" s="161"/>
      <c r="T653" s="153"/>
      <c r="U653" s="153"/>
      <c r="V653" s="161"/>
      <c r="W653" s="153"/>
      <c r="X653" s="153"/>
      <c r="Y653" s="161"/>
      <c r="Z653" s="153"/>
      <c r="AA653" s="153"/>
      <c r="AB653" s="161"/>
      <c r="AC653" s="161"/>
      <c r="AD653" s="161"/>
      <c r="AE653" s="153"/>
      <c r="AF653" s="153"/>
      <c r="AG653" s="161"/>
      <c r="AH653" s="161"/>
      <c r="AI653" s="161"/>
      <c r="AJ653" s="153"/>
      <c r="AK653" s="153"/>
      <c r="AL653" s="161"/>
      <c r="AM653" s="161"/>
      <c r="AN653" s="161"/>
      <c r="AO653" s="153"/>
      <c r="AP653" s="153"/>
      <c r="AQ653" s="161"/>
      <c r="AR653" s="161"/>
      <c r="AS653" s="161"/>
      <c r="AT653" s="153"/>
      <c r="AU653" s="153"/>
      <c r="AV653" s="161"/>
      <c r="AW653" s="161"/>
      <c r="AX653" s="161"/>
      <c r="AY653" s="188"/>
      <c r="AZ653" s="161"/>
      <c r="BA653" s="161"/>
      <c r="BB653" s="221"/>
    </row>
    <row r="654" spans="1:54" ht="22.5" customHeight="1">
      <c r="A654" s="302"/>
      <c r="B654" s="304"/>
      <c r="C654" s="304"/>
      <c r="D654" s="218" t="s">
        <v>277</v>
      </c>
      <c r="E654" s="153">
        <f>H654+K654+N654+Q654+T654+W654+Z654+AE654+AJ654+AO654+AT654+AY654</f>
        <v>23.182490000000001</v>
      </c>
      <c r="F654" s="153">
        <f t="shared" si="1241"/>
        <v>23.182490000000001</v>
      </c>
      <c r="G654" s="161"/>
      <c r="H654" s="153"/>
      <c r="I654" s="153"/>
      <c r="J654" s="161"/>
      <c r="K654" s="153"/>
      <c r="L654" s="153"/>
      <c r="M654" s="161"/>
      <c r="N654" s="153"/>
      <c r="O654" s="153"/>
      <c r="P654" s="161"/>
      <c r="Q654" s="153"/>
      <c r="R654" s="153"/>
      <c r="S654" s="161"/>
      <c r="T654" s="188">
        <v>23.182490000000001</v>
      </c>
      <c r="U654" s="188">
        <v>23.182490000000001</v>
      </c>
      <c r="V654" s="161"/>
      <c r="W654" s="153"/>
      <c r="X654" s="153"/>
      <c r="Y654" s="161"/>
      <c r="Z654" s="153"/>
      <c r="AA654" s="153"/>
      <c r="AB654" s="161"/>
      <c r="AC654" s="161"/>
      <c r="AD654" s="161"/>
      <c r="AE654" s="153"/>
      <c r="AF654" s="153"/>
      <c r="AG654" s="161"/>
      <c r="AH654" s="161"/>
      <c r="AI654" s="161"/>
      <c r="AJ654" s="153"/>
      <c r="AK654" s="153"/>
      <c r="AL654" s="161"/>
      <c r="AM654" s="161"/>
      <c r="AN654" s="161"/>
      <c r="AO654" s="153"/>
      <c r="AP654" s="153"/>
      <c r="AQ654" s="161"/>
      <c r="AR654" s="161"/>
      <c r="AS654" s="161"/>
      <c r="AT654" s="153"/>
      <c r="AU654" s="153"/>
      <c r="AV654" s="161"/>
      <c r="AW654" s="161"/>
      <c r="AX654" s="161"/>
      <c r="AY654" s="188"/>
      <c r="AZ654" s="161"/>
      <c r="BA654" s="161"/>
      <c r="BB654" s="221"/>
    </row>
    <row r="655" spans="1:54" ht="82.5" customHeight="1">
      <c r="A655" s="302"/>
      <c r="B655" s="304"/>
      <c r="C655" s="304"/>
      <c r="D655" s="218" t="s">
        <v>283</v>
      </c>
      <c r="E655" s="153">
        <f t="shared" ref="E655:E660" si="1254">H655+K655+N655+Q655+T655+W655+Z655+AE655+AJ655+AO655+AT655+AY655</f>
        <v>0</v>
      </c>
      <c r="F655" s="153">
        <f t="shared" si="1241"/>
        <v>0</v>
      </c>
      <c r="G655" s="161"/>
      <c r="H655" s="153"/>
      <c r="I655" s="153"/>
      <c r="J655" s="161"/>
      <c r="K655" s="153"/>
      <c r="L655" s="153"/>
      <c r="M655" s="161"/>
      <c r="N655" s="153"/>
      <c r="O655" s="153"/>
      <c r="P655" s="161"/>
      <c r="Q655" s="153"/>
      <c r="R655" s="153"/>
      <c r="S655" s="161"/>
      <c r="T655" s="153"/>
      <c r="U655" s="153"/>
      <c r="V655" s="161"/>
      <c r="W655" s="153"/>
      <c r="X655" s="153"/>
      <c r="Y655" s="161"/>
      <c r="Z655" s="153"/>
      <c r="AA655" s="153"/>
      <c r="AB655" s="161"/>
      <c r="AC655" s="161"/>
      <c r="AD655" s="161"/>
      <c r="AE655" s="153"/>
      <c r="AF655" s="153"/>
      <c r="AG655" s="161"/>
      <c r="AH655" s="161"/>
      <c r="AI655" s="161"/>
      <c r="AJ655" s="153"/>
      <c r="AK655" s="153"/>
      <c r="AL655" s="161"/>
      <c r="AM655" s="161"/>
      <c r="AN655" s="161"/>
      <c r="AO655" s="153"/>
      <c r="AP655" s="153"/>
      <c r="AQ655" s="161"/>
      <c r="AR655" s="161"/>
      <c r="AS655" s="161"/>
      <c r="AT655" s="153"/>
      <c r="AU655" s="153"/>
      <c r="AV655" s="161"/>
      <c r="AW655" s="161"/>
      <c r="AX655" s="161"/>
      <c r="AY655" s="161"/>
      <c r="AZ655" s="161"/>
      <c r="BA655" s="161"/>
      <c r="BB655" s="221"/>
    </row>
    <row r="656" spans="1:54" ht="22.5" customHeight="1">
      <c r="A656" s="302"/>
      <c r="B656" s="304"/>
      <c r="C656" s="304"/>
      <c r="D656" s="218" t="s">
        <v>278</v>
      </c>
      <c r="E656" s="153">
        <f t="shared" si="1254"/>
        <v>0</v>
      </c>
      <c r="F656" s="153">
        <f t="shared" si="1241"/>
        <v>0</v>
      </c>
      <c r="G656" s="161"/>
      <c r="H656" s="153"/>
      <c r="I656" s="153"/>
      <c r="J656" s="161"/>
      <c r="K656" s="153"/>
      <c r="L656" s="153"/>
      <c r="M656" s="161"/>
      <c r="N656" s="153"/>
      <c r="O656" s="153"/>
      <c r="P656" s="161"/>
      <c r="Q656" s="153"/>
      <c r="R656" s="153"/>
      <c r="S656" s="161"/>
      <c r="T656" s="153"/>
      <c r="U656" s="153"/>
      <c r="V656" s="161"/>
      <c r="W656" s="153"/>
      <c r="X656" s="153"/>
      <c r="Y656" s="161"/>
      <c r="Z656" s="153"/>
      <c r="AA656" s="153"/>
      <c r="AB656" s="161"/>
      <c r="AC656" s="161"/>
      <c r="AD656" s="161"/>
      <c r="AE656" s="153"/>
      <c r="AF656" s="153"/>
      <c r="AG656" s="161"/>
      <c r="AH656" s="161"/>
      <c r="AI656" s="161"/>
      <c r="AJ656" s="153"/>
      <c r="AK656" s="153"/>
      <c r="AL656" s="161"/>
      <c r="AM656" s="161"/>
      <c r="AN656" s="161"/>
      <c r="AO656" s="153"/>
      <c r="AP656" s="153"/>
      <c r="AQ656" s="161"/>
      <c r="AR656" s="161"/>
      <c r="AS656" s="161"/>
      <c r="AT656" s="153"/>
      <c r="AU656" s="153"/>
      <c r="AV656" s="161"/>
      <c r="AW656" s="161"/>
      <c r="AX656" s="161"/>
      <c r="AY656" s="161"/>
      <c r="AZ656" s="161"/>
      <c r="BA656" s="161"/>
      <c r="BB656" s="221"/>
    </row>
    <row r="657" spans="1:54" ht="31.2">
      <c r="A657" s="302"/>
      <c r="B657" s="304"/>
      <c r="C657" s="304"/>
      <c r="D657" s="158" t="s">
        <v>43</v>
      </c>
      <c r="E657" s="153">
        <f t="shared" si="1254"/>
        <v>0</v>
      </c>
      <c r="F657" s="153">
        <f t="shared" si="1241"/>
        <v>0</v>
      </c>
      <c r="G657" s="161"/>
      <c r="H657" s="153"/>
      <c r="I657" s="153"/>
      <c r="J657" s="161"/>
      <c r="K657" s="153"/>
      <c r="L657" s="153"/>
      <c r="M657" s="161"/>
      <c r="N657" s="153"/>
      <c r="O657" s="153"/>
      <c r="P657" s="161"/>
      <c r="Q657" s="153"/>
      <c r="R657" s="153"/>
      <c r="S657" s="161"/>
      <c r="T657" s="153"/>
      <c r="U657" s="153"/>
      <c r="V657" s="161"/>
      <c r="W657" s="153"/>
      <c r="X657" s="153"/>
      <c r="Y657" s="161"/>
      <c r="Z657" s="153"/>
      <c r="AA657" s="153"/>
      <c r="AB657" s="161"/>
      <c r="AC657" s="161"/>
      <c r="AD657" s="161"/>
      <c r="AE657" s="153"/>
      <c r="AF657" s="153"/>
      <c r="AG657" s="161"/>
      <c r="AH657" s="161"/>
      <c r="AI657" s="161"/>
      <c r="AJ657" s="153"/>
      <c r="AK657" s="153"/>
      <c r="AL657" s="161"/>
      <c r="AM657" s="161"/>
      <c r="AN657" s="161"/>
      <c r="AO657" s="153"/>
      <c r="AP657" s="153"/>
      <c r="AQ657" s="161"/>
      <c r="AR657" s="161"/>
      <c r="AS657" s="161"/>
      <c r="AT657" s="153"/>
      <c r="AU657" s="153"/>
      <c r="AV657" s="161"/>
      <c r="AW657" s="161"/>
      <c r="AX657" s="161"/>
      <c r="AY657" s="161"/>
      <c r="AZ657" s="161"/>
      <c r="BA657" s="161"/>
      <c r="BB657" s="222"/>
    </row>
    <row r="658" spans="1:54" ht="22.5" customHeight="1">
      <c r="A658" s="301" t="s">
        <v>482</v>
      </c>
      <c r="B658" s="303" t="s">
        <v>401</v>
      </c>
      <c r="C658" s="303" t="s">
        <v>330</v>
      </c>
      <c r="D658" s="164" t="s">
        <v>41</v>
      </c>
      <c r="E658" s="153">
        <f t="shared" si="1254"/>
        <v>257.084</v>
      </c>
      <c r="F658" s="153">
        <f t="shared" ref="F658:F678" si="1255">I658+L658+O658+R658+U658+X658+AA658+AF658+AK658+AP658+AU658+AZ658</f>
        <v>0</v>
      </c>
      <c r="G658" s="161"/>
      <c r="H658" s="153">
        <f>H659+H660+H661+H663+H664</f>
        <v>0</v>
      </c>
      <c r="I658" s="153">
        <f t="shared" ref="I658" si="1256">I659+I660+I661+I663+I664</f>
        <v>0</v>
      </c>
      <c r="J658" s="153"/>
      <c r="K658" s="153">
        <f t="shared" ref="K658:L658" si="1257">K659+K660+K661+K663+K664</f>
        <v>0</v>
      </c>
      <c r="L658" s="153">
        <f t="shared" si="1257"/>
        <v>0</v>
      </c>
      <c r="M658" s="153"/>
      <c r="N658" s="153">
        <f t="shared" ref="N658:O658" si="1258">N659+N660+N661+N663+N664</f>
        <v>0</v>
      </c>
      <c r="O658" s="153">
        <f t="shared" si="1258"/>
        <v>0</v>
      </c>
      <c r="P658" s="153"/>
      <c r="Q658" s="153">
        <f t="shared" ref="Q658:R658" si="1259">Q659+Q660+Q661+Q663+Q664</f>
        <v>0</v>
      </c>
      <c r="R658" s="153">
        <f t="shared" si="1259"/>
        <v>0</v>
      </c>
      <c r="S658" s="153"/>
      <c r="T658" s="153">
        <f t="shared" ref="T658:U658" si="1260">T659+T660+T661+T663+T664</f>
        <v>0</v>
      </c>
      <c r="U658" s="153">
        <f t="shared" si="1260"/>
        <v>0</v>
      </c>
      <c r="V658" s="153"/>
      <c r="W658" s="153">
        <f t="shared" ref="W658:X658" si="1261">W659+W660+W661+W663+W664</f>
        <v>0</v>
      </c>
      <c r="X658" s="153">
        <f t="shared" si="1261"/>
        <v>0</v>
      </c>
      <c r="Y658" s="153"/>
      <c r="Z658" s="153">
        <f t="shared" ref="Z658:AC658" si="1262">Z659+Z660+Z661+Z663+Z664</f>
        <v>0</v>
      </c>
      <c r="AA658" s="153">
        <f t="shared" si="1262"/>
        <v>0</v>
      </c>
      <c r="AB658" s="153">
        <f t="shared" si="1262"/>
        <v>0</v>
      </c>
      <c r="AC658" s="153">
        <f t="shared" si="1262"/>
        <v>0</v>
      </c>
      <c r="AD658" s="153"/>
      <c r="AE658" s="153">
        <f t="shared" ref="AE658:AH658" si="1263">AE659+AE660+AE661+AE663+AE664</f>
        <v>257.084</v>
      </c>
      <c r="AF658" s="153">
        <f t="shared" si="1263"/>
        <v>0</v>
      </c>
      <c r="AG658" s="153">
        <f t="shared" si="1263"/>
        <v>0</v>
      </c>
      <c r="AH658" s="153">
        <f t="shared" si="1263"/>
        <v>0</v>
      </c>
      <c r="AI658" s="153"/>
      <c r="AJ658" s="153">
        <f t="shared" ref="AJ658:AM658" si="1264">AJ659+AJ660+AJ661+AJ663+AJ664</f>
        <v>0</v>
      </c>
      <c r="AK658" s="153">
        <f t="shared" si="1264"/>
        <v>0</v>
      </c>
      <c r="AL658" s="153">
        <f t="shared" si="1264"/>
        <v>0</v>
      </c>
      <c r="AM658" s="153">
        <f t="shared" si="1264"/>
        <v>0</v>
      </c>
      <c r="AN658" s="153"/>
      <c r="AO658" s="153">
        <f t="shared" ref="AO658:AR658" si="1265">AO659+AO660+AO661+AO663+AO664</f>
        <v>0</v>
      </c>
      <c r="AP658" s="153">
        <f t="shared" si="1265"/>
        <v>0</v>
      </c>
      <c r="AQ658" s="153">
        <f t="shared" si="1265"/>
        <v>0</v>
      </c>
      <c r="AR658" s="153">
        <f t="shared" si="1265"/>
        <v>0</v>
      </c>
      <c r="AS658" s="153"/>
      <c r="AT658" s="153">
        <f t="shared" ref="AT658:AW658" si="1266">AT659+AT660+AT661+AT663+AT664</f>
        <v>0</v>
      </c>
      <c r="AU658" s="153">
        <f t="shared" si="1266"/>
        <v>0</v>
      </c>
      <c r="AV658" s="153">
        <f t="shared" si="1266"/>
        <v>0</v>
      </c>
      <c r="AW658" s="153">
        <f t="shared" si="1266"/>
        <v>0</v>
      </c>
      <c r="AX658" s="153"/>
      <c r="AY658" s="153">
        <f t="shared" ref="AY658:AZ658" si="1267">AY659+AY660+AY661+AY663+AY664</f>
        <v>0</v>
      </c>
      <c r="AZ658" s="153">
        <f t="shared" si="1267"/>
        <v>0</v>
      </c>
      <c r="BA658" s="161"/>
      <c r="BB658" s="221"/>
    </row>
    <row r="659" spans="1:54" ht="32.25" customHeight="1">
      <c r="A659" s="302"/>
      <c r="B659" s="304"/>
      <c r="C659" s="304"/>
      <c r="D659" s="162" t="s">
        <v>37</v>
      </c>
      <c r="E659" s="153">
        <f t="shared" si="1254"/>
        <v>0</v>
      </c>
      <c r="F659" s="153">
        <f t="shared" si="1255"/>
        <v>0</v>
      </c>
      <c r="G659" s="161"/>
      <c r="H659" s="153"/>
      <c r="I659" s="153"/>
      <c r="J659" s="161"/>
      <c r="K659" s="153"/>
      <c r="L659" s="153"/>
      <c r="M659" s="161"/>
      <c r="N659" s="153"/>
      <c r="O659" s="153"/>
      <c r="P659" s="161"/>
      <c r="Q659" s="153"/>
      <c r="R659" s="153"/>
      <c r="S659" s="161"/>
      <c r="T659" s="153"/>
      <c r="U659" s="153"/>
      <c r="V659" s="161"/>
      <c r="W659" s="153"/>
      <c r="X659" s="153"/>
      <c r="Y659" s="161"/>
      <c r="Z659" s="153"/>
      <c r="AA659" s="153"/>
      <c r="AB659" s="161"/>
      <c r="AC659" s="161"/>
      <c r="AD659" s="161"/>
      <c r="AE659" s="153"/>
      <c r="AF659" s="153"/>
      <c r="AG659" s="161"/>
      <c r="AH659" s="161"/>
      <c r="AI659" s="161"/>
      <c r="AJ659" s="153"/>
      <c r="AK659" s="153"/>
      <c r="AL659" s="161"/>
      <c r="AM659" s="161"/>
      <c r="AN659" s="161"/>
      <c r="AO659" s="153"/>
      <c r="AP659" s="153"/>
      <c r="AQ659" s="161"/>
      <c r="AR659" s="161"/>
      <c r="AS659" s="161"/>
      <c r="AT659" s="153"/>
      <c r="AU659" s="153"/>
      <c r="AV659" s="161"/>
      <c r="AW659" s="161"/>
      <c r="AX659" s="161"/>
      <c r="AY659" s="161"/>
      <c r="AZ659" s="161"/>
      <c r="BA659" s="161"/>
      <c r="BB659" s="221"/>
    </row>
    <row r="660" spans="1:54" ht="50.25" customHeight="1">
      <c r="A660" s="302"/>
      <c r="B660" s="304"/>
      <c r="C660" s="304"/>
      <c r="D660" s="163" t="s">
        <v>2</v>
      </c>
      <c r="E660" s="153">
        <f t="shared" si="1254"/>
        <v>0</v>
      </c>
      <c r="F660" s="153">
        <f t="shared" si="1255"/>
        <v>0</v>
      </c>
      <c r="G660" s="161"/>
      <c r="H660" s="153"/>
      <c r="I660" s="153"/>
      <c r="J660" s="161"/>
      <c r="K660" s="153"/>
      <c r="L660" s="153"/>
      <c r="M660" s="161"/>
      <c r="N660" s="153"/>
      <c r="O660" s="153"/>
      <c r="P660" s="161"/>
      <c r="Q660" s="153"/>
      <c r="R660" s="153"/>
      <c r="S660" s="161"/>
      <c r="T660" s="153"/>
      <c r="U660" s="153"/>
      <c r="V660" s="161"/>
      <c r="W660" s="153"/>
      <c r="X660" s="153"/>
      <c r="Y660" s="161"/>
      <c r="Z660" s="153"/>
      <c r="AA660" s="153"/>
      <c r="AB660" s="161"/>
      <c r="AC660" s="161"/>
      <c r="AD660" s="161"/>
      <c r="AE660" s="153"/>
      <c r="AF660" s="153"/>
      <c r="AG660" s="161"/>
      <c r="AH660" s="161"/>
      <c r="AI660" s="161"/>
      <c r="AJ660" s="153"/>
      <c r="AK660" s="153"/>
      <c r="AL660" s="161"/>
      <c r="AM660" s="161"/>
      <c r="AN660" s="161"/>
      <c r="AO660" s="153"/>
      <c r="AP660" s="153"/>
      <c r="AQ660" s="161"/>
      <c r="AR660" s="161"/>
      <c r="AS660" s="161"/>
      <c r="AT660" s="153"/>
      <c r="AU660" s="153"/>
      <c r="AV660" s="161"/>
      <c r="AW660" s="161"/>
      <c r="AX660" s="161"/>
      <c r="AY660" s="161"/>
      <c r="AZ660" s="161"/>
      <c r="BA660" s="161"/>
      <c r="BB660" s="221"/>
    </row>
    <row r="661" spans="1:54" ht="22.5" customHeight="1">
      <c r="A661" s="302"/>
      <c r="B661" s="304"/>
      <c r="C661" s="304"/>
      <c r="D661" s="218" t="s">
        <v>277</v>
      </c>
      <c r="E661" s="153">
        <f>H661+K661+N661+Q661+T661+W661+Z661+AE661+AJ661+AO661+AT661+AY661</f>
        <v>257.084</v>
      </c>
      <c r="F661" s="153">
        <f t="shared" si="1255"/>
        <v>0</v>
      </c>
      <c r="G661" s="161"/>
      <c r="H661" s="153"/>
      <c r="I661" s="153"/>
      <c r="J661" s="161"/>
      <c r="K661" s="153"/>
      <c r="L661" s="153"/>
      <c r="M661" s="161"/>
      <c r="N661" s="153"/>
      <c r="O661" s="153"/>
      <c r="P661" s="161"/>
      <c r="Q661" s="153"/>
      <c r="R661" s="153"/>
      <c r="S661" s="161"/>
      <c r="T661" s="153"/>
      <c r="U661" s="153"/>
      <c r="V661" s="161"/>
      <c r="W661" s="153"/>
      <c r="X661" s="153"/>
      <c r="Y661" s="161"/>
      <c r="Z661" s="153"/>
      <c r="AA661" s="153"/>
      <c r="AB661" s="161"/>
      <c r="AC661" s="161"/>
      <c r="AD661" s="161"/>
      <c r="AE661" s="153">
        <v>257.084</v>
      </c>
      <c r="AF661" s="153"/>
      <c r="AG661" s="161"/>
      <c r="AH661" s="161"/>
      <c r="AI661" s="161"/>
      <c r="AJ661" s="153"/>
      <c r="AK661" s="153"/>
      <c r="AL661" s="161"/>
      <c r="AM661" s="161"/>
      <c r="AN661" s="161"/>
      <c r="AO661" s="153"/>
      <c r="AP661" s="153"/>
      <c r="AQ661" s="161"/>
      <c r="AR661" s="161"/>
      <c r="AS661" s="161"/>
      <c r="AT661" s="153"/>
      <c r="AU661" s="153"/>
      <c r="AV661" s="161"/>
      <c r="AW661" s="161"/>
      <c r="AX661" s="161"/>
      <c r="AY661" s="161"/>
      <c r="AZ661" s="161"/>
      <c r="BA661" s="161"/>
      <c r="BB661" s="221"/>
    </row>
    <row r="662" spans="1:54" ht="82.5" customHeight="1">
      <c r="A662" s="302"/>
      <c r="B662" s="304"/>
      <c r="C662" s="304"/>
      <c r="D662" s="218" t="s">
        <v>283</v>
      </c>
      <c r="E662" s="153">
        <f t="shared" ref="E662:E667" si="1268">H662+K662+N662+Q662+T662+W662+Z662+AE662+AJ662+AO662+AT662+AY662</f>
        <v>0</v>
      </c>
      <c r="F662" s="153">
        <f t="shared" si="1255"/>
        <v>0</v>
      </c>
      <c r="G662" s="161"/>
      <c r="H662" s="153"/>
      <c r="I662" s="153"/>
      <c r="J662" s="161"/>
      <c r="K662" s="153"/>
      <c r="L662" s="153"/>
      <c r="M662" s="161"/>
      <c r="N662" s="153"/>
      <c r="O662" s="153"/>
      <c r="P662" s="161"/>
      <c r="Q662" s="153"/>
      <c r="R662" s="153"/>
      <c r="S662" s="161"/>
      <c r="T662" s="153"/>
      <c r="U662" s="153"/>
      <c r="V662" s="161"/>
      <c r="W662" s="153"/>
      <c r="X662" s="153"/>
      <c r="Y662" s="161"/>
      <c r="Z662" s="153"/>
      <c r="AA662" s="153"/>
      <c r="AB662" s="161"/>
      <c r="AC662" s="161"/>
      <c r="AD662" s="161"/>
      <c r="AE662" s="153"/>
      <c r="AF662" s="153"/>
      <c r="AG662" s="161"/>
      <c r="AH662" s="161"/>
      <c r="AI662" s="161"/>
      <c r="AJ662" s="153"/>
      <c r="AK662" s="153"/>
      <c r="AL662" s="161"/>
      <c r="AM662" s="161"/>
      <c r="AN662" s="161"/>
      <c r="AO662" s="153"/>
      <c r="AP662" s="153"/>
      <c r="AQ662" s="161"/>
      <c r="AR662" s="161"/>
      <c r="AS662" s="161"/>
      <c r="AT662" s="153"/>
      <c r="AU662" s="153"/>
      <c r="AV662" s="161"/>
      <c r="AW662" s="161"/>
      <c r="AX662" s="161"/>
      <c r="AY662" s="161"/>
      <c r="AZ662" s="161"/>
      <c r="BA662" s="161"/>
      <c r="BB662" s="221"/>
    </row>
    <row r="663" spans="1:54" ht="22.5" customHeight="1">
      <c r="A663" s="302"/>
      <c r="B663" s="304"/>
      <c r="C663" s="304"/>
      <c r="D663" s="218" t="s">
        <v>278</v>
      </c>
      <c r="E663" s="153">
        <f t="shared" si="1268"/>
        <v>0</v>
      </c>
      <c r="F663" s="153">
        <f t="shared" si="1255"/>
        <v>0</v>
      </c>
      <c r="G663" s="161"/>
      <c r="H663" s="153"/>
      <c r="I663" s="153"/>
      <c r="J663" s="161"/>
      <c r="K663" s="153"/>
      <c r="L663" s="153"/>
      <c r="M663" s="161"/>
      <c r="N663" s="153"/>
      <c r="O663" s="153"/>
      <c r="P663" s="161"/>
      <c r="Q663" s="153"/>
      <c r="R663" s="153"/>
      <c r="S663" s="161"/>
      <c r="T663" s="153"/>
      <c r="U663" s="153"/>
      <c r="V663" s="161"/>
      <c r="W663" s="153"/>
      <c r="X663" s="153"/>
      <c r="Y663" s="161"/>
      <c r="Z663" s="153"/>
      <c r="AA663" s="153"/>
      <c r="AB663" s="161"/>
      <c r="AC663" s="161"/>
      <c r="AD663" s="161"/>
      <c r="AE663" s="153"/>
      <c r="AF663" s="153"/>
      <c r="AG663" s="161"/>
      <c r="AH663" s="161"/>
      <c r="AI663" s="161"/>
      <c r="AJ663" s="153"/>
      <c r="AK663" s="153"/>
      <c r="AL663" s="161"/>
      <c r="AM663" s="161"/>
      <c r="AN663" s="161"/>
      <c r="AO663" s="153"/>
      <c r="AP663" s="153"/>
      <c r="AQ663" s="161"/>
      <c r="AR663" s="161"/>
      <c r="AS663" s="161"/>
      <c r="AT663" s="153"/>
      <c r="AU663" s="153"/>
      <c r="AV663" s="161"/>
      <c r="AW663" s="161"/>
      <c r="AX663" s="161"/>
      <c r="AY663" s="161"/>
      <c r="AZ663" s="161"/>
      <c r="BA663" s="161"/>
      <c r="BB663" s="221"/>
    </row>
    <row r="664" spans="1:54" ht="31.2">
      <c r="A664" s="302"/>
      <c r="B664" s="304"/>
      <c r="C664" s="304"/>
      <c r="D664" s="158" t="s">
        <v>43</v>
      </c>
      <c r="E664" s="153">
        <f t="shared" si="1268"/>
        <v>0</v>
      </c>
      <c r="F664" s="153">
        <f t="shared" si="1255"/>
        <v>0</v>
      </c>
      <c r="G664" s="161"/>
      <c r="H664" s="153"/>
      <c r="I664" s="153"/>
      <c r="J664" s="161"/>
      <c r="K664" s="153"/>
      <c r="L664" s="153"/>
      <c r="M664" s="161"/>
      <c r="N664" s="153"/>
      <c r="O664" s="153"/>
      <c r="P664" s="161"/>
      <c r="Q664" s="153"/>
      <c r="R664" s="153"/>
      <c r="S664" s="161"/>
      <c r="T664" s="153"/>
      <c r="U664" s="153"/>
      <c r="V664" s="161"/>
      <c r="W664" s="153"/>
      <c r="X664" s="153"/>
      <c r="Y664" s="161"/>
      <c r="Z664" s="153"/>
      <c r="AA664" s="153"/>
      <c r="AB664" s="161"/>
      <c r="AC664" s="161"/>
      <c r="AD664" s="161"/>
      <c r="AE664" s="153"/>
      <c r="AF664" s="153"/>
      <c r="AG664" s="161"/>
      <c r="AH664" s="161"/>
      <c r="AI664" s="161"/>
      <c r="AJ664" s="153"/>
      <c r="AK664" s="153"/>
      <c r="AL664" s="161"/>
      <c r="AM664" s="161"/>
      <c r="AN664" s="161"/>
      <c r="AO664" s="153"/>
      <c r="AP664" s="153"/>
      <c r="AQ664" s="161"/>
      <c r="AR664" s="161"/>
      <c r="AS664" s="161"/>
      <c r="AT664" s="153"/>
      <c r="AU664" s="153"/>
      <c r="AV664" s="161"/>
      <c r="AW664" s="161"/>
      <c r="AX664" s="161"/>
      <c r="AY664" s="161"/>
      <c r="AZ664" s="161"/>
      <c r="BA664" s="161"/>
      <c r="BB664" s="222"/>
    </row>
    <row r="665" spans="1:54" ht="22.5" customHeight="1">
      <c r="A665" s="301" t="s">
        <v>483</v>
      </c>
      <c r="B665" s="303" t="s">
        <v>402</v>
      </c>
      <c r="C665" s="303" t="s">
        <v>330</v>
      </c>
      <c r="D665" s="164" t="s">
        <v>41</v>
      </c>
      <c r="E665" s="153">
        <f t="shared" si="1268"/>
        <v>772.048</v>
      </c>
      <c r="F665" s="153">
        <f t="shared" si="1255"/>
        <v>621.93299999999999</v>
      </c>
      <c r="G665" s="161"/>
      <c r="H665" s="153">
        <f>H666+H667+H668+H670+H671</f>
        <v>0</v>
      </c>
      <c r="I665" s="153">
        <f t="shared" ref="I665" si="1269">I666+I667+I668+I670+I671</f>
        <v>0</v>
      </c>
      <c r="J665" s="153"/>
      <c r="K665" s="153">
        <f t="shared" ref="K665:L665" si="1270">K666+K667+K668+K670+K671</f>
        <v>0</v>
      </c>
      <c r="L665" s="153">
        <f t="shared" si="1270"/>
        <v>0</v>
      </c>
      <c r="M665" s="153"/>
      <c r="N665" s="153">
        <f t="shared" ref="N665:O665" si="1271">N666+N667+N668+N670+N671</f>
        <v>0</v>
      </c>
      <c r="O665" s="153">
        <f t="shared" si="1271"/>
        <v>0</v>
      </c>
      <c r="P665" s="153"/>
      <c r="Q665" s="153">
        <f t="shared" ref="Q665:R665" si="1272">Q666+Q667+Q668+Q670+Q671</f>
        <v>0</v>
      </c>
      <c r="R665" s="153">
        <f t="shared" si="1272"/>
        <v>0</v>
      </c>
      <c r="S665" s="153"/>
      <c r="T665" s="153">
        <f t="shared" ref="T665:U665" si="1273">T666+T667+T668+T670+T671</f>
        <v>0</v>
      </c>
      <c r="U665" s="153">
        <f t="shared" si="1273"/>
        <v>0</v>
      </c>
      <c r="V665" s="153"/>
      <c r="W665" s="153">
        <v>621.93299999999999</v>
      </c>
      <c r="X665" s="153">
        <v>621.93299999999999</v>
      </c>
      <c r="Y665" s="153"/>
      <c r="Z665" s="153">
        <f t="shared" ref="Z665:AC665" si="1274">Z666+Z667+Z668+Z670+Z671</f>
        <v>0</v>
      </c>
      <c r="AA665" s="153">
        <f t="shared" si="1274"/>
        <v>0</v>
      </c>
      <c r="AB665" s="153">
        <f t="shared" si="1274"/>
        <v>0</v>
      </c>
      <c r="AC665" s="153">
        <f t="shared" si="1274"/>
        <v>0</v>
      </c>
      <c r="AD665" s="153"/>
      <c r="AE665" s="153">
        <v>150.11500000000001</v>
      </c>
      <c r="AF665" s="153">
        <f t="shared" ref="AF665:AH665" si="1275">AF666+AF667+AF668+AF670+AF671</f>
        <v>0</v>
      </c>
      <c r="AG665" s="153">
        <f t="shared" si="1275"/>
        <v>0</v>
      </c>
      <c r="AH665" s="153">
        <f t="shared" si="1275"/>
        <v>0</v>
      </c>
      <c r="AI665" s="153"/>
      <c r="AJ665" s="153">
        <f t="shared" ref="AJ665:AM665" si="1276">AJ666+AJ667+AJ668+AJ670+AJ671</f>
        <v>0</v>
      </c>
      <c r="AK665" s="153">
        <f t="shared" si="1276"/>
        <v>0</v>
      </c>
      <c r="AL665" s="153">
        <f t="shared" si="1276"/>
        <v>0</v>
      </c>
      <c r="AM665" s="153">
        <f t="shared" si="1276"/>
        <v>0</v>
      </c>
      <c r="AN665" s="153"/>
      <c r="AO665" s="153">
        <f t="shared" ref="AO665:AR665" si="1277">AO666+AO667+AO668+AO670+AO671</f>
        <v>0</v>
      </c>
      <c r="AP665" s="153">
        <f t="shared" si="1277"/>
        <v>0</v>
      </c>
      <c r="AQ665" s="153">
        <f t="shared" si="1277"/>
        <v>0</v>
      </c>
      <c r="AR665" s="153">
        <f t="shared" si="1277"/>
        <v>0</v>
      </c>
      <c r="AS665" s="153"/>
      <c r="AT665" s="153">
        <f t="shared" ref="AT665:AW665" si="1278">AT666+AT667+AT668+AT670+AT671</f>
        <v>0</v>
      </c>
      <c r="AU665" s="153">
        <f t="shared" si="1278"/>
        <v>0</v>
      </c>
      <c r="AV665" s="153">
        <f t="shared" si="1278"/>
        <v>0</v>
      </c>
      <c r="AW665" s="153">
        <f t="shared" si="1278"/>
        <v>0</v>
      </c>
      <c r="AX665" s="153"/>
      <c r="AY665" s="153">
        <f t="shared" ref="AY665:AZ665" si="1279">AY666+AY667+AY668+AY670+AY671</f>
        <v>0</v>
      </c>
      <c r="AZ665" s="153">
        <f t="shared" si="1279"/>
        <v>0</v>
      </c>
      <c r="BA665" s="161"/>
      <c r="BB665" s="221"/>
    </row>
    <row r="666" spans="1:54" ht="32.25" customHeight="1">
      <c r="A666" s="302"/>
      <c r="B666" s="304"/>
      <c r="C666" s="304"/>
      <c r="D666" s="162" t="s">
        <v>37</v>
      </c>
      <c r="E666" s="153">
        <f t="shared" si="1268"/>
        <v>0</v>
      </c>
      <c r="F666" s="153">
        <f t="shared" si="1255"/>
        <v>0</v>
      </c>
      <c r="G666" s="161"/>
      <c r="H666" s="153"/>
      <c r="I666" s="153"/>
      <c r="J666" s="161"/>
      <c r="K666" s="153"/>
      <c r="L666" s="153"/>
      <c r="M666" s="161"/>
      <c r="N666" s="153"/>
      <c r="O666" s="153"/>
      <c r="P666" s="161"/>
      <c r="Q666" s="153"/>
      <c r="R666" s="153"/>
      <c r="S666" s="161"/>
      <c r="T666" s="153"/>
      <c r="U666" s="153"/>
      <c r="V666" s="161"/>
      <c r="W666" s="153"/>
      <c r="X666" s="153"/>
      <c r="Y666" s="161"/>
      <c r="Z666" s="153"/>
      <c r="AA666" s="153"/>
      <c r="AB666" s="161"/>
      <c r="AC666" s="161"/>
      <c r="AD666" s="161"/>
      <c r="AE666" s="153"/>
      <c r="AF666" s="153"/>
      <c r="AG666" s="161"/>
      <c r="AH666" s="161"/>
      <c r="AI666" s="161"/>
      <c r="AJ666" s="153"/>
      <c r="AK666" s="153"/>
      <c r="AL666" s="161"/>
      <c r="AM666" s="161"/>
      <c r="AN666" s="161"/>
      <c r="AO666" s="153"/>
      <c r="AP666" s="153"/>
      <c r="AQ666" s="161"/>
      <c r="AR666" s="161"/>
      <c r="AS666" s="161"/>
      <c r="AT666" s="153"/>
      <c r="AU666" s="153"/>
      <c r="AV666" s="161"/>
      <c r="AW666" s="161"/>
      <c r="AX666" s="161"/>
      <c r="AY666" s="161"/>
      <c r="AZ666" s="161"/>
      <c r="BA666" s="161"/>
      <c r="BB666" s="221"/>
    </row>
    <row r="667" spans="1:54" ht="50.25" customHeight="1">
      <c r="A667" s="302"/>
      <c r="B667" s="304"/>
      <c r="C667" s="304"/>
      <c r="D667" s="163" t="s">
        <v>2</v>
      </c>
      <c r="E667" s="153">
        <f t="shared" si="1268"/>
        <v>0</v>
      </c>
      <c r="F667" s="153">
        <f t="shared" si="1255"/>
        <v>0</v>
      </c>
      <c r="G667" s="161"/>
      <c r="H667" s="153"/>
      <c r="I667" s="153"/>
      <c r="J667" s="161"/>
      <c r="K667" s="153"/>
      <c r="L667" s="153"/>
      <c r="M667" s="161"/>
      <c r="N667" s="153"/>
      <c r="O667" s="153"/>
      <c r="P667" s="161"/>
      <c r="Q667" s="153"/>
      <c r="R667" s="153"/>
      <c r="S667" s="161"/>
      <c r="T667" s="153"/>
      <c r="U667" s="153"/>
      <c r="V667" s="161"/>
      <c r="W667" s="153"/>
      <c r="X667" s="153"/>
      <c r="Y667" s="161"/>
      <c r="Z667" s="153"/>
      <c r="AA667" s="153"/>
      <c r="AB667" s="161"/>
      <c r="AC667" s="161"/>
      <c r="AD667" s="161"/>
      <c r="AE667" s="153"/>
      <c r="AF667" s="153"/>
      <c r="AG667" s="161"/>
      <c r="AH667" s="161"/>
      <c r="AI667" s="161"/>
      <c r="AJ667" s="153"/>
      <c r="AK667" s="153"/>
      <c r="AL667" s="161"/>
      <c r="AM667" s="161"/>
      <c r="AN667" s="161"/>
      <c r="AO667" s="153"/>
      <c r="AP667" s="153"/>
      <c r="AQ667" s="161"/>
      <c r="AR667" s="161"/>
      <c r="AS667" s="161"/>
      <c r="AT667" s="153"/>
      <c r="AU667" s="153"/>
      <c r="AV667" s="161"/>
      <c r="AW667" s="161"/>
      <c r="AX667" s="161"/>
      <c r="AY667" s="161"/>
      <c r="AZ667" s="161"/>
      <c r="BA667" s="161"/>
      <c r="BB667" s="221"/>
    </row>
    <row r="668" spans="1:54" ht="22.5" customHeight="1">
      <c r="A668" s="302"/>
      <c r="B668" s="304"/>
      <c r="C668" s="304"/>
      <c r="D668" s="218" t="s">
        <v>277</v>
      </c>
      <c r="E668" s="153">
        <f>H668+K668+N668+Q668+T668+W668+Z668+AE668+AJ668+AO668+AT668+AY668</f>
        <v>772.048</v>
      </c>
      <c r="F668" s="153">
        <f t="shared" si="1255"/>
        <v>621.93299999999999</v>
      </c>
      <c r="G668" s="161"/>
      <c r="H668" s="153"/>
      <c r="I668" s="153"/>
      <c r="J668" s="161"/>
      <c r="K668" s="153"/>
      <c r="L668" s="153"/>
      <c r="M668" s="161"/>
      <c r="N668" s="153"/>
      <c r="O668" s="153"/>
      <c r="P668" s="161"/>
      <c r="Q668" s="153"/>
      <c r="R668" s="153"/>
      <c r="S668" s="161"/>
      <c r="T668" s="153"/>
      <c r="U668" s="153"/>
      <c r="V668" s="161"/>
      <c r="W668" s="153">
        <v>621.93299999999999</v>
      </c>
      <c r="X668" s="153">
        <v>621.93299999999999</v>
      </c>
      <c r="Y668" s="161"/>
      <c r="Z668" s="153"/>
      <c r="AA668" s="153"/>
      <c r="AB668" s="161"/>
      <c r="AC668" s="161"/>
      <c r="AD668" s="161"/>
      <c r="AE668" s="153">
        <v>150.11500000000001</v>
      </c>
      <c r="AF668" s="153"/>
      <c r="AG668" s="161"/>
      <c r="AH668" s="161"/>
      <c r="AI668" s="161"/>
      <c r="AJ668" s="153"/>
      <c r="AK668" s="153"/>
      <c r="AL668" s="161"/>
      <c r="AM668" s="161"/>
      <c r="AN668" s="161"/>
      <c r="AO668" s="153"/>
      <c r="AP668" s="153"/>
      <c r="AQ668" s="161"/>
      <c r="AR668" s="161"/>
      <c r="AS668" s="161"/>
      <c r="AT668" s="153"/>
      <c r="AU668" s="153"/>
      <c r="AV668" s="161"/>
      <c r="AW668" s="161"/>
      <c r="AX668" s="161"/>
      <c r="AY668" s="161"/>
      <c r="AZ668" s="161"/>
      <c r="BA668" s="161"/>
      <c r="BB668" s="221"/>
    </row>
    <row r="669" spans="1:54" ht="82.5" customHeight="1">
      <c r="A669" s="302"/>
      <c r="B669" s="304"/>
      <c r="C669" s="304"/>
      <c r="D669" s="218" t="s">
        <v>283</v>
      </c>
      <c r="E669" s="153">
        <f t="shared" ref="E669:E674" si="1280">H669+K669+N669+Q669+T669+W669+Z669+AE669+AJ669+AO669+AT669+AY669</f>
        <v>0</v>
      </c>
      <c r="F669" s="153">
        <f t="shared" si="1255"/>
        <v>0</v>
      </c>
      <c r="G669" s="161"/>
      <c r="H669" s="153"/>
      <c r="I669" s="153"/>
      <c r="J669" s="161"/>
      <c r="K669" s="153"/>
      <c r="L669" s="153"/>
      <c r="M669" s="161"/>
      <c r="N669" s="153"/>
      <c r="O669" s="153"/>
      <c r="P669" s="161"/>
      <c r="Q669" s="153"/>
      <c r="R669" s="153"/>
      <c r="S669" s="161"/>
      <c r="T669" s="153"/>
      <c r="U669" s="153"/>
      <c r="V669" s="161"/>
      <c r="W669" s="153"/>
      <c r="X669" s="153"/>
      <c r="Y669" s="161"/>
      <c r="Z669" s="153"/>
      <c r="AA669" s="153"/>
      <c r="AB669" s="161"/>
      <c r="AC669" s="161"/>
      <c r="AD669" s="161"/>
      <c r="AE669" s="153"/>
      <c r="AF669" s="153"/>
      <c r="AG669" s="161"/>
      <c r="AH669" s="161"/>
      <c r="AI669" s="161"/>
      <c r="AJ669" s="153"/>
      <c r="AK669" s="153"/>
      <c r="AL669" s="161"/>
      <c r="AM669" s="161"/>
      <c r="AN669" s="161"/>
      <c r="AO669" s="153"/>
      <c r="AP669" s="153"/>
      <c r="AQ669" s="161"/>
      <c r="AR669" s="161"/>
      <c r="AS669" s="161"/>
      <c r="AT669" s="153"/>
      <c r="AU669" s="153"/>
      <c r="AV669" s="161"/>
      <c r="AW669" s="161"/>
      <c r="AX669" s="161"/>
      <c r="AY669" s="161"/>
      <c r="AZ669" s="161"/>
      <c r="BA669" s="161"/>
      <c r="BB669" s="221"/>
    </row>
    <row r="670" spans="1:54" ht="22.5" customHeight="1">
      <c r="A670" s="302"/>
      <c r="B670" s="304"/>
      <c r="C670" s="304"/>
      <c r="D670" s="218" t="s">
        <v>278</v>
      </c>
      <c r="E670" s="153">
        <f t="shared" si="1280"/>
        <v>0</v>
      </c>
      <c r="F670" s="153">
        <f t="shared" si="1255"/>
        <v>0</v>
      </c>
      <c r="G670" s="161"/>
      <c r="H670" s="153"/>
      <c r="I670" s="153"/>
      <c r="J670" s="161"/>
      <c r="K670" s="153"/>
      <c r="L670" s="153"/>
      <c r="M670" s="161"/>
      <c r="N670" s="153"/>
      <c r="O670" s="153"/>
      <c r="P670" s="161"/>
      <c r="Q670" s="153"/>
      <c r="R670" s="153"/>
      <c r="S670" s="161"/>
      <c r="T670" s="153"/>
      <c r="U670" s="153"/>
      <c r="V670" s="161"/>
      <c r="W670" s="153"/>
      <c r="X670" s="153"/>
      <c r="Y670" s="161"/>
      <c r="Z670" s="153"/>
      <c r="AA670" s="153"/>
      <c r="AB670" s="161"/>
      <c r="AC670" s="161"/>
      <c r="AD670" s="161"/>
      <c r="AE670" s="153"/>
      <c r="AF670" s="153"/>
      <c r="AG670" s="161"/>
      <c r="AH670" s="161"/>
      <c r="AI670" s="161"/>
      <c r="AJ670" s="153"/>
      <c r="AK670" s="153"/>
      <c r="AL670" s="161"/>
      <c r="AM670" s="161"/>
      <c r="AN670" s="161"/>
      <c r="AO670" s="153"/>
      <c r="AP670" s="153"/>
      <c r="AQ670" s="161"/>
      <c r="AR670" s="161"/>
      <c r="AS670" s="161"/>
      <c r="AT670" s="153"/>
      <c r="AU670" s="153"/>
      <c r="AV670" s="161"/>
      <c r="AW670" s="161"/>
      <c r="AX670" s="161"/>
      <c r="AY670" s="161"/>
      <c r="AZ670" s="161"/>
      <c r="BA670" s="161"/>
      <c r="BB670" s="221"/>
    </row>
    <row r="671" spans="1:54" ht="31.2">
      <c r="A671" s="302"/>
      <c r="B671" s="304"/>
      <c r="C671" s="304"/>
      <c r="D671" s="158" t="s">
        <v>43</v>
      </c>
      <c r="E671" s="153">
        <f t="shared" si="1280"/>
        <v>0</v>
      </c>
      <c r="F671" s="153">
        <f t="shared" si="1255"/>
        <v>0</v>
      </c>
      <c r="G671" s="161"/>
      <c r="H671" s="153"/>
      <c r="I671" s="153"/>
      <c r="J671" s="161"/>
      <c r="K671" s="153"/>
      <c r="L671" s="153"/>
      <c r="M671" s="161"/>
      <c r="N671" s="153"/>
      <c r="O671" s="153"/>
      <c r="P671" s="161"/>
      <c r="Q671" s="153"/>
      <c r="R671" s="153"/>
      <c r="S671" s="161"/>
      <c r="T671" s="153"/>
      <c r="U671" s="153"/>
      <c r="V671" s="161"/>
      <c r="W671" s="153"/>
      <c r="X671" s="153"/>
      <c r="Y671" s="161"/>
      <c r="Z671" s="153"/>
      <c r="AA671" s="153"/>
      <c r="AB671" s="161"/>
      <c r="AC671" s="161"/>
      <c r="AD671" s="161"/>
      <c r="AE671" s="153"/>
      <c r="AF671" s="153"/>
      <c r="AG671" s="161"/>
      <c r="AH671" s="161"/>
      <c r="AI671" s="161"/>
      <c r="AJ671" s="153"/>
      <c r="AK671" s="153"/>
      <c r="AL671" s="161"/>
      <c r="AM671" s="161"/>
      <c r="AN671" s="161"/>
      <c r="AO671" s="153"/>
      <c r="AP671" s="153"/>
      <c r="AQ671" s="161"/>
      <c r="AR671" s="161"/>
      <c r="AS671" s="161"/>
      <c r="AT671" s="153"/>
      <c r="AU671" s="153"/>
      <c r="AV671" s="161"/>
      <c r="AW671" s="161"/>
      <c r="AX671" s="161"/>
      <c r="AY671" s="161"/>
      <c r="AZ671" s="161"/>
      <c r="BA671" s="161"/>
      <c r="BB671" s="222"/>
    </row>
    <row r="672" spans="1:54" ht="22.5" customHeight="1">
      <c r="A672" s="301" t="s">
        <v>484</v>
      </c>
      <c r="B672" s="303" t="s">
        <v>487</v>
      </c>
      <c r="C672" s="303" t="s">
        <v>330</v>
      </c>
      <c r="D672" s="164" t="s">
        <v>41</v>
      </c>
      <c r="E672" s="153">
        <f t="shared" si="1280"/>
        <v>65</v>
      </c>
      <c r="F672" s="153">
        <f t="shared" si="1255"/>
        <v>0</v>
      </c>
      <c r="G672" s="161"/>
      <c r="H672" s="153">
        <f>H673+H674+H675+H677+H678</f>
        <v>0</v>
      </c>
      <c r="I672" s="153">
        <f t="shared" ref="I672" si="1281">I673+I674+I675+I677+I678</f>
        <v>0</v>
      </c>
      <c r="J672" s="153"/>
      <c r="K672" s="153">
        <f t="shared" ref="K672:L672" si="1282">K673+K674+K675+K677+K678</f>
        <v>0</v>
      </c>
      <c r="L672" s="153">
        <f t="shared" si="1282"/>
        <v>0</v>
      </c>
      <c r="M672" s="153"/>
      <c r="N672" s="153">
        <f t="shared" ref="N672:O672" si="1283">N673+N674+N675+N677+N678</f>
        <v>0</v>
      </c>
      <c r="O672" s="153">
        <f t="shared" si="1283"/>
        <v>0</v>
      </c>
      <c r="P672" s="153"/>
      <c r="Q672" s="153">
        <f t="shared" ref="Q672:R672" si="1284">Q673+Q674+Q675+Q677+Q678</f>
        <v>0</v>
      </c>
      <c r="R672" s="153">
        <f t="shared" si="1284"/>
        <v>0</v>
      </c>
      <c r="S672" s="153"/>
      <c r="T672" s="153">
        <f t="shared" ref="T672:U672" si="1285">T673+T674+T675+T677+T678</f>
        <v>0</v>
      </c>
      <c r="U672" s="153">
        <f t="shared" si="1285"/>
        <v>0</v>
      </c>
      <c r="V672" s="153"/>
      <c r="W672" s="153">
        <f t="shared" ref="W672:X672" si="1286">W673+W674+W675+W677+W678</f>
        <v>0</v>
      </c>
      <c r="X672" s="153">
        <f t="shared" si="1286"/>
        <v>0</v>
      </c>
      <c r="Y672" s="153"/>
      <c r="Z672" s="153">
        <f t="shared" ref="Z672:AC672" si="1287">Z673+Z674+Z675+Z677+Z678</f>
        <v>0</v>
      </c>
      <c r="AA672" s="153">
        <f t="shared" si="1287"/>
        <v>0</v>
      </c>
      <c r="AB672" s="153">
        <f t="shared" si="1287"/>
        <v>0</v>
      </c>
      <c r="AC672" s="153">
        <f t="shared" si="1287"/>
        <v>0</v>
      </c>
      <c r="AD672" s="153"/>
      <c r="AE672" s="153">
        <f t="shared" ref="AE672:AH672" si="1288">AE673+AE674+AE675+AE677+AE678</f>
        <v>0</v>
      </c>
      <c r="AF672" s="153">
        <f t="shared" si="1288"/>
        <v>0</v>
      </c>
      <c r="AG672" s="153">
        <f t="shared" si="1288"/>
        <v>0</v>
      </c>
      <c r="AH672" s="153">
        <f t="shared" si="1288"/>
        <v>0</v>
      </c>
      <c r="AI672" s="153"/>
      <c r="AJ672" s="153">
        <f t="shared" ref="AJ672:AM672" si="1289">AJ673+AJ674+AJ675+AJ677+AJ678</f>
        <v>65</v>
      </c>
      <c r="AK672" s="153">
        <f t="shared" si="1289"/>
        <v>0</v>
      </c>
      <c r="AL672" s="153">
        <f t="shared" si="1289"/>
        <v>0</v>
      </c>
      <c r="AM672" s="153">
        <f t="shared" si="1289"/>
        <v>0</v>
      </c>
      <c r="AN672" s="153"/>
      <c r="AO672" s="153">
        <f t="shared" ref="AO672:AR672" si="1290">AO673+AO674+AO675+AO677+AO678</f>
        <v>0</v>
      </c>
      <c r="AP672" s="153">
        <f t="shared" si="1290"/>
        <v>0</v>
      </c>
      <c r="AQ672" s="153">
        <f t="shared" si="1290"/>
        <v>0</v>
      </c>
      <c r="AR672" s="153">
        <f t="shared" si="1290"/>
        <v>0</v>
      </c>
      <c r="AS672" s="153"/>
      <c r="AT672" s="153">
        <f t="shared" ref="AT672:AW672" si="1291">AT673+AT674+AT675+AT677+AT678</f>
        <v>0</v>
      </c>
      <c r="AU672" s="153">
        <f t="shared" si="1291"/>
        <v>0</v>
      </c>
      <c r="AV672" s="153">
        <f t="shared" si="1291"/>
        <v>0</v>
      </c>
      <c r="AW672" s="153">
        <f t="shared" si="1291"/>
        <v>0</v>
      </c>
      <c r="AX672" s="153"/>
      <c r="AY672" s="153">
        <f t="shared" ref="AY672:AZ672" si="1292">AY673+AY674+AY675+AY677+AY678</f>
        <v>0</v>
      </c>
      <c r="AZ672" s="153">
        <f t="shared" si="1292"/>
        <v>0</v>
      </c>
      <c r="BA672" s="161"/>
      <c r="BB672" s="221"/>
    </row>
    <row r="673" spans="1:54" ht="32.25" customHeight="1">
      <c r="A673" s="302"/>
      <c r="B673" s="304"/>
      <c r="C673" s="304"/>
      <c r="D673" s="162" t="s">
        <v>37</v>
      </c>
      <c r="E673" s="153">
        <f t="shared" si="1280"/>
        <v>0</v>
      </c>
      <c r="F673" s="153">
        <f t="shared" si="1255"/>
        <v>0</v>
      </c>
      <c r="G673" s="161"/>
      <c r="H673" s="153"/>
      <c r="I673" s="153"/>
      <c r="J673" s="161"/>
      <c r="K673" s="153"/>
      <c r="L673" s="153"/>
      <c r="M673" s="161"/>
      <c r="N673" s="153"/>
      <c r="O673" s="153"/>
      <c r="P673" s="161"/>
      <c r="Q673" s="153"/>
      <c r="R673" s="153"/>
      <c r="S673" s="161"/>
      <c r="T673" s="153"/>
      <c r="U673" s="153"/>
      <c r="V673" s="161"/>
      <c r="W673" s="153"/>
      <c r="X673" s="153"/>
      <c r="Y673" s="161"/>
      <c r="Z673" s="153"/>
      <c r="AA673" s="153"/>
      <c r="AB673" s="161"/>
      <c r="AC673" s="161"/>
      <c r="AD673" s="161"/>
      <c r="AE673" s="153"/>
      <c r="AF673" s="153"/>
      <c r="AG673" s="161"/>
      <c r="AH673" s="161"/>
      <c r="AI673" s="161"/>
      <c r="AJ673" s="153"/>
      <c r="AK673" s="153"/>
      <c r="AL673" s="161"/>
      <c r="AM673" s="161"/>
      <c r="AN673" s="161"/>
      <c r="AO673" s="153"/>
      <c r="AP673" s="153"/>
      <c r="AQ673" s="161"/>
      <c r="AR673" s="161"/>
      <c r="AS673" s="161"/>
      <c r="AT673" s="153"/>
      <c r="AU673" s="153"/>
      <c r="AV673" s="161"/>
      <c r="AW673" s="161"/>
      <c r="AX673" s="161"/>
      <c r="AY673" s="161"/>
      <c r="AZ673" s="161"/>
      <c r="BA673" s="161"/>
      <c r="BB673" s="221"/>
    </row>
    <row r="674" spans="1:54" ht="50.25" customHeight="1">
      <c r="A674" s="302"/>
      <c r="B674" s="304"/>
      <c r="C674" s="304"/>
      <c r="D674" s="163" t="s">
        <v>2</v>
      </c>
      <c r="E674" s="153">
        <f t="shared" si="1280"/>
        <v>0</v>
      </c>
      <c r="F674" s="153">
        <f t="shared" si="1255"/>
        <v>0</v>
      </c>
      <c r="G674" s="161"/>
      <c r="H674" s="153"/>
      <c r="I674" s="153"/>
      <c r="J674" s="161"/>
      <c r="K674" s="153"/>
      <c r="L674" s="153"/>
      <c r="M674" s="161"/>
      <c r="N674" s="153"/>
      <c r="O674" s="153"/>
      <c r="P674" s="161"/>
      <c r="Q674" s="153"/>
      <c r="R674" s="153"/>
      <c r="S674" s="161"/>
      <c r="T674" s="153"/>
      <c r="U674" s="153"/>
      <c r="V674" s="161"/>
      <c r="W674" s="153"/>
      <c r="X674" s="153"/>
      <c r="Y674" s="161"/>
      <c r="Z674" s="153"/>
      <c r="AA674" s="153"/>
      <c r="AB674" s="161"/>
      <c r="AC674" s="161"/>
      <c r="AD674" s="161"/>
      <c r="AE674" s="153"/>
      <c r="AF674" s="153"/>
      <c r="AG674" s="161"/>
      <c r="AH674" s="161"/>
      <c r="AI674" s="161"/>
      <c r="AJ674" s="153"/>
      <c r="AK674" s="153"/>
      <c r="AL674" s="161"/>
      <c r="AM674" s="161"/>
      <c r="AN674" s="161"/>
      <c r="AO674" s="153"/>
      <c r="AP674" s="153"/>
      <c r="AQ674" s="161"/>
      <c r="AR674" s="161"/>
      <c r="AS674" s="161"/>
      <c r="AT674" s="153"/>
      <c r="AU674" s="153"/>
      <c r="AV674" s="161"/>
      <c r="AW674" s="161"/>
      <c r="AX674" s="161"/>
      <c r="AY674" s="161"/>
      <c r="AZ674" s="161"/>
      <c r="BA674" s="161"/>
      <c r="BB674" s="221"/>
    </row>
    <row r="675" spans="1:54" ht="22.5" customHeight="1">
      <c r="A675" s="302"/>
      <c r="B675" s="304"/>
      <c r="C675" s="304"/>
      <c r="D675" s="218" t="s">
        <v>277</v>
      </c>
      <c r="E675" s="153">
        <f>H675+K675+N675+Q675+T675+W675+Z675+AE675+AJ675+AO675+AT675+AY675</f>
        <v>65</v>
      </c>
      <c r="F675" s="153">
        <f t="shared" si="1255"/>
        <v>0</v>
      </c>
      <c r="G675" s="161"/>
      <c r="H675" s="153"/>
      <c r="I675" s="153"/>
      <c r="J675" s="161"/>
      <c r="K675" s="153"/>
      <c r="L675" s="153"/>
      <c r="M675" s="161"/>
      <c r="N675" s="153"/>
      <c r="O675" s="153"/>
      <c r="P675" s="161"/>
      <c r="Q675" s="153"/>
      <c r="R675" s="153"/>
      <c r="S675" s="161"/>
      <c r="T675" s="153"/>
      <c r="U675" s="153"/>
      <c r="V675" s="161"/>
      <c r="W675" s="153"/>
      <c r="X675" s="153"/>
      <c r="Y675" s="161"/>
      <c r="Z675" s="153"/>
      <c r="AA675" s="153"/>
      <c r="AB675" s="161"/>
      <c r="AC675" s="161"/>
      <c r="AD675" s="161"/>
      <c r="AE675" s="153"/>
      <c r="AF675" s="153"/>
      <c r="AG675" s="161"/>
      <c r="AH675" s="161"/>
      <c r="AI675" s="161"/>
      <c r="AJ675" s="153">
        <v>65</v>
      </c>
      <c r="AK675" s="153"/>
      <c r="AL675" s="161"/>
      <c r="AM675" s="161"/>
      <c r="AN675" s="161"/>
      <c r="AO675" s="153"/>
      <c r="AP675" s="153"/>
      <c r="AQ675" s="161"/>
      <c r="AR675" s="161"/>
      <c r="AS675" s="161"/>
      <c r="AT675" s="153"/>
      <c r="AU675" s="153"/>
      <c r="AV675" s="161"/>
      <c r="AW675" s="161"/>
      <c r="AX675" s="161"/>
      <c r="AY675" s="161"/>
      <c r="AZ675" s="161"/>
      <c r="BA675" s="161"/>
      <c r="BB675" s="221"/>
    </row>
    <row r="676" spans="1:54" ht="82.5" customHeight="1">
      <c r="A676" s="302"/>
      <c r="B676" s="304"/>
      <c r="C676" s="304"/>
      <c r="D676" s="218" t="s">
        <v>283</v>
      </c>
      <c r="E676" s="153">
        <f t="shared" ref="E676:E681" si="1293">H676+K676+N676+Q676+T676+W676+Z676+AE676+AJ676+AO676+AT676+AY676</f>
        <v>0</v>
      </c>
      <c r="F676" s="153">
        <f t="shared" si="1255"/>
        <v>0</v>
      </c>
      <c r="G676" s="161"/>
      <c r="H676" s="153"/>
      <c r="I676" s="153"/>
      <c r="J676" s="161"/>
      <c r="K676" s="153"/>
      <c r="L676" s="153"/>
      <c r="M676" s="161"/>
      <c r="N676" s="153"/>
      <c r="O676" s="153"/>
      <c r="P676" s="161"/>
      <c r="Q676" s="153"/>
      <c r="R676" s="153"/>
      <c r="S676" s="161"/>
      <c r="T676" s="153"/>
      <c r="U676" s="153"/>
      <c r="V676" s="161"/>
      <c r="W676" s="153"/>
      <c r="X676" s="153"/>
      <c r="Y676" s="161"/>
      <c r="Z676" s="153"/>
      <c r="AA676" s="153"/>
      <c r="AB676" s="161"/>
      <c r="AC676" s="161"/>
      <c r="AD676" s="161"/>
      <c r="AE676" s="153"/>
      <c r="AF676" s="153"/>
      <c r="AG676" s="161"/>
      <c r="AH676" s="161"/>
      <c r="AI676" s="161"/>
      <c r="AJ676" s="153"/>
      <c r="AK676" s="153"/>
      <c r="AL676" s="161"/>
      <c r="AM676" s="161"/>
      <c r="AN676" s="161"/>
      <c r="AO676" s="153"/>
      <c r="AP676" s="153"/>
      <c r="AQ676" s="161"/>
      <c r="AR676" s="161"/>
      <c r="AS676" s="161"/>
      <c r="AT676" s="153"/>
      <c r="AU676" s="153"/>
      <c r="AV676" s="161"/>
      <c r="AW676" s="161"/>
      <c r="AX676" s="161"/>
      <c r="AY676" s="161"/>
      <c r="AZ676" s="161"/>
      <c r="BA676" s="161"/>
      <c r="BB676" s="221"/>
    </row>
    <row r="677" spans="1:54" ht="22.5" customHeight="1">
      <c r="A677" s="302"/>
      <c r="B677" s="304"/>
      <c r="C677" s="304"/>
      <c r="D677" s="218" t="s">
        <v>278</v>
      </c>
      <c r="E677" s="153">
        <f t="shared" si="1293"/>
        <v>0</v>
      </c>
      <c r="F677" s="153">
        <f t="shared" si="1255"/>
        <v>0</v>
      </c>
      <c r="G677" s="161"/>
      <c r="H677" s="153"/>
      <c r="I677" s="153"/>
      <c r="J677" s="161"/>
      <c r="K677" s="153"/>
      <c r="L677" s="153"/>
      <c r="M677" s="161"/>
      <c r="N677" s="153"/>
      <c r="O677" s="153"/>
      <c r="P677" s="161"/>
      <c r="Q677" s="153"/>
      <c r="R677" s="153"/>
      <c r="S677" s="161"/>
      <c r="T677" s="153"/>
      <c r="U677" s="153"/>
      <c r="V677" s="161"/>
      <c r="W677" s="153"/>
      <c r="X677" s="153"/>
      <c r="Y677" s="161"/>
      <c r="Z677" s="153"/>
      <c r="AA677" s="153"/>
      <c r="AB677" s="161"/>
      <c r="AC677" s="161"/>
      <c r="AD677" s="161"/>
      <c r="AE677" s="153"/>
      <c r="AF677" s="153"/>
      <c r="AG677" s="161"/>
      <c r="AH677" s="161"/>
      <c r="AI677" s="161"/>
      <c r="AJ677" s="153"/>
      <c r="AK677" s="153"/>
      <c r="AL677" s="161"/>
      <c r="AM677" s="161"/>
      <c r="AN677" s="161"/>
      <c r="AO677" s="153"/>
      <c r="AP677" s="153"/>
      <c r="AQ677" s="161"/>
      <c r="AR677" s="161"/>
      <c r="AS677" s="161"/>
      <c r="AT677" s="153"/>
      <c r="AU677" s="153"/>
      <c r="AV677" s="161"/>
      <c r="AW677" s="161"/>
      <c r="AX677" s="161"/>
      <c r="AY677" s="161"/>
      <c r="AZ677" s="161"/>
      <c r="BA677" s="161"/>
      <c r="BB677" s="221"/>
    </row>
    <row r="678" spans="1:54" ht="31.2">
      <c r="A678" s="302"/>
      <c r="B678" s="304"/>
      <c r="C678" s="304"/>
      <c r="D678" s="158" t="s">
        <v>43</v>
      </c>
      <c r="E678" s="153">
        <f t="shared" si="1293"/>
        <v>0</v>
      </c>
      <c r="F678" s="153">
        <f t="shared" si="1255"/>
        <v>0</v>
      </c>
      <c r="G678" s="161"/>
      <c r="H678" s="153"/>
      <c r="I678" s="153"/>
      <c r="J678" s="161"/>
      <c r="K678" s="153"/>
      <c r="L678" s="153"/>
      <c r="M678" s="161"/>
      <c r="N678" s="153"/>
      <c r="O678" s="153"/>
      <c r="P678" s="161"/>
      <c r="Q678" s="153"/>
      <c r="R678" s="153"/>
      <c r="S678" s="161"/>
      <c r="T678" s="153"/>
      <c r="U678" s="153"/>
      <c r="V678" s="161"/>
      <c r="W678" s="153"/>
      <c r="X678" s="153"/>
      <c r="Y678" s="161"/>
      <c r="Z678" s="153"/>
      <c r="AA678" s="153"/>
      <c r="AB678" s="161"/>
      <c r="AC678" s="161"/>
      <c r="AD678" s="161"/>
      <c r="AE678" s="153"/>
      <c r="AF678" s="153"/>
      <c r="AG678" s="161"/>
      <c r="AH678" s="161"/>
      <c r="AI678" s="161"/>
      <c r="AJ678" s="153"/>
      <c r="AK678" s="153"/>
      <c r="AL678" s="161"/>
      <c r="AM678" s="161"/>
      <c r="AN678" s="161"/>
      <c r="AO678" s="153"/>
      <c r="AP678" s="153"/>
      <c r="AQ678" s="161"/>
      <c r="AR678" s="161"/>
      <c r="AS678" s="161"/>
      <c r="AT678" s="153"/>
      <c r="AU678" s="153"/>
      <c r="AV678" s="161"/>
      <c r="AW678" s="161"/>
      <c r="AX678" s="161"/>
      <c r="AY678" s="161"/>
      <c r="AZ678" s="161"/>
      <c r="BA678" s="161"/>
      <c r="BB678" s="222"/>
    </row>
    <row r="679" spans="1:54" ht="22.5" customHeight="1">
      <c r="A679" s="301" t="s">
        <v>485</v>
      </c>
      <c r="B679" s="303" t="s">
        <v>523</v>
      </c>
      <c r="C679" s="303" t="s">
        <v>330</v>
      </c>
      <c r="D679" s="164" t="s">
        <v>41</v>
      </c>
      <c r="E679" s="153">
        <f t="shared" si="1293"/>
        <v>247.32</v>
      </c>
      <c r="F679" s="153">
        <f t="shared" ref="F679:F685" si="1294">I679+L679+O679+R679+U679+X679+AA679+AF679+AK679+AP679+AU679+AZ679</f>
        <v>0</v>
      </c>
      <c r="G679" s="161"/>
      <c r="H679" s="153">
        <f>H680+H681+H682+H684+H685</f>
        <v>0</v>
      </c>
      <c r="I679" s="153">
        <f t="shared" ref="I679" si="1295">I680+I681+I682+I684+I685</f>
        <v>0</v>
      </c>
      <c r="J679" s="153"/>
      <c r="K679" s="153">
        <f t="shared" ref="K679:L679" si="1296">K680+K681+K682+K684+K685</f>
        <v>0</v>
      </c>
      <c r="L679" s="153">
        <f t="shared" si="1296"/>
        <v>0</v>
      </c>
      <c r="M679" s="153"/>
      <c r="N679" s="153">
        <f t="shared" ref="N679:O679" si="1297">N680+N681+N682+N684+N685</f>
        <v>0</v>
      </c>
      <c r="O679" s="153">
        <f t="shared" si="1297"/>
        <v>0</v>
      </c>
      <c r="P679" s="153"/>
      <c r="Q679" s="153">
        <f t="shared" ref="Q679:R679" si="1298">Q680+Q681+Q682+Q684+Q685</f>
        <v>0</v>
      </c>
      <c r="R679" s="153">
        <f t="shared" si="1298"/>
        <v>0</v>
      </c>
      <c r="S679" s="153"/>
      <c r="T679" s="153">
        <f t="shared" ref="T679:U679" si="1299">T680+T681+T682+T684+T685</f>
        <v>0</v>
      </c>
      <c r="U679" s="153">
        <f t="shared" si="1299"/>
        <v>0</v>
      </c>
      <c r="V679" s="153"/>
      <c r="W679" s="153">
        <f t="shared" ref="W679:X679" si="1300">W680+W681+W682+W684+W685</f>
        <v>0</v>
      </c>
      <c r="X679" s="153">
        <f t="shared" si="1300"/>
        <v>0</v>
      </c>
      <c r="Y679" s="153"/>
      <c r="Z679" s="153">
        <f t="shared" ref="Z679:AC679" si="1301">Z680+Z681+Z682+Z684+Z685</f>
        <v>0</v>
      </c>
      <c r="AA679" s="153">
        <f t="shared" si="1301"/>
        <v>0</v>
      </c>
      <c r="AB679" s="153">
        <f t="shared" si="1301"/>
        <v>0</v>
      </c>
      <c r="AC679" s="153">
        <f t="shared" si="1301"/>
        <v>0</v>
      </c>
      <c r="AD679" s="153"/>
      <c r="AE679" s="153">
        <f t="shared" ref="AE679:AH679" si="1302">AE680+AE681+AE682+AE684+AE685</f>
        <v>0</v>
      </c>
      <c r="AF679" s="153">
        <f t="shared" si="1302"/>
        <v>0</v>
      </c>
      <c r="AG679" s="153">
        <f t="shared" si="1302"/>
        <v>0</v>
      </c>
      <c r="AH679" s="153">
        <f t="shared" si="1302"/>
        <v>0</v>
      </c>
      <c r="AI679" s="153"/>
      <c r="AJ679" s="153">
        <f t="shared" ref="AJ679:AM679" si="1303">AJ680+AJ681+AJ682+AJ684+AJ685</f>
        <v>247.32</v>
      </c>
      <c r="AK679" s="153">
        <f t="shared" si="1303"/>
        <v>0</v>
      </c>
      <c r="AL679" s="153">
        <f t="shared" si="1303"/>
        <v>0</v>
      </c>
      <c r="AM679" s="153">
        <f t="shared" si="1303"/>
        <v>0</v>
      </c>
      <c r="AN679" s="153"/>
      <c r="AO679" s="153">
        <f t="shared" ref="AO679:AR679" si="1304">AO680+AO681+AO682+AO684+AO685</f>
        <v>0</v>
      </c>
      <c r="AP679" s="153">
        <f t="shared" si="1304"/>
        <v>0</v>
      </c>
      <c r="AQ679" s="153">
        <f t="shared" si="1304"/>
        <v>0</v>
      </c>
      <c r="AR679" s="153">
        <f t="shared" si="1304"/>
        <v>0</v>
      </c>
      <c r="AS679" s="153"/>
      <c r="AT679" s="153">
        <f t="shared" ref="AT679:AW679" si="1305">AT680+AT681+AT682+AT684+AT685</f>
        <v>0</v>
      </c>
      <c r="AU679" s="153">
        <f t="shared" si="1305"/>
        <v>0</v>
      </c>
      <c r="AV679" s="153">
        <f t="shared" si="1305"/>
        <v>0</v>
      </c>
      <c r="AW679" s="153">
        <f t="shared" si="1305"/>
        <v>0</v>
      </c>
      <c r="AX679" s="153"/>
      <c r="AY679" s="153">
        <f t="shared" ref="AY679:AZ679" si="1306">AY680+AY681+AY682+AY684+AY685</f>
        <v>0</v>
      </c>
      <c r="AZ679" s="153">
        <f t="shared" si="1306"/>
        <v>0</v>
      </c>
      <c r="BA679" s="161"/>
      <c r="BB679" s="230"/>
    </row>
    <row r="680" spans="1:54" ht="32.25" customHeight="1">
      <c r="A680" s="302"/>
      <c r="B680" s="304"/>
      <c r="C680" s="304"/>
      <c r="D680" s="162" t="s">
        <v>37</v>
      </c>
      <c r="E680" s="153">
        <f t="shared" si="1293"/>
        <v>0</v>
      </c>
      <c r="F680" s="153">
        <f t="shared" si="1294"/>
        <v>0</v>
      </c>
      <c r="G680" s="161"/>
      <c r="H680" s="153"/>
      <c r="I680" s="153"/>
      <c r="J680" s="161"/>
      <c r="K680" s="153"/>
      <c r="L680" s="153"/>
      <c r="M680" s="161"/>
      <c r="N680" s="153"/>
      <c r="O680" s="153"/>
      <c r="P680" s="161"/>
      <c r="Q680" s="153"/>
      <c r="R680" s="153"/>
      <c r="S680" s="161"/>
      <c r="T680" s="153"/>
      <c r="U680" s="153"/>
      <c r="V680" s="161"/>
      <c r="W680" s="153"/>
      <c r="X680" s="153"/>
      <c r="Y680" s="161"/>
      <c r="Z680" s="153"/>
      <c r="AA680" s="153"/>
      <c r="AB680" s="161"/>
      <c r="AC680" s="161"/>
      <c r="AD680" s="161"/>
      <c r="AE680" s="153"/>
      <c r="AF680" s="153"/>
      <c r="AG680" s="161"/>
      <c r="AH680" s="161"/>
      <c r="AI680" s="161"/>
      <c r="AJ680" s="153"/>
      <c r="AK680" s="153"/>
      <c r="AL680" s="161"/>
      <c r="AM680" s="161"/>
      <c r="AN680" s="161"/>
      <c r="AO680" s="153"/>
      <c r="AP680" s="153"/>
      <c r="AQ680" s="161"/>
      <c r="AR680" s="161"/>
      <c r="AS680" s="161"/>
      <c r="AT680" s="153"/>
      <c r="AU680" s="153"/>
      <c r="AV680" s="161"/>
      <c r="AW680" s="161"/>
      <c r="AX680" s="161"/>
      <c r="AY680" s="161"/>
      <c r="AZ680" s="161"/>
      <c r="BA680" s="161"/>
      <c r="BB680" s="230"/>
    </row>
    <row r="681" spans="1:54" ht="50.25" customHeight="1">
      <c r="A681" s="302"/>
      <c r="B681" s="304"/>
      <c r="C681" s="304"/>
      <c r="D681" s="163" t="s">
        <v>2</v>
      </c>
      <c r="E681" s="153">
        <f t="shared" si="1293"/>
        <v>0</v>
      </c>
      <c r="F681" s="153">
        <f t="shared" si="1294"/>
        <v>0</v>
      </c>
      <c r="G681" s="161"/>
      <c r="H681" s="153"/>
      <c r="I681" s="153"/>
      <c r="J681" s="161"/>
      <c r="K681" s="153"/>
      <c r="L681" s="153"/>
      <c r="M681" s="161"/>
      <c r="N681" s="153"/>
      <c r="O681" s="153"/>
      <c r="P681" s="161"/>
      <c r="Q681" s="153"/>
      <c r="R681" s="153"/>
      <c r="S681" s="161"/>
      <c r="T681" s="153"/>
      <c r="U681" s="153"/>
      <c r="V681" s="161"/>
      <c r="W681" s="153"/>
      <c r="X681" s="153"/>
      <c r="Y681" s="161"/>
      <c r="Z681" s="153"/>
      <c r="AA681" s="153"/>
      <c r="AB681" s="161"/>
      <c r="AC681" s="161"/>
      <c r="AD681" s="161"/>
      <c r="AE681" s="153"/>
      <c r="AF681" s="153"/>
      <c r="AG681" s="161"/>
      <c r="AH681" s="161"/>
      <c r="AI681" s="161"/>
      <c r="AJ681" s="153"/>
      <c r="AK681" s="153"/>
      <c r="AL681" s="161"/>
      <c r="AM681" s="161"/>
      <c r="AN681" s="161"/>
      <c r="AO681" s="153"/>
      <c r="AP681" s="153"/>
      <c r="AQ681" s="161"/>
      <c r="AR681" s="161"/>
      <c r="AS681" s="161"/>
      <c r="AT681" s="153"/>
      <c r="AU681" s="153"/>
      <c r="AV681" s="161"/>
      <c r="AW681" s="161"/>
      <c r="AX681" s="161"/>
      <c r="AY681" s="161"/>
      <c r="AZ681" s="161"/>
      <c r="BA681" s="161"/>
      <c r="BB681" s="230"/>
    </row>
    <row r="682" spans="1:54" ht="22.5" customHeight="1">
      <c r="A682" s="302"/>
      <c r="B682" s="304"/>
      <c r="C682" s="304"/>
      <c r="D682" s="229" t="s">
        <v>277</v>
      </c>
      <c r="E682" s="153">
        <f>H682+K682+N682+Q682+T682+W682+Z682+AE682+AJ682+AO682+AT682+AY682</f>
        <v>247.32</v>
      </c>
      <c r="F682" s="153">
        <f t="shared" si="1294"/>
        <v>0</v>
      </c>
      <c r="G682" s="161"/>
      <c r="H682" s="153"/>
      <c r="I682" s="153"/>
      <c r="J682" s="161"/>
      <c r="K682" s="153"/>
      <c r="L682" s="153"/>
      <c r="M682" s="161"/>
      <c r="N682" s="153"/>
      <c r="O682" s="153"/>
      <c r="P682" s="161"/>
      <c r="Q682" s="153"/>
      <c r="R682" s="153"/>
      <c r="S682" s="161"/>
      <c r="T682" s="153"/>
      <c r="U682" s="153"/>
      <c r="V682" s="161"/>
      <c r="W682" s="153"/>
      <c r="X682" s="153"/>
      <c r="Y682" s="161"/>
      <c r="Z682" s="153"/>
      <c r="AA682" s="153"/>
      <c r="AB682" s="161"/>
      <c r="AC682" s="161"/>
      <c r="AD682" s="161"/>
      <c r="AE682" s="153"/>
      <c r="AF682" s="153"/>
      <c r="AG682" s="161"/>
      <c r="AH682" s="161"/>
      <c r="AI682" s="161"/>
      <c r="AJ682" s="153">
        <v>247.32</v>
      </c>
      <c r="AK682" s="153"/>
      <c r="AL682" s="161"/>
      <c r="AM682" s="161"/>
      <c r="AN682" s="161"/>
      <c r="AO682" s="153"/>
      <c r="AP682" s="153"/>
      <c r="AQ682" s="161"/>
      <c r="AR682" s="161"/>
      <c r="AS682" s="161"/>
      <c r="AT682" s="153"/>
      <c r="AU682" s="153"/>
      <c r="AV682" s="161"/>
      <c r="AW682" s="161"/>
      <c r="AX682" s="161"/>
      <c r="AY682" s="161"/>
      <c r="AZ682" s="161"/>
      <c r="BA682" s="161"/>
      <c r="BB682" s="230"/>
    </row>
    <row r="683" spans="1:54" ht="82.5" customHeight="1">
      <c r="A683" s="302"/>
      <c r="B683" s="304"/>
      <c r="C683" s="304"/>
      <c r="D683" s="229" t="s">
        <v>283</v>
      </c>
      <c r="E683" s="153">
        <f t="shared" ref="E683:E688" si="1307">H683+K683+N683+Q683+T683+W683+Z683+AE683+AJ683+AO683+AT683+AY683</f>
        <v>0</v>
      </c>
      <c r="F683" s="153">
        <f t="shared" si="1294"/>
        <v>0</v>
      </c>
      <c r="G683" s="161"/>
      <c r="H683" s="153"/>
      <c r="I683" s="153"/>
      <c r="J683" s="161"/>
      <c r="K683" s="153"/>
      <c r="L683" s="153"/>
      <c r="M683" s="161"/>
      <c r="N683" s="153"/>
      <c r="O683" s="153"/>
      <c r="P683" s="161"/>
      <c r="Q683" s="153"/>
      <c r="R683" s="153"/>
      <c r="S683" s="161"/>
      <c r="T683" s="153"/>
      <c r="U683" s="153"/>
      <c r="V683" s="161"/>
      <c r="W683" s="153"/>
      <c r="X683" s="153"/>
      <c r="Y683" s="161"/>
      <c r="Z683" s="153"/>
      <c r="AA683" s="153"/>
      <c r="AB683" s="161"/>
      <c r="AC683" s="161"/>
      <c r="AD683" s="161"/>
      <c r="AE683" s="153"/>
      <c r="AF683" s="153"/>
      <c r="AG683" s="161"/>
      <c r="AH683" s="161"/>
      <c r="AI683" s="161"/>
      <c r="AJ683" s="153"/>
      <c r="AK683" s="153"/>
      <c r="AL683" s="161"/>
      <c r="AM683" s="161"/>
      <c r="AN683" s="161"/>
      <c r="AO683" s="153"/>
      <c r="AP683" s="153"/>
      <c r="AQ683" s="161"/>
      <c r="AR683" s="161"/>
      <c r="AS683" s="161"/>
      <c r="AT683" s="153"/>
      <c r="AU683" s="153"/>
      <c r="AV683" s="161"/>
      <c r="AW683" s="161"/>
      <c r="AX683" s="161"/>
      <c r="AY683" s="161"/>
      <c r="AZ683" s="161"/>
      <c r="BA683" s="161"/>
      <c r="BB683" s="230"/>
    </row>
    <row r="684" spans="1:54" ht="22.5" customHeight="1">
      <c r="A684" s="302"/>
      <c r="B684" s="304"/>
      <c r="C684" s="304"/>
      <c r="D684" s="229" t="s">
        <v>278</v>
      </c>
      <c r="E684" s="153">
        <f t="shared" si="1307"/>
        <v>0</v>
      </c>
      <c r="F684" s="153">
        <f t="shared" si="1294"/>
        <v>0</v>
      </c>
      <c r="G684" s="161"/>
      <c r="H684" s="153"/>
      <c r="I684" s="153"/>
      <c r="J684" s="161"/>
      <c r="K684" s="153"/>
      <c r="L684" s="153"/>
      <c r="M684" s="161"/>
      <c r="N684" s="153"/>
      <c r="O684" s="153"/>
      <c r="P684" s="161"/>
      <c r="Q684" s="153"/>
      <c r="R684" s="153"/>
      <c r="S684" s="161"/>
      <c r="T684" s="153"/>
      <c r="U684" s="153"/>
      <c r="V684" s="161"/>
      <c r="W684" s="153"/>
      <c r="X684" s="153"/>
      <c r="Y684" s="161"/>
      <c r="Z684" s="153"/>
      <c r="AA684" s="153"/>
      <c r="AB684" s="161"/>
      <c r="AC684" s="161"/>
      <c r="AD684" s="161"/>
      <c r="AE684" s="153"/>
      <c r="AF684" s="153"/>
      <c r="AG684" s="161"/>
      <c r="AH684" s="161"/>
      <c r="AI684" s="161"/>
      <c r="AJ684" s="153"/>
      <c r="AK684" s="153"/>
      <c r="AL684" s="161"/>
      <c r="AM684" s="161"/>
      <c r="AN684" s="161"/>
      <c r="AO684" s="153"/>
      <c r="AP684" s="153"/>
      <c r="AQ684" s="161"/>
      <c r="AR684" s="161"/>
      <c r="AS684" s="161"/>
      <c r="AT684" s="153"/>
      <c r="AU684" s="153"/>
      <c r="AV684" s="161"/>
      <c r="AW684" s="161"/>
      <c r="AX684" s="161"/>
      <c r="AY684" s="161"/>
      <c r="AZ684" s="161"/>
      <c r="BA684" s="161"/>
      <c r="BB684" s="230"/>
    </row>
    <row r="685" spans="1:54" ht="56.25" customHeight="1">
      <c r="A685" s="302"/>
      <c r="B685" s="304"/>
      <c r="C685" s="304"/>
      <c r="D685" s="158" t="s">
        <v>43</v>
      </c>
      <c r="E685" s="153">
        <f t="shared" si="1307"/>
        <v>0</v>
      </c>
      <c r="F685" s="153">
        <f t="shared" si="1294"/>
        <v>0</v>
      </c>
      <c r="G685" s="161"/>
      <c r="H685" s="153"/>
      <c r="I685" s="153"/>
      <c r="J685" s="161"/>
      <c r="K685" s="153"/>
      <c r="L685" s="153"/>
      <c r="M685" s="161"/>
      <c r="N685" s="153"/>
      <c r="O685" s="153"/>
      <c r="P685" s="161"/>
      <c r="Q685" s="153"/>
      <c r="R685" s="153"/>
      <c r="S685" s="161"/>
      <c r="T685" s="153"/>
      <c r="U685" s="153"/>
      <c r="V685" s="161"/>
      <c r="W685" s="153"/>
      <c r="X685" s="153"/>
      <c r="Y685" s="161"/>
      <c r="Z685" s="153"/>
      <c r="AA685" s="153"/>
      <c r="AB685" s="161"/>
      <c r="AC685" s="161"/>
      <c r="AD685" s="161"/>
      <c r="AE685" s="153"/>
      <c r="AF685" s="153"/>
      <c r="AG685" s="161"/>
      <c r="AH685" s="161"/>
      <c r="AI685" s="161"/>
      <c r="AJ685" s="153"/>
      <c r="AK685" s="153"/>
      <c r="AL685" s="161"/>
      <c r="AM685" s="161"/>
      <c r="AN685" s="161"/>
      <c r="AO685" s="153"/>
      <c r="AP685" s="153"/>
      <c r="AQ685" s="161"/>
      <c r="AR685" s="161"/>
      <c r="AS685" s="161"/>
      <c r="AT685" s="153"/>
      <c r="AU685" s="153"/>
      <c r="AV685" s="161"/>
      <c r="AW685" s="161"/>
      <c r="AX685" s="161"/>
      <c r="AY685" s="161"/>
      <c r="AZ685" s="161"/>
      <c r="BA685" s="161"/>
      <c r="BB685" s="231"/>
    </row>
    <row r="686" spans="1:54" ht="22.5" customHeight="1">
      <c r="A686" s="301" t="s">
        <v>486</v>
      </c>
      <c r="B686" s="303" t="s">
        <v>524</v>
      </c>
      <c r="C686" s="303" t="s">
        <v>330</v>
      </c>
      <c r="D686" s="164" t="s">
        <v>41</v>
      </c>
      <c r="E686" s="153">
        <f t="shared" si="1307"/>
        <v>166.26300000000001</v>
      </c>
      <c r="F686" s="153">
        <f t="shared" ref="F686:F692" si="1308">I686+L686+O686+R686+U686+X686+AA686+AF686+AK686+AP686+AU686+AZ686</f>
        <v>0</v>
      </c>
      <c r="G686" s="161"/>
      <c r="H686" s="153">
        <f>H687+H688+H689+H691+H692</f>
        <v>0</v>
      </c>
      <c r="I686" s="153">
        <f t="shared" ref="I686" si="1309">I687+I688+I689+I691+I692</f>
        <v>0</v>
      </c>
      <c r="J686" s="153"/>
      <c r="K686" s="153">
        <f t="shared" ref="K686:L686" si="1310">K687+K688+K689+K691+K692</f>
        <v>0</v>
      </c>
      <c r="L686" s="153">
        <f t="shared" si="1310"/>
        <v>0</v>
      </c>
      <c r="M686" s="153"/>
      <c r="N686" s="153">
        <f t="shared" ref="N686:O686" si="1311">N687+N688+N689+N691+N692</f>
        <v>0</v>
      </c>
      <c r="O686" s="153">
        <f t="shared" si="1311"/>
        <v>0</v>
      </c>
      <c r="P686" s="153"/>
      <c r="Q686" s="153">
        <f t="shared" ref="Q686:R686" si="1312">Q687+Q688+Q689+Q691+Q692</f>
        <v>0</v>
      </c>
      <c r="R686" s="153">
        <f t="shared" si="1312"/>
        <v>0</v>
      </c>
      <c r="S686" s="153"/>
      <c r="T686" s="153">
        <f t="shared" ref="T686:U686" si="1313">T687+T688+T689+T691+T692</f>
        <v>0</v>
      </c>
      <c r="U686" s="153">
        <f t="shared" si="1313"/>
        <v>0</v>
      </c>
      <c r="V686" s="153"/>
      <c r="W686" s="153">
        <f t="shared" ref="W686:X686" si="1314">W687+W688+W689+W691+W692</f>
        <v>0</v>
      </c>
      <c r="X686" s="153">
        <f t="shared" si="1314"/>
        <v>0</v>
      </c>
      <c r="Y686" s="153"/>
      <c r="Z686" s="153">
        <f t="shared" ref="Z686:AC686" si="1315">Z687+Z688+Z689+Z691+Z692</f>
        <v>0</v>
      </c>
      <c r="AA686" s="153">
        <f t="shared" si="1315"/>
        <v>0</v>
      </c>
      <c r="AB686" s="153">
        <f t="shared" si="1315"/>
        <v>0</v>
      </c>
      <c r="AC686" s="153">
        <f t="shared" si="1315"/>
        <v>0</v>
      </c>
      <c r="AD686" s="153"/>
      <c r="AE686" s="153">
        <f t="shared" ref="AE686:AH686" si="1316">AE687+AE688+AE689+AE691+AE692</f>
        <v>0</v>
      </c>
      <c r="AF686" s="153">
        <f t="shared" si="1316"/>
        <v>0</v>
      </c>
      <c r="AG686" s="153">
        <f t="shared" si="1316"/>
        <v>0</v>
      </c>
      <c r="AH686" s="153">
        <f t="shared" si="1316"/>
        <v>0</v>
      </c>
      <c r="AI686" s="153"/>
      <c r="AJ686" s="153">
        <f t="shared" ref="AJ686:AM686" si="1317">AJ687+AJ688+AJ689+AJ691+AJ692</f>
        <v>166.26300000000001</v>
      </c>
      <c r="AK686" s="153">
        <f t="shared" si="1317"/>
        <v>0</v>
      </c>
      <c r="AL686" s="153">
        <f t="shared" si="1317"/>
        <v>0</v>
      </c>
      <c r="AM686" s="153">
        <f t="shared" si="1317"/>
        <v>0</v>
      </c>
      <c r="AN686" s="153"/>
      <c r="AO686" s="153">
        <f t="shared" ref="AO686:AR686" si="1318">AO687+AO688+AO689+AO691+AO692</f>
        <v>0</v>
      </c>
      <c r="AP686" s="153">
        <f t="shared" si="1318"/>
        <v>0</v>
      </c>
      <c r="AQ686" s="153">
        <f t="shared" si="1318"/>
        <v>0</v>
      </c>
      <c r="AR686" s="153">
        <f t="shared" si="1318"/>
        <v>0</v>
      </c>
      <c r="AS686" s="153"/>
      <c r="AT686" s="153">
        <f t="shared" ref="AT686:AW686" si="1319">AT687+AT688+AT689+AT691+AT692</f>
        <v>0</v>
      </c>
      <c r="AU686" s="153">
        <f t="shared" si="1319"/>
        <v>0</v>
      </c>
      <c r="AV686" s="153">
        <f t="shared" si="1319"/>
        <v>0</v>
      </c>
      <c r="AW686" s="153">
        <f t="shared" si="1319"/>
        <v>0</v>
      </c>
      <c r="AX686" s="153"/>
      <c r="AY686" s="153">
        <f t="shared" ref="AY686:AZ686" si="1320">AY687+AY688+AY689+AY691+AY692</f>
        <v>0</v>
      </c>
      <c r="AZ686" s="153">
        <f t="shared" si="1320"/>
        <v>0</v>
      </c>
      <c r="BA686" s="161"/>
      <c r="BB686" s="230"/>
    </row>
    <row r="687" spans="1:54" ht="32.25" customHeight="1">
      <c r="A687" s="302"/>
      <c r="B687" s="304"/>
      <c r="C687" s="304"/>
      <c r="D687" s="162" t="s">
        <v>37</v>
      </c>
      <c r="E687" s="153">
        <f t="shared" si="1307"/>
        <v>0</v>
      </c>
      <c r="F687" s="153">
        <f t="shared" si="1308"/>
        <v>0</v>
      </c>
      <c r="G687" s="161"/>
      <c r="H687" s="153"/>
      <c r="I687" s="153"/>
      <c r="J687" s="161"/>
      <c r="K687" s="153"/>
      <c r="L687" s="153"/>
      <c r="M687" s="161"/>
      <c r="N687" s="153"/>
      <c r="O687" s="153"/>
      <c r="P687" s="161"/>
      <c r="Q687" s="153"/>
      <c r="R687" s="153"/>
      <c r="S687" s="161"/>
      <c r="T687" s="153"/>
      <c r="U687" s="153"/>
      <c r="V687" s="161"/>
      <c r="W687" s="153"/>
      <c r="X687" s="153"/>
      <c r="Y687" s="161"/>
      <c r="Z687" s="153"/>
      <c r="AA687" s="153"/>
      <c r="AB687" s="161"/>
      <c r="AC687" s="161"/>
      <c r="AD687" s="161"/>
      <c r="AE687" s="153"/>
      <c r="AF687" s="153"/>
      <c r="AG687" s="161"/>
      <c r="AH687" s="161"/>
      <c r="AI687" s="161"/>
      <c r="AJ687" s="153"/>
      <c r="AK687" s="153"/>
      <c r="AL687" s="161"/>
      <c r="AM687" s="161"/>
      <c r="AN687" s="161"/>
      <c r="AO687" s="153"/>
      <c r="AP687" s="153"/>
      <c r="AQ687" s="161"/>
      <c r="AR687" s="161"/>
      <c r="AS687" s="161"/>
      <c r="AT687" s="153"/>
      <c r="AU687" s="153"/>
      <c r="AV687" s="161"/>
      <c r="AW687" s="161"/>
      <c r="AX687" s="161"/>
      <c r="AY687" s="161"/>
      <c r="AZ687" s="161"/>
      <c r="BA687" s="161"/>
      <c r="BB687" s="230"/>
    </row>
    <row r="688" spans="1:54" ht="50.25" customHeight="1">
      <c r="A688" s="302"/>
      <c r="B688" s="304"/>
      <c r="C688" s="304"/>
      <c r="D688" s="163" t="s">
        <v>2</v>
      </c>
      <c r="E688" s="153">
        <f t="shared" si="1307"/>
        <v>0</v>
      </c>
      <c r="F688" s="153">
        <f t="shared" si="1308"/>
        <v>0</v>
      </c>
      <c r="G688" s="161"/>
      <c r="H688" s="153"/>
      <c r="I688" s="153"/>
      <c r="J688" s="161"/>
      <c r="K688" s="153"/>
      <c r="L688" s="153"/>
      <c r="M688" s="161"/>
      <c r="N688" s="153"/>
      <c r="O688" s="153"/>
      <c r="P688" s="161"/>
      <c r="Q688" s="153"/>
      <c r="R688" s="153"/>
      <c r="S688" s="161"/>
      <c r="T688" s="153"/>
      <c r="U688" s="153"/>
      <c r="V688" s="161"/>
      <c r="W688" s="153"/>
      <c r="X688" s="153"/>
      <c r="Y688" s="161"/>
      <c r="Z688" s="153"/>
      <c r="AA688" s="153"/>
      <c r="AB688" s="161"/>
      <c r="AC688" s="161"/>
      <c r="AD688" s="161"/>
      <c r="AE688" s="153"/>
      <c r="AF688" s="153"/>
      <c r="AG688" s="161"/>
      <c r="AH688" s="161"/>
      <c r="AI688" s="161"/>
      <c r="AJ688" s="153"/>
      <c r="AK688" s="153"/>
      <c r="AL688" s="161"/>
      <c r="AM688" s="161"/>
      <c r="AN688" s="161"/>
      <c r="AO688" s="153"/>
      <c r="AP688" s="153"/>
      <c r="AQ688" s="161"/>
      <c r="AR688" s="161"/>
      <c r="AS688" s="161"/>
      <c r="AT688" s="153"/>
      <c r="AU688" s="153"/>
      <c r="AV688" s="161"/>
      <c r="AW688" s="161"/>
      <c r="AX688" s="161"/>
      <c r="AY688" s="161"/>
      <c r="AZ688" s="161"/>
      <c r="BA688" s="161"/>
      <c r="BB688" s="230"/>
    </row>
    <row r="689" spans="1:54" ht="22.5" customHeight="1">
      <c r="A689" s="302"/>
      <c r="B689" s="304"/>
      <c r="C689" s="304"/>
      <c r="D689" s="229" t="s">
        <v>277</v>
      </c>
      <c r="E689" s="153">
        <f>H689+K689+N689+Q689+T689+W689+Z689+AE689+AJ689+AO689+AT689+AY689</f>
        <v>166.26300000000001</v>
      </c>
      <c r="F689" s="153">
        <f t="shared" si="1308"/>
        <v>0</v>
      </c>
      <c r="G689" s="161"/>
      <c r="H689" s="153"/>
      <c r="I689" s="153"/>
      <c r="J689" s="161"/>
      <c r="K689" s="153"/>
      <c r="L689" s="153"/>
      <c r="M689" s="161"/>
      <c r="N689" s="153"/>
      <c r="O689" s="153"/>
      <c r="P689" s="161"/>
      <c r="Q689" s="153"/>
      <c r="R689" s="153"/>
      <c r="S689" s="161"/>
      <c r="T689" s="153"/>
      <c r="U689" s="153"/>
      <c r="V689" s="161"/>
      <c r="W689" s="153"/>
      <c r="X689" s="153"/>
      <c r="Y689" s="161"/>
      <c r="Z689" s="153"/>
      <c r="AA689" s="153"/>
      <c r="AB689" s="161"/>
      <c r="AC689" s="161"/>
      <c r="AD689" s="161"/>
      <c r="AE689" s="153"/>
      <c r="AF689" s="153"/>
      <c r="AG689" s="161"/>
      <c r="AH689" s="161"/>
      <c r="AI689" s="161"/>
      <c r="AJ689" s="153">
        <v>166.26300000000001</v>
      </c>
      <c r="AK689" s="153"/>
      <c r="AL689" s="161"/>
      <c r="AM689" s="161"/>
      <c r="AN689" s="161"/>
      <c r="AO689" s="153"/>
      <c r="AP689" s="153"/>
      <c r="AQ689" s="161"/>
      <c r="AR689" s="161"/>
      <c r="AS689" s="161"/>
      <c r="AT689" s="153"/>
      <c r="AU689" s="153"/>
      <c r="AV689" s="161"/>
      <c r="AW689" s="161"/>
      <c r="AX689" s="161"/>
      <c r="AY689" s="161"/>
      <c r="AZ689" s="161"/>
      <c r="BA689" s="161"/>
      <c r="BB689" s="230"/>
    </row>
    <row r="690" spans="1:54" ht="82.5" customHeight="1">
      <c r="A690" s="302"/>
      <c r="B690" s="304"/>
      <c r="C690" s="304"/>
      <c r="D690" s="229" t="s">
        <v>283</v>
      </c>
      <c r="E690" s="153">
        <f t="shared" ref="E690:E695" si="1321">H690+K690+N690+Q690+T690+W690+Z690+AE690+AJ690+AO690+AT690+AY690</f>
        <v>0</v>
      </c>
      <c r="F690" s="153">
        <f t="shared" si="1308"/>
        <v>0</v>
      </c>
      <c r="G690" s="161"/>
      <c r="H690" s="153"/>
      <c r="I690" s="153"/>
      <c r="J690" s="161"/>
      <c r="K690" s="153"/>
      <c r="L690" s="153"/>
      <c r="M690" s="161"/>
      <c r="N690" s="153"/>
      <c r="O690" s="153"/>
      <c r="P690" s="161"/>
      <c r="Q690" s="153"/>
      <c r="R690" s="153"/>
      <c r="S690" s="161"/>
      <c r="T690" s="153"/>
      <c r="U690" s="153"/>
      <c r="V690" s="161"/>
      <c r="W690" s="153"/>
      <c r="X690" s="153"/>
      <c r="Y690" s="161"/>
      <c r="Z690" s="153"/>
      <c r="AA690" s="153"/>
      <c r="AB690" s="161"/>
      <c r="AC690" s="161"/>
      <c r="AD690" s="161"/>
      <c r="AE690" s="153"/>
      <c r="AF690" s="153"/>
      <c r="AG690" s="161"/>
      <c r="AH690" s="161"/>
      <c r="AI690" s="161"/>
      <c r="AJ690" s="153"/>
      <c r="AK690" s="153"/>
      <c r="AL690" s="161"/>
      <c r="AM690" s="161"/>
      <c r="AN690" s="161"/>
      <c r="AO690" s="153"/>
      <c r="AP690" s="153"/>
      <c r="AQ690" s="161"/>
      <c r="AR690" s="161"/>
      <c r="AS690" s="161"/>
      <c r="AT690" s="153"/>
      <c r="AU690" s="153"/>
      <c r="AV690" s="161"/>
      <c r="AW690" s="161"/>
      <c r="AX690" s="161"/>
      <c r="AY690" s="161"/>
      <c r="AZ690" s="161"/>
      <c r="BA690" s="161"/>
      <c r="BB690" s="230"/>
    </row>
    <row r="691" spans="1:54" ht="22.5" customHeight="1">
      <c r="A691" s="302"/>
      <c r="B691" s="304"/>
      <c r="C691" s="304"/>
      <c r="D691" s="229" t="s">
        <v>278</v>
      </c>
      <c r="E691" s="153">
        <f t="shared" si="1321"/>
        <v>0</v>
      </c>
      <c r="F691" s="153">
        <f t="shared" si="1308"/>
        <v>0</v>
      </c>
      <c r="G691" s="161"/>
      <c r="H691" s="153"/>
      <c r="I691" s="153"/>
      <c r="J691" s="161"/>
      <c r="K691" s="153"/>
      <c r="L691" s="153"/>
      <c r="M691" s="161"/>
      <c r="N691" s="153"/>
      <c r="O691" s="153"/>
      <c r="P691" s="161"/>
      <c r="Q691" s="153"/>
      <c r="R691" s="153"/>
      <c r="S691" s="161"/>
      <c r="T691" s="153"/>
      <c r="U691" s="153"/>
      <c r="V691" s="161"/>
      <c r="W691" s="153"/>
      <c r="X691" s="153"/>
      <c r="Y691" s="161"/>
      <c r="Z691" s="153"/>
      <c r="AA691" s="153"/>
      <c r="AB691" s="161"/>
      <c r="AC691" s="161"/>
      <c r="AD691" s="161"/>
      <c r="AE691" s="153"/>
      <c r="AF691" s="153"/>
      <c r="AG691" s="161"/>
      <c r="AH691" s="161"/>
      <c r="AI691" s="161"/>
      <c r="AJ691" s="153"/>
      <c r="AK691" s="153"/>
      <c r="AL691" s="161"/>
      <c r="AM691" s="161"/>
      <c r="AN691" s="161"/>
      <c r="AO691" s="153"/>
      <c r="AP691" s="153"/>
      <c r="AQ691" s="161"/>
      <c r="AR691" s="161"/>
      <c r="AS691" s="161"/>
      <c r="AT691" s="153"/>
      <c r="AU691" s="153"/>
      <c r="AV691" s="161"/>
      <c r="AW691" s="161"/>
      <c r="AX691" s="161"/>
      <c r="AY691" s="161"/>
      <c r="AZ691" s="161"/>
      <c r="BA691" s="161"/>
      <c r="BB691" s="230"/>
    </row>
    <row r="692" spans="1:54" ht="31.2">
      <c r="A692" s="302"/>
      <c r="B692" s="304"/>
      <c r="C692" s="304"/>
      <c r="D692" s="158" t="s">
        <v>43</v>
      </c>
      <c r="E692" s="153">
        <f t="shared" si="1321"/>
        <v>0</v>
      </c>
      <c r="F692" s="153">
        <f t="shared" si="1308"/>
        <v>0</v>
      </c>
      <c r="G692" s="161"/>
      <c r="H692" s="153"/>
      <c r="I692" s="153"/>
      <c r="J692" s="161"/>
      <c r="K692" s="153"/>
      <c r="L692" s="153"/>
      <c r="M692" s="161"/>
      <c r="N692" s="153"/>
      <c r="O692" s="153"/>
      <c r="P692" s="161"/>
      <c r="Q692" s="153"/>
      <c r="R692" s="153"/>
      <c r="S692" s="161"/>
      <c r="T692" s="153"/>
      <c r="U692" s="153"/>
      <c r="V692" s="161"/>
      <c r="W692" s="153"/>
      <c r="X692" s="153"/>
      <c r="Y692" s="161"/>
      <c r="Z692" s="153"/>
      <c r="AA692" s="153"/>
      <c r="AB692" s="161"/>
      <c r="AC692" s="161"/>
      <c r="AD692" s="161"/>
      <c r="AE692" s="153"/>
      <c r="AF692" s="153"/>
      <c r="AG692" s="161"/>
      <c r="AH692" s="161"/>
      <c r="AI692" s="161"/>
      <c r="AJ692" s="153"/>
      <c r="AK692" s="153"/>
      <c r="AL692" s="161"/>
      <c r="AM692" s="161"/>
      <c r="AN692" s="161"/>
      <c r="AO692" s="153"/>
      <c r="AP692" s="153"/>
      <c r="AQ692" s="161"/>
      <c r="AR692" s="161"/>
      <c r="AS692" s="161"/>
      <c r="AT692" s="153"/>
      <c r="AU692" s="153"/>
      <c r="AV692" s="161"/>
      <c r="AW692" s="161"/>
      <c r="AX692" s="161"/>
      <c r="AY692" s="161"/>
      <c r="AZ692" s="161"/>
      <c r="BA692" s="161"/>
      <c r="BB692" s="231"/>
    </row>
    <row r="693" spans="1:54" ht="22.5" customHeight="1">
      <c r="A693" s="301" t="s">
        <v>486</v>
      </c>
      <c r="B693" s="303" t="s">
        <v>525</v>
      </c>
      <c r="C693" s="303" t="s">
        <v>330</v>
      </c>
      <c r="D693" s="164" t="s">
        <v>41</v>
      </c>
      <c r="E693" s="153">
        <f t="shared" si="1321"/>
        <v>250</v>
      </c>
      <c r="F693" s="153">
        <f t="shared" ref="F693:F699" si="1322">I693+L693+O693+R693+U693+X693+AA693+AF693+AK693+AP693+AU693+AZ693</f>
        <v>0</v>
      </c>
      <c r="G693" s="161"/>
      <c r="H693" s="153">
        <f>H694+H695+H696+H698+H699</f>
        <v>0</v>
      </c>
      <c r="I693" s="153">
        <f t="shared" ref="I693" si="1323">I694+I695+I696+I698+I699</f>
        <v>0</v>
      </c>
      <c r="J693" s="153"/>
      <c r="K693" s="153">
        <f t="shared" ref="K693:L693" si="1324">K694+K695+K696+K698+K699</f>
        <v>0</v>
      </c>
      <c r="L693" s="153">
        <f t="shared" si="1324"/>
        <v>0</v>
      </c>
      <c r="M693" s="153"/>
      <c r="N693" s="153">
        <f t="shared" ref="N693:O693" si="1325">N694+N695+N696+N698+N699</f>
        <v>0</v>
      </c>
      <c r="O693" s="153">
        <f t="shared" si="1325"/>
        <v>0</v>
      </c>
      <c r="P693" s="153"/>
      <c r="Q693" s="153">
        <f t="shared" ref="Q693:R693" si="1326">Q694+Q695+Q696+Q698+Q699</f>
        <v>0</v>
      </c>
      <c r="R693" s="153">
        <f t="shared" si="1326"/>
        <v>0</v>
      </c>
      <c r="S693" s="153"/>
      <c r="T693" s="153">
        <f t="shared" ref="T693:U693" si="1327">T694+T695+T696+T698+T699</f>
        <v>0</v>
      </c>
      <c r="U693" s="153">
        <f t="shared" si="1327"/>
        <v>0</v>
      </c>
      <c r="V693" s="153"/>
      <c r="W693" s="153">
        <f t="shared" ref="W693:X693" si="1328">W694+W695+W696+W698+W699</f>
        <v>0</v>
      </c>
      <c r="X693" s="153">
        <f t="shared" si="1328"/>
        <v>0</v>
      </c>
      <c r="Y693" s="153"/>
      <c r="Z693" s="153">
        <f t="shared" ref="Z693:AC693" si="1329">Z694+Z695+Z696+Z698+Z699</f>
        <v>0</v>
      </c>
      <c r="AA693" s="153">
        <f t="shared" si="1329"/>
        <v>0</v>
      </c>
      <c r="AB693" s="153">
        <f t="shared" si="1329"/>
        <v>0</v>
      </c>
      <c r="AC693" s="153">
        <f t="shared" si="1329"/>
        <v>0</v>
      </c>
      <c r="AD693" s="153"/>
      <c r="AE693" s="153">
        <f t="shared" ref="AE693:AH693" si="1330">AE694+AE695+AE696+AE698+AE699</f>
        <v>0</v>
      </c>
      <c r="AF693" s="153">
        <f t="shared" si="1330"/>
        <v>0</v>
      </c>
      <c r="AG693" s="153">
        <f t="shared" si="1330"/>
        <v>0</v>
      </c>
      <c r="AH693" s="153">
        <f t="shared" si="1330"/>
        <v>0</v>
      </c>
      <c r="AI693" s="153"/>
      <c r="AJ693" s="153">
        <f t="shared" ref="AJ693:AM693" si="1331">AJ694+AJ695+AJ696+AJ698+AJ699</f>
        <v>250</v>
      </c>
      <c r="AK693" s="153">
        <f t="shared" si="1331"/>
        <v>0</v>
      </c>
      <c r="AL693" s="153">
        <f t="shared" si="1331"/>
        <v>0</v>
      </c>
      <c r="AM693" s="153">
        <f t="shared" si="1331"/>
        <v>0</v>
      </c>
      <c r="AN693" s="153"/>
      <c r="AO693" s="153">
        <f t="shared" ref="AO693:AR693" si="1332">AO694+AO695+AO696+AO698+AO699</f>
        <v>0</v>
      </c>
      <c r="AP693" s="153">
        <f t="shared" si="1332"/>
        <v>0</v>
      </c>
      <c r="AQ693" s="153">
        <f t="shared" si="1332"/>
        <v>0</v>
      </c>
      <c r="AR693" s="153">
        <f t="shared" si="1332"/>
        <v>0</v>
      </c>
      <c r="AS693" s="153"/>
      <c r="AT693" s="153">
        <f t="shared" ref="AT693:AW693" si="1333">AT694+AT695+AT696+AT698+AT699</f>
        <v>0</v>
      </c>
      <c r="AU693" s="153">
        <f t="shared" si="1333"/>
        <v>0</v>
      </c>
      <c r="AV693" s="153">
        <f t="shared" si="1333"/>
        <v>0</v>
      </c>
      <c r="AW693" s="153">
        <f t="shared" si="1333"/>
        <v>0</v>
      </c>
      <c r="AX693" s="153"/>
      <c r="AY693" s="153">
        <f t="shared" ref="AY693:AZ693" si="1334">AY694+AY695+AY696+AY698+AY699</f>
        <v>0</v>
      </c>
      <c r="AZ693" s="153">
        <f t="shared" si="1334"/>
        <v>0</v>
      </c>
      <c r="BA693" s="161"/>
      <c r="BB693" s="236"/>
    </row>
    <row r="694" spans="1:54" ht="32.25" customHeight="1">
      <c r="A694" s="302"/>
      <c r="B694" s="304"/>
      <c r="C694" s="304"/>
      <c r="D694" s="162" t="s">
        <v>37</v>
      </c>
      <c r="E694" s="153">
        <f t="shared" si="1321"/>
        <v>0</v>
      </c>
      <c r="F694" s="153">
        <f t="shared" si="1322"/>
        <v>0</v>
      </c>
      <c r="G694" s="161"/>
      <c r="H694" s="153"/>
      <c r="I694" s="153"/>
      <c r="J694" s="161"/>
      <c r="K694" s="153"/>
      <c r="L694" s="153"/>
      <c r="M694" s="161"/>
      <c r="N694" s="153"/>
      <c r="O694" s="153"/>
      <c r="P694" s="161"/>
      <c r="Q694" s="153"/>
      <c r="R694" s="153"/>
      <c r="S694" s="161"/>
      <c r="T694" s="153"/>
      <c r="U694" s="153"/>
      <c r="V694" s="161"/>
      <c r="W694" s="153"/>
      <c r="X694" s="153"/>
      <c r="Y694" s="161"/>
      <c r="Z694" s="153"/>
      <c r="AA694" s="153"/>
      <c r="AB694" s="161"/>
      <c r="AC694" s="161"/>
      <c r="AD694" s="161"/>
      <c r="AE694" s="153"/>
      <c r="AF694" s="153"/>
      <c r="AG694" s="161"/>
      <c r="AH694" s="161"/>
      <c r="AI694" s="161"/>
      <c r="AJ694" s="153"/>
      <c r="AK694" s="153"/>
      <c r="AL694" s="161"/>
      <c r="AM694" s="161"/>
      <c r="AN694" s="161"/>
      <c r="AO694" s="153"/>
      <c r="AP694" s="153"/>
      <c r="AQ694" s="161"/>
      <c r="AR694" s="161"/>
      <c r="AS694" s="161"/>
      <c r="AT694" s="153"/>
      <c r="AU694" s="153"/>
      <c r="AV694" s="161"/>
      <c r="AW694" s="161"/>
      <c r="AX694" s="161"/>
      <c r="AY694" s="161"/>
      <c r="AZ694" s="161"/>
      <c r="BA694" s="161"/>
      <c r="BB694" s="236"/>
    </row>
    <row r="695" spans="1:54" ht="50.25" customHeight="1">
      <c r="A695" s="302"/>
      <c r="B695" s="304"/>
      <c r="C695" s="304"/>
      <c r="D695" s="163" t="s">
        <v>2</v>
      </c>
      <c r="E695" s="153">
        <f t="shared" si="1321"/>
        <v>0</v>
      </c>
      <c r="F695" s="153">
        <f t="shared" si="1322"/>
        <v>0</v>
      </c>
      <c r="G695" s="161"/>
      <c r="H695" s="153"/>
      <c r="I695" s="153"/>
      <c r="J695" s="161"/>
      <c r="K695" s="153"/>
      <c r="L695" s="153"/>
      <c r="M695" s="161"/>
      <c r="N695" s="153"/>
      <c r="O695" s="153"/>
      <c r="P695" s="161"/>
      <c r="Q695" s="153"/>
      <c r="R695" s="153"/>
      <c r="S695" s="161"/>
      <c r="T695" s="153"/>
      <c r="U695" s="153"/>
      <c r="V695" s="161"/>
      <c r="W695" s="153"/>
      <c r="X695" s="153"/>
      <c r="Y695" s="161"/>
      <c r="Z695" s="153"/>
      <c r="AA695" s="153"/>
      <c r="AB695" s="161"/>
      <c r="AC695" s="161"/>
      <c r="AD695" s="161"/>
      <c r="AE695" s="153"/>
      <c r="AF695" s="153"/>
      <c r="AG695" s="161"/>
      <c r="AH695" s="161"/>
      <c r="AI695" s="161"/>
      <c r="AJ695" s="153"/>
      <c r="AK695" s="153"/>
      <c r="AL695" s="161"/>
      <c r="AM695" s="161"/>
      <c r="AN695" s="161"/>
      <c r="AO695" s="153"/>
      <c r="AP695" s="153"/>
      <c r="AQ695" s="161"/>
      <c r="AR695" s="161"/>
      <c r="AS695" s="161"/>
      <c r="AT695" s="153"/>
      <c r="AU695" s="153"/>
      <c r="AV695" s="161"/>
      <c r="AW695" s="161"/>
      <c r="AX695" s="161"/>
      <c r="AY695" s="161"/>
      <c r="AZ695" s="161"/>
      <c r="BA695" s="161"/>
      <c r="BB695" s="236"/>
    </row>
    <row r="696" spans="1:54" ht="22.5" customHeight="1">
      <c r="A696" s="302"/>
      <c r="B696" s="304"/>
      <c r="C696" s="304"/>
      <c r="D696" s="235" t="s">
        <v>277</v>
      </c>
      <c r="E696" s="153">
        <f>H696+K696+N696+Q696+T696+W696+Z696+AE696+AJ696+AO696+AT696+AY696</f>
        <v>250</v>
      </c>
      <c r="F696" s="153">
        <f t="shared" si="1322"/>
        <v>0</v>
      </c>
      <c r="G696" s="161"/>
      <c r="H696" s="153"/>
      <c r="I696" s="153"/>
      <c r="J696" s="161"/>
      <c r="K696" s="153"/>
      <c r="L696" s="153"/>
      <c r="M696" s="161"/>
      <c r="N696" s="153"/>
      <c r="O696" s="153"/>
      <c r="P696" s="161"/>
      <c r="Q696" s="153"/>
      <c r="R696" s="153"/>
      <c r="S696" s="161"/>
      <c r="T696" s="153"/>
      <c r="U696" s="153"/>
      <c r="V696" s="161"/>
      <c r="W696" s="153"/>
      <c r="X696" s="153"/>
      <c r="Y696" s="161"/>
      <c r="Z696" s="153"/>
      <c r="AA696" s="153"/>
      <c r="AB696" s="161"/>
      <c r="AC696" s="161"/>
      <c r="AD696" s="161"/>
      <c r="AE696" s="153"/>
      <c r="AF696" s="153"/>
      <c r="AG696" s="161"/>
      <c r="AH696" s="161"/>
      <c r="AI696" s="161"/>
      <c r="AJ696" s="153">
        <v>250</v>
      </c>
      <c r="AK696" s="153"/>
      <c r="AL696" s="161"/>
      <c r="AM696" s="161"/>
      <c r="AN696" s="161"/>
      <c r="AO696" s="153"/>
      <c r="AP696" s="153"/>
      <c r="AQ696" s="161"/>
      <c r="AR696" s="161"/>
      <c r="AS696" s="161"/>
      <c r="AT696" s="153"/>
      <c r="AU696" s="153"/>
      <c r="AV696" s="161"/>
      <c r="AW696" s="161"/>
      <c r="AX696" s="161"/>
      <c r="AY696" s="161"/>
      <c r="AZ696" s="161"/>
      <c r="BA696" s="161"/>
      <c r="BB696" s="236"/>
    </row>
    <row r="697" spans="1:54" ht="82.5" customHeight="1">
      <c r="A697" s="302"/>
      <c r="B697" s="304"/>
      <c r="C697" s="304"/>
      <c r="D697" s="235" t="s">
        <v>283</v>
      </c>
      <c r="E697" s="153">
        <f t="shared" ref="E697:E699" si="1335">H697+K697+N697+Q697+T697+W697+Z697+AE697+AJ697+AO697+AT697+AY697</f>
        <v>0</v>
      </c>
      <c r="F697" s="153">
        <f t="shared" si="1322"/>
        <v>0</v>
      </c>
      <c r="G697" s="161"/>
      <c r="H697" s="153"/>
      <c r="I697" s="153"/>
      <c r="J697" s="161"/>
      <c r="K697" s="153"/>
      <c r="L697" s="153"/>
      <c r="M697" s="161"/>
      <c r="N697" s="153"/>
      <c r="O697" s="153"/>
      <c r="P697" s="161"/>
      <c r="Q697" s="153"/>
      <c r="R697" s="153"/>
      <c r="S697" s="161"/>
      <c r="T697" s="153"/>
      <c r="U697" s="153"/>
      <c r="V697" s="161"/>
      <c r="W697" s="153"/>
      <c r="X697" s="153"/>
      <c r="Y697" s="161"/>
      <c r="Z697" s="153"/>
      <c r="AA697" s="153"/>
      <c r="AB697" s="161"/>
      <c r="AC697" s="161"/>
      <c r="AD697" s="161"/>
      <c r="AE697" s="153"/>
      <c r="AF697" s="153"/>
      <c r="AG697" s="161"/>
      <c r="AH697" s="161"/>
      <c r="AI697" s="161"/>
      <c r="AJ697" s="153"/>
      <c r="AK697" s="153"/>
      <c r="AL697" s="161"/>
      <c r="AM697" s="161"/>
      <c r="AN697" s="161"/>
      <c r="AO697" s="153"/>
      <c r="AP697" s="153"/>
      <c r="AQ697" s="161"/>
      <c r="AR697" s="161"/>
      <c r="AS697" s="161"/>
      <c r="AT697" s="153"/>
      <c r="AU697" s="153"/>
      <c r="AV697" s="161"/>
      <c r="AW697" s="161"/>
      <c r="AX697" s="161"/>
      <c r="AY697" s="161"/>
      <c r="AZ697" s="161"/>
      <c r="BA697" s="161"/>
      <c r="BB697" s="236"/>
    </row>
    <row r="698" spans="1:54" ht="22.5" customHeight="1">
      <c r="A698" s="302"/>
      <c r="B698" s="304"/>
      <c r="C698" s="304"/>
      <c r="D698" s="235" t="s">
        <v>278</v>
      </c>
      <c r="E698" s="153">
        <f t="shared" si="1335"/>
        <v>0</v>
      </c>
      <c r="F698" s="153">
        <f t="shared" si="1322"/>
        <v>0</v>
      </c>
      <c r="G698" s="161"/>
      <c r="H698" s="153"/>
      <c r="I698" s="153"/>
      <c r="J698" s="161"/>
      <c r="K698" s="153"/>
      <c r="L698" s="153"/>
      <c r="M698" s="161"/>
      <c r="N698" s="153"/>
      <c r="O698" s="153"/>
      <c r="P698" s="161"/>
      <c r="Q698" s="153"/>
      <c r="R698" s="153"/>
      <c r="S698" s="161"/>
      <c r="T698" s="153"/>
      <c r="U698" s="153"/>
      <c r="V698" s="161"/>
      <c r="W698" s="153"/>
      <c r="X698" s="153"/>
      <c r="Y698" s="161"/>
      <c r="Z698" s="153"/>
      <c r="AA698" s="153"/>
      <c r="AB698" s="161"/>
      <c r="AC698" s="161"/>
      <c r="AD698" s="161"/>
      <c r="AE698" s="153"/>
      <c r="AF698" s="153"/>
      <c r="AG698" s="161"/>
      <c r="AH698" s="161"/>
      <c r="AI698" s="161"/>
      <c r="AJ698" s="153"/>
      <c r="AK698" s="153"/>
      <c r="AL698" s="161"/>
      <c r="AM698" s="161"/>
      <c r="AN698" s="161"/>
      <c r="AO698" s="153"/>
      <c r="AP698" s="153"/>
      <c r="AQ698" s="161"/>
      <c r="AR698" s="161"/>
      <c r="AS698" s="161"/>
      <c r="AT698" s="153"/>
      <c r="AU698" s="153"/>
      <c r="AV698" s="161"/>
      <c r="AW698" s="161"/>
      <c r="AX698" s="161"/>
      <c r="AY698" s="161"/>
      <c r="AZ698" s="161"/>
      <c r="BA698" s="161"/>
      <c r="BB698" s="236"/>
    </row>
    <row r="699" spans="1:54" ht="31.2">
      <c r="A699" s="302"/>
      <c r="B699" s="304"/>
      <c r="C699" s="304"/>
      <c r="D699" s="158" t="s">
        <v>43</v>
      </c>
      <c r="E699" s="153">
        <f t="shared" si="1335"/>
        <v>0</v>
      </c>
      <c r="F699" s="153">
        <f t="shared" si="1322"/>
        <v>0</v>
      </c>
      <c r="G699" s="161"/>
      <c r="H699" s="153"/>
      <c r="I699" s="153"/>
      <c r="J699" s="161"/>
      <c r="K699" s="153"/>
      <c r="L699" s="153"/>
      <c r="M699" s="161"/>
      <c r="N699" s="153"/>
      <c r="O699" s="153"/>
      <c r="P699" s="161"/>
      <c r="Q699" s="153"/>
      <c r="R699" s="153"/>
      <c r="S699" s="161"/>
      <c r="T699" s="153"/>
      <c r="U699" s="153"/>
      <c r="V699" s="161"/>
      <c r="W699" s="153"/>
      <c r="X699" s="153"/>
      <c r="Y699" s="161"/>
      <c r="Z699" s="153"/>
      <c r="AA699" s="153"/>
      <c r="AB699" s="161"/>
      <c r="AC699" s="161"/>
      <c r="AD699" s="161"/>
      <c r="AE699" s="153"/>
      <c r="AF699" s="153"/>
      <c r="AG699" s="161"/>
      <c r="AH699" s="161"/>
      <c r="AI699" s="161"/>
      <c r="AJ699" s="153"/>
      <c r="AK699" s="153"/>
      <c r="AL699" s="161"/>
      <c r="AM699" s="161"/>
      <c r="AN699" s="161"/>
      <c r="AO699" s="153"/>
      <c r="AP699" s="153"/>
      <c r="AQ699" s="161"/>
      <c r="AR699" s="161"/>
      <c r="AS699" s="161"/>
      <c r="AT699" s="153"/>
      <c r="AU699" s="153"/>
      <c r="AV699" s="161"/>
      <c r="AW699" s="161"/>
      <c r="AX699" s="161"/>
      <c r="AY699" s="161"/>
      <c r="AZ699" s="161"/>
      <c r="BA699" s="161"/>
      <c r="BB699" s="237"/>
    </row>
    <row r="700" spans="1:54" ht="22.5" customHeight="1">
      <c r="A700" s="314" t="s">
        <v>342</v>
      </c>
      <c r="B700" s="315"/>
      <c r="C700" s="316"/>
      <c r="D700" s="164" t="s">
        <v>41</v>
      </c>
      <c r="E700" s="153">
        <f t="shared" si="1226"/>
        <v>3788.1875099999997</v>
      </c>
      <c r="F700" s="153">
        <f t="shared" ref="F700:F706" si="1336">I700+L700+O700+R700+U700+X700+AA700+AF700+AK700+AP700+AU700+AZ700</f>
        <v>645.11549000000002</v>
      </c>
      <c r="G700" s="161">
        <f>F700/E700*100</f>
        <v>17.029660973672343</v>
      </c>
      <c r="H700" s="153">
        <f>H701+H702+H703+H705+H706</f>
        <v>0</v>
      </c>
      <c r="I700" s="153">
        <f t="shared" ref="I700" si="1337">I701+I702+I703+I705+I706</f>
        <v>0</v>
      </c>
      <c r="J700" s="153" t="e">
        <f>I700/H700*100</f>
        <v>#DIV/0!</v>
      </c>
      <c r="K700" s="153">
        <f t="shared" ref="K700:L700" si="1338">K701+K702+K703+K705+K706</f>
        <v>0</v>
      </c>
      <c r="L700" s="153">
        <f t="shared" si="1338"/>
        <v>0</v>
      </c>
      <c r="M700" s="153" t="e">
        <f>L700/K700*100</f>
        <v>#DIV/0!</v>
      </c>
      <c r="N700" s="153">
        <f t="shared" ref="N700:O700" si="1339">N701+N702+N703+N705+N706</f>
        <v>0</v>
      </c>
      <c r="O700" s="153">
        <f t="shared" si="1339"/>
        <v>0</v>
      </c>
      <c r="P700" s="153" t="e">
        <f>O700/N700*100</f>
        <v>#DIV/0!</v>
      </c>
      <c r="Q700" s="153">
        <f t="shared" ref="Q700:R700" si="1340">Q701+Q702+Q703+Q705+Q706</f>
        <v>0</v>
      </c>
      <c r="R700" s="153">
        <f t="shared" si="1340"/>
        <v>0</v>
      </c>
      <c r="S700" s="153" t="e">
        <f>R700/Q700*100</f>
        <v>#DIV/0!</v>
      </c>
      <c r="T700" s="153">
        <f t="shared" ref="T700:U700" si="1341">T701+T702+T703+T705+T706</f>
        <v>23.182490000000001</v>
      </c>
      <c r="U700" s="153">
        <f t="shared" si="1341"/>
        <v>23.182490000000001</v>
      </c>
      <c r="V700" s="153">
        <f>U700/T700*100</f>
        <v>100</v>
      </c>
      <c r="W700" s="153">
        <f t="shared" ref="W700:X700" si="1342">W701+W702+W703+W705+W706</f>
        <v>621.93299999999999</v>
      </c>
      <c r="X700" s="153">
        <f t="shared" si="1342"/>
        <v>621.93299999999999</v>
      </c>
      <c r="Y700" s="153">
        <f>X700/W700*100</f>
        <v>100</v>
      </c>
      <c r="Z700" s="153">
        <f t="shared" ref="Z700:AC700" si="1343">Z701+Z702+Z703+Z705+Z706</f>
        <v>0</v>
      </c>
      <c r="AA700" s="153">
        <f t="shared" si="1343"/>
        <v>0</v>
      </c>
      <c r="AB700" s="153">
        <f t="shared" si="1343"/>
        <v>0</v>
      </c>
      <c r="AC700" s="153">
        <f t="shared" si="1343"/>
        <v>0</v>
      </c>
      <c r="AD700" s="153" t="e">
        <f>AC700/Z700*100</f>
        <v>#DIV/0!</v>
      </c>
      <c r="AE700" s="153">
        <f t="shared" ref="AE700:AH700" si="1344">AE701+AE702+AE703+AE705+AE706</f>
        <v>1167.51502</v>
      </c>
      <c r="AF700" s="153">
        <f t="shared" si="1344"/>
        <v>0</v>
      </c>
      <c r="AG700" s="153">
        <f t="shared" si="1344"/>
        <v>0</v>
      </c>
      <c r="AH700" s="153">
        <f t="shared" si="1344"/>
        <v>0</v>
      </c>
      <c r="AI700" s="153">
        <f>AH700/AE700*100</f>
        <v>0</v>
      </c>
      <c r="AJ700" s="153">
        <f t="shared" ref="AJ700:AM700" si="1345">AJ701+AJ702+AJ703+AJ705+AJ706</f>
        <v>937.49900000000002</v>
      </c>
      <c r="AK700" s="153">
        <f t="shared" si="1345"/>
        <v>0</v>
      </c>
      <c r="AL700" s="153">
        <f t="shared" si="1345"/>
        <v>0</v>
      </c>
      <c r="AM700" s="153">
        <f t="shared" si="1345"/>
        <v>0</v>
      </c>
      <c r="AN700" s="153">
        <f>AM700/AJ700*100</f>
        <v>0</v>
      </c>
      <c r="AO700" s="153">
        <f t="shared" ref="AO700:AR700" si="1346">AO701+AO702+AO703+AO705+AO706</f>
        <v>0</v>
      </c>
      <c r="AP700" s="153">
        <f t="shared" si="1346"/>
        <v>0</v>
      </c>
      <c r="AQ700" s="153">
        <f t="shared" si="1346"/>
        <v>0</v>
      </c>
      <c r="AR700" s="153">
        <f t="shared" si="1346"/>
        <v>0</v>
      </c>
      <c r="AS700" s="153" t="e">
        <f>AR700/AO700*100</f>
        <v>#DIV/0!</v>
      </c>
      <c r="AT700" s="153">
        <f t="shared" ref="AT700:AW700" si="1347">AT701+AT702+AT703+AT705+AT706</f>
        <v>1038.058</v>
      </c>
      <c r="AU700" s="153">
        <f t="shared" si="1347"/>
        <v>0</v>
      </c>
      <c r="AV700" s="153">
        <f t="shared" si="1347"/>
        <v>0</v>
      </c>
      <c r="AW700" s="153">
        <f t="shared" si="1347"/>
        <v>0</v>
      </c>
      <c r="AX700" s="153">
        <f>AW700/AT700*100</f>
        <v>0</v>
      </c>
      <c r="AY700" s="153">
        <f t="shared" ref="AY700:AZ700" si="1348">AY701+AY702+AY703+AY705+AY706</f>
        <v>0</v>
      </c>
      <c r="AZ700" s="153">
        <f t="shared" si="1348"/>
        <v>0</v>
      </c>
      <c r="BA700" s="161" t="e">
        <f>AZ700/AY700*100</f>
        <v>#DIV/0!</v>
      </c>
      <c r="BB700" s="221"/>
    </row>
    <row r="701" spans="1:54" ht="32.25" customHeight="1">
      <c r="A701" s="317"/>
      <c r="B701" s="318"/>
      <c r="C701" s="319"/>
      <c r="D701" s="162" t="s">
        <v>37</v>
      </c>
      <c r="E701" s="153">
        <f t="shared" si="1226"/>
        <v>0</v>
      </c>
      <c r="F701" s="153">
        <f t="shared" si="1336"/>
        <v>0</v>
      </c>
      <c r="G701" s="161"/>
      <c r="H701" s="153">
        <f>H638+H645+H652+H659+H666+H673+H680+H687+H694</f>
        <v>0</v>
      </c>
      <c r="I701" s="153">
        <f t="shared" ref="I701:BA701" si="1349">I638+I645+I652+I659+I666+I673+I680+I687+I694</f>
        <v>0</v>
      </c>
      <c r="J701" s="153">
        <f t="shared" si="1349"/>
        <v>0</v>
      </c>
      <c r="K701" s="153">
        <f t="shared" si="1349"/>
        <v>0</v>
      </c>
      <c r="L701" s="153">
        <f t="shared" si="1349"/>
        <v>0</v>
      </c>
      <c r="M701" s="153">
        <f t="shared" si="1349"/>
        <v>0</v>
      </c>
      <c r="N701" s="153">
        <f t="shared" si="1349"/>
        <v>0</v>
      </c>
      <c r="O701" s="153">
        <f t="shared" si="1349"/>
        <v>0</v>
      </c>
      <c r="P701" s="153">
        <f t="shared" si="1349"/>
        <v>0</v>
      </c>
      <c r="Q701" s="153">
        <f t="shared" si="1349"/>
        <v>0</v>
      </c>
      <c r="R701" s="153">
        <f t="shared" si="1349"/>
        <v>0</v>
      </c>
      <c r="S701" s="153">
        <f t="shared" si="1349"/>
        <v>0</v>
      </c>
      <c r="T701" s="153">
        <f t="shared" si="1349"/>
        <v>0</v>
      </c>
      <c r="U701" s="153">
        <f t="shared" si="1349"/>
        <v>0</v>
      </c>
      <c r="V701" s="153">
        <f t="shared" si="1349"/>
        <v>0</v>
      </c>
      <c r="W701" s="153">
        <f t="shared" si="1349"/>
        <v>0</v>
      </c>
      <c r="X701" s="153">
        <f t="shared" si="1349"/>
        <v>0</v>
      </c>
      <c r="Y701" s="153">
        <f t="shared" si="1349"/>
        <v>0</v>
      </c>
      <c r="Z701" s="153">
        <f t="shared" si="1349"/>
        <v>0</v>
      </c>
      <c r="AA701" s="153">
        <f t="shared" si="1349"/>
        <v>0</v>
      </c>
      <c r="AB701" s="153">
        <f t="shared" si="1349"/>
        <v>0</v>
      </c>
      <c r="AC701" s="153">
        <f t="shared" si="1349"/>
        <v>0</v>
      </c>
      <c r="AD701" s="153">
        <f t="shared" si="1349"/>
        <v>0</v>
      </c>
      <c r="AE701" s="153">
        <f t="shared" si="1349"/>
        <v>0</v>
      </c>
      <c r="AF701" s="153">
        <f t="shared" si="1349"/>
        <v>0</v>
      </c>
      <c r="AG701" s="153">
        <f t="shared" si="1349"/>
        <v>0</v>
      </c>
      <c r="AH701" s="153">
        <f t="shared" si="1349"/>
        <v>0</v>
      </c>
      <c r="AI701" s="153">
        <f t="shared" si="1349"/>
        <v>0</v>
      </c>
      <c r="AJ701" s="153">
        <f t="shared" si="1349"/>
        <v>0</v>
      </c>
      <c r="AK701" s="153">
        <f t="shared" si="1349"/>
        <v>0</v>
      </c>
      <c r="AL701" s="153">
        <f t="shared" si="1349"/>
        <v>0</v>
      </c>
      <c r="AM701" s="153">
        <f t="shared" si="1349"/>
        <v>0</v>
      </c>
      <c r="AN701" s="153">
        <f t="shared" si="1349"/>
        <v>0</v>
      </c>
      <c r="AO701" s="153">
        <f t="shared" si="1349"/>
        <v>0</v>
      </c>
      <c r="AP701" s="153">
        <f t="shared" si="1349"/>
        <v>0</v>
      </c>
      <c r="AQ701" s="153">
        <f t="shared" si="1349"/>
        <v>0</v>
      </c>
      <c r="AR701" s="153">
        <f t="shared" si="1349"/>
        <v>0</v>
      </c>
      <c r="AS701" s="153">
        <f t="shared" si="1349"/>
        <v>0</v>
      </c>
      <c r="AT701" s="153">
        <f t="shared" si="1349"/>
        <v>0</v>
      </c>
      <c r="AU701" s="153">
        <f t="shared" si="1349"/>
        <v>0</v>
      </c>
      <c r="AV701" s="153">
        <f t="shared" si="1349"/>
        <v>0</v>
      </c>
      <c r="AW701" s="153">
        <f t="shared" si="1349"/>
        <v>0</v>
      </c>
      <c r="AX701" s="153">
        <f t="shared" si="1349"/>
        <v>0</v>
      </c>
      <c r="AY701" s="153">
        <f t="shared" si="1349"/>
        <v>0</v>
      </c>
      <c r="AZ701" s="153">
        <f t="shared" si="1349"/>
        <v>0</v>
      </c>
      <c r="BA701" s="153">
        <f t="shared" si="1349"/>
        <v>0</v>
      </c>
      <c r="BB701" s="221"/>
    </row>
    <row r="702" spans="1:54" ht="50.25" customHeight="1">
      <c r="A702" s="317"/>
      <c r="B702" s="318"/>
      <c r="C702" s="319"/>
      <c r="D702" s="163" t="s">
        <v>2</v>
      </c>
      <c r="E702" s="153">
        <f t="shared" si="1226"/>
        <v>0</v>
      </c>
      <c r="F702" s="153">
        <f t="shared" si="1336"/>
        <v>0</v>
      </c>
      <c r="G702" s="161"/>
      <c r="H702" s="153">
        <f t="shared" ref="H702:BA702" si="1350">H639+H646+H653+H660+H667+H674+H681+H688+H695</f>
        <v>0</v>
      </c>
      <c r="I702" s="153">
        <f t="shared" si="1350"/>
        <v>0</v>
      </c>
      <c r="J702" s="153">
        <f t="shared" si="1350"/>
        <v>0</v>
      </c>
      <c r="K702" s="153">
        <f t="shared" si="1350"/>
        <v>0</v>
      </c>
      <c r="L702" s="153">
        <f t="shared" si="1350"/>
        <v>0</v>
      </c>
      <c r="M702" s="153">
        <f t="shared" si="1350"/>
        <v>0</v>
      </c>
      <c r="N702" s="153">
        <f t="shared" si="1350"/>
        <v>0</v>
      </c>
      <c r="O702" s="153">
        <f t="shared" si="1350"/>
        <v>0</v>
      </c>
      <c r="P702" s="153">
        <f t="shared" si="1350"/>
        <v>0</v>
      </c>
      <c r="Q702" s="153">
        <f t="shared" si="1350"/>
        <v>0</v>
      </c>
      <c r="R702" s="153">
        <f t="shared" si="1350"/>
        <v>0</v>
      </c>
      <c r="S702" s="153">
        <f t="shared" si="1350"/>
        <v>0</v>
      </c>
      <c r="T702" s="153">
        <f t="shared" si="1350"/>
        <v>0</v>
      </c>
      <c r="U702" s="153">
        <f t="shared" si="1350"/>
        <v>0</v>
      </c>
      <c r="V702" s="153">
        <f t="shared" si="1350"/>
        <v>0</v>
      </c>
      <c r="W702" s="153">
        <f t="shared" si="1350"/>
        <v>0</v>
      </c>
      <c r="X702" s="153">
        <f t="shared" si="1350"/>
        <v>0</v>
      </c>
      <c r="Y702" s="153">
        <f t="shared" si="1350"/>
        <v>0</v>
      </c>
      <c r="Z702" s="153">
        <f t="shared" si="1350"/>
        <v>0</v>
      </c>
      <c r="AA702" s="153">
        <f t="shared" si="1350"/>
        <v>0</v>
      </c>
      <c r="AB702" s="153">
        <f t="shared" si="1350"/>
        <v>0</v>
      </c>
      <c r="AC702" s="153">
        <f t="shared" si="1350"/>
        <v>0</v>
      </c>
      <c r="AD702" s="153">
        <f t="shared" si="1350"/>
        <v>0</v>
      </c>
      <c r="AE702" s="153">
        <f t="shared" si="1350"/>
        <v>0</v>
      </c>
      <c r="AF702" s="153">
        <f t="shared" si="1350"/>
        <v>0</v>
      </c>
      <c r="AG702" s="153">
        <f t="shared" si="1350"/>
        <v>0</v>
      </c>
      <c r="AH702" s="153">
        <f t="shared" si="1350"/>
        <v>0</v>
      </c>
      <c r="AI702" s="153">
        <f t="shared" si="1350"/>
        <v>0</v>
      </c>
      <c r="AJ702" s="153">
        <f t="shared" si="1350"/>
        <v>0</v>
      </c>
      <c r="AK702" s="153">
        <f t="shared" si="1350"/>
        <v>0</v>
      </c>
      <c r="AL702" s="153">
        <f t="shared" si="1350"/>
        <v>0</v>
      </c>
      <c r="AM702" s="153">
        <f t="shared" si="1350"/>
        <v>0</v>
      </c>
      <c r="AN702" s="153">
        <f t="shared" si="1350"/>
        <v>0</v>
      </c>
      <c r="AO702" s="153">
        <f t="shared" si="1350"/>
        <v>0</v>
      </c>
      <c r="AP702" s="153">
        <f t="shared" si="1350"/>
        <v>0</v>
      </c>
      <c r="AQ702" s="153">
        <f t="shared" si="1350"/>
        <v>0</v>
      </c>
      <c r="AR702" s="153">
        <f t="shared" si="1350"/>
        <v>0</v>
      </c>
      <c r="AS702" s="153">
        <f t="shared" si="1350"/>
        <v>0</v>
      </c>
      <c r="AT702" s="153">
        <f t="shared" si="1350"/>
        <v>0</v>
      </c>
      <c r="AU702" s="153">
        <f t="shared" si="1350"/>
        <v>0</v>
      </c>
      <c r="AV702" s="153">
        <f t="shared" si="1350"/>
        <v>0</v>
      </c>
      <c r="AW702" s="153">
        <f t="shared" si="1350"/>
        <v>0</v>
      </c>
      <c r="AX702" s="153">
        <f t="shared" si="1350"/>
        <v>0</v>
      </c>
      <c r="AY702" s="153">
        <f t="shared" si="1350"/>
        <v>0</v>
      </c>
      <c r="AZ702" s="153">
        <f t="shared" si="1350"/>
        <v>0</v>
      </c>
      <c r="BA702" s="153">
        <f t="shared" si="1350"/>
        <v>0</v>
      </c>
      <c r="BB702" s="221"/>
    </row>
    <row r="703" spans="1:54" ht="22.5" customHeight="1">
      <c r="A703" s="317"/>
      <c r="B703" s="318"/>
      <c r="C703" s="319"/>
      <c r="D703" s="218" t="s">
        <v>277</v>
      </c>
      <c r="E703" s="153">
        <f>H703+K703+N703+Q703+T703+W703+Z703+AE703+AJ703+AO703+AT703+AY703</f>
        <v>3788.1875099999997</v>
      </c>
      <c r="F703" s="153">
        <f t="shared" si="1336"/>
        <v>645.11549000000002</v>
      </c>
      <c r="G703" s="161"/>
      <c r="H703" s="153">
        <f t="shared" ref="H703:BA703" si="1351">H640+H647+H654+H661+H668+H675+H682+H689+H696</f>
        <v>0</v>
      </c>
      <c r="I703" s="153">
        <f t="shared" si="1351"/>
        <v>0</v>
      </c>
      <c r="J703" s="153">
        <f t="shared" si="1351"/>
        <v>0</v>
      </c>
      <c r="K703" s="153">
        <f t="shared" si="1351"/>
        <v>0</v>
      </c>
      <c r="L703" s="153">
        <f t="shared" si="1351"/>
        <v>0</v>
      </c>
      <c r="M703" s="153">
        <f t="shared" si="1351"/>
        <v>0</v>
      </c>
      <c r="N703" s="153">
        <f t="shared" si="1351"/>
        <v>0</v>
      </c>
      <c r="O703" s="153">
        <f t="shared" si="1351"/>
        <v>0</v>
      </c>
      <c r="P703" s="153">
        <f t="shared" si="1351"/>
        <v>0</v>
      </c>
      <c r="Q703" s="153">
        <f t="shared" si="1351"/>
        <v>0</v>
      </c>
      <c r="R703" s="153">
        <f t="shared" si="1351"/>
        <v>0</v>
      </c>
      <c r="S703" s="153">
        <f t="shared" si="1351"/>
        <v>0</v>
      </c>
      <c r="T703" s="153">
        <f t="shared" si="1351"/>
        <v>23.182490000000001</v>
      </c>
      <c r="U703" s="153">
        <f t="shared" si="1351"/>
        <v>23.182490000000001</v>
      </c>
      <c r="V703" s="153">
        <f t="shared" si="1351"/>
        <v>0</v>
      </c>
      <c r="W703" s="153">
        <f t="shared" si="1351"/>
        <v>621.93299999999999</v>
      </c>
      <c r="X703" s="153">
        <f t="shared" si="1351"/>
        <v>621.93299999999999</v>
      </c>
      <c r="Y703" s="153">
        <f t="shared" si="1351"/>
        <v>0</v>
      </c>
      <c r="Z703" s="153">
        <f t="shared" si="1351"/>
        <v>0</v>
      </c>
      <c r="AA703" s="153">
        <f t="shared" si="1351"/>
        <v>0</v>
      </c>
      <c r="AB703" s="153">
        <f t="shared" si="1351"/>
        <v>0</v>
      </c>
      <c r="AC703" s="153">
        <f t="shared" si="1351"/>
        <v>0</v>
      </c>
      <c r="AD703" s="153">
        <f t="shared" si="1351"/>
        <v>0</v>
      </c>
      <c r="AE703" s="153">
        <f t="shared" si="1351"/>
        <v>1167.51502</v>
      </c>
      <c r="AF703" s="153">
        <f t="shared" si="1351"/>
        <v>0</v>
      </c>
      <c r="AG703" s="153">
        <f t="shared" si="1351"/>
        <v>0</v>
      </c>
      <c r="AH703" s="153">
        <f t="shared" si="1351"/>
        <v>0</v>
      </c>
      <c r="AI703" s="153">
        <f t="shared" si="1351"/>
        <v>0</v>
      </c>
      <c r="AJ703" s="153">
        <f t="shared" si="1351"/>
        <v>937.49900000000002</v>
      </c>
      <c r="AK703" s="153">
        <f t="shared" si="1351"/>
        <v>0</v>
      </c>
      <c r="AL703" s="153">
        <f t="shared" si="1351"/>
        <v>0</v>
      </c>
      <c r="AM703" s="153">
        <f t="shared" si="1351"/>
        <v>0</v>
      </c>
      <c r="AN703" s="153">
        <f t="shared" si="1351"/>
        <v>0</v>
      </c>
      <c r="AO703" s="153">
        <f t="shared" si="1351"/>
        <v>0</v>
      </c>
      <c r="AP703" s="153">
        <f t="shared" si="1351"/>
        <v>0</v>
      </c>
      <c r="AQ703" s="153">
        <f t="shared" si="1351"/>
        <v>0</v>
      </c>
      <c r="AR703" s="153">
        <f t="shared" si="1351"/>
        <v>0</v>
      </c>
      <c r="AS703" s="153">
        <f t="shared" si="1351"/>
        <v>0</v>
      </c>
      <c r="AT703" s="153">
        <f t="shared" si="1351"/>
        <v>1038.058</v>
      </c>
      <c r="AU703" s="153">
        <f t="shared" si="1351"/>
        <v>0</v>
      </c>
      <c r="AV703" s="153">
        <f t="shared" si="1351"/>
        <v>0</v>
      </c>
      <c r="AW703" s="153">
        <f t="shared" si="1351"/>
        <v>0</v>
      </c>
      <c r="AX703" s="153">
        <f t="shared" si="1351"/>
        <v>0</v>
      </c>
      <c r="AY703" s="153">
        <f t="shared" si="1351"/>
        <v>0</v>
      </c>
      <c r="AZ703" s="153">
        <f t="shared" si="1351"/>
        <v>0</v>
      </c>
      <c r="BA703" s="153">
        <f t="shared" si="1351"/>
        <v>0</v>
      </c>
      <c r="BB703" s="221"/>
    </row>
    <row r="704" spans="1:54" ht="82.5" customHeight="1">
      <c r="A704" s="317"/>
      <c r="B704" s="318"/>
      <c r="C704" s="319"/>
      <c r="D704" s="218" t="s">
        <v>283</v>
      </c>
      <c r="E704" s="153">
        <f t="shared" ref="E704:E706" si="1352">H704+K704+N704+Q704+T704+W704+Z704+AE704+AJ704+AO704+AT704+AY704</f>
        <v>0</v>
      </c>
      <c r="F704" s="153">
        <f t="shared" si="1336"/>
        <v>0</v>
      </c>
      <c r="G704" s="161"/>
      <c r="H704" s="153">
        <f t="shared" ref="H704:BA704" si="1353">H641+H648+H655+H662+H669+H676+H683+H690+H697</f>
        <v>0</v>
      </c>
      <c r="I704" s="153">
        <f t="shared" si="1353"/>
        <v>0</v>
      </c>
      <c r="J704" s="153">
        <f t="shared" si="1353"/>
        <v>0</v>
      </c>
      <c r="K704" s="153">
        <f t="shared" si="1353"/>
        <v>0</v>
      </c>
      <c r="L704" s="153">
        <f t="shared" si="1353"/>
        <v>0</v>
      </c>
      <c r="M704" s="153">
        <f t="shared" si="1353"/>
        <v>0</v>
      </c>
      <c r="N704" s="153">
        <f t="shared" si="1353"/>
        <v>0</v>
      </c>
      <c r="O704" s="153">
        <f t="shared" si="1353"/>
        <v>0</v>
      </c>
      <c r="P704" s="153">
        <f t="shared" si="1353"/>
        <v>0</v>
      </c>
      <c r="Q704" s="153">
        <f t="shared" si="1353"/>
        <v>0</v>
      </c>
      <c r="R704" s="153">
        <f t="shared" si="1353"/>
        <v>0</v>
      </c>
      <c r="S704" s="153">
        <f t="shared" si="1353"/>
        <v>0</v>
      </c>
      <c r="T704" s="153">
        <f t="shared" si="1353"/>
        <v>0</v>
      </c>
      <c r="U704" s="153">
        <f t="shared" si="1353"/>
        <v>0</v>
      </c>
      <c r="V704" s="153">
        <f t="shared" si="1353"/>
        <v>0</v>
      </c>
      <c r="W704" s="153">
        <f t="shared" si="1353"/>
        <v>0</v>
      </c>
      <c r="X704" s="153">
        <f t="shared" si="1353"/>
        <v>0</v>
      </c>
      <c r="Y704" s="153">
        <f t="shared" si="1353"/>
        <v>0</v>
      </c>
      <c r="Z704" s="153">
        <f t="shared" si="1353"/>
        <v>0</v>
      </c>
      <c r="AA704" s="153">
        <f t="shared" si="1353"/>
        <v>0</v>
      </c>
      <c r="AB704" s="153">
        <f t="shared" si="1353"/>
        <v>0</v>
      </c>
      <c r="AC704" s="153">
        <f t="shared" si="1353"/>
        <v>0</v>
      </c>
      <c r="AD704" s="153">
        <f t="shared" si="1353"/>
        <v>0</v>
      </c>
      <c r="AE704" s="153">
        <f t="shared" si="1353"/>
        <v>0</v>
      </c>
      <c r="AF704" s="153">
        <f t="shared" si="1353"/>
        <v>0</v>
      </c>
      <c r="AG704" s="153">
        <f t="shared" si="1353"/>
        <v>0</v>
      </c>
      <c r="AH704" s="153">
        <f t="shared" si="1353"/>
        <v>0</v>
      </c>
      <c r="AI704" s="153">
        <f t="shared" si="1353"/>
        <v>0</v>
      </c>
      <c r="AJ704" s="153">
        <f t="shared" si="1353"/>
        <v>0</v>
      </c>
      <c r="AK704" s="153">
        <f t="shared" si="1353"/>
        <v>0</v>
      </c>
      <c r="AL704" s="153">
        <f t="shared" si="1353"/>
        <v>0</v>
      </c>
      <c r="AM704" s="153">
        <f t="shared" si="1353"/>
        <v>0</v>
      </c>
      <c r="AN704" s="153">
        <f t="shared" si="1353"/>
        <v>0</v>
      </c>
      <c r="AO704" s="153">
        <f t="shared" si="1353"/>
        <v>0</v>
      </c>
      <c r="AP704" s="153">
        <f t="shared" si="1353"/>
        <v>0</v>
      </c>
      <c r="AQ704" s="153">
        <f t="shared" si="1353"/>
        <v>0</v>
      </c>
      <c r="AR704" s="153">
        <f t="shared" si="1353"/>
        <v>0</v>
      </c>
      <c r="AS704" s="153">
        <f t="shared" si="1353"/>
        <v>0</v>
      </c>
      <c r="AT704" s="153">
        <f t="shared" si="1353"/>
        <v>0</v>
      </c>
      <c r="AU704" s="153">
        <f t="shared" si="1353"/>
        <v>0</v>
      </c>
      <c r="AV704" s="153">
        <f t="shared" si="1353"/>
        <v>0</v>
      </c>
      <c r="AW704" s="153">
        <f t="shared" si="1353"/>
        <v>0</v>
      </c>
      <c r="AX704" s="153">
        <f t="shared" si="1353"/>
        <v>0</v>
      </c>
      <c r="AY704" s="153">
        <f t="shared" si="1353"/>
        <v>0</v>
      </c>
      <c r="AZ704" s="153">
        <f t="shared" si="1353"/>
        <v>0</v>
      </c>
      <c r="BA704" s="153">
        <f t="shared" si="1353"/>
        <v>0</v>
      </c>
      <c r="BB704" s="221"/>
    </row>
    <row r="705" spans="1:54" ht="22.5" customHeight="1">
      <c r="A705" s="317"/>
      <c r="B705" s="318"/>
      <c r="C705" s="319"/>
      <c r="D705" s="218" t="s">
        <v>278</v>
      </c>
      <c r="E705" s="153">
        <f t="shared" si="1352"/>
        <v>0</v>
      </c>
      <c r="F705" s="153">
        <f t="shared" si="1336"/>
        <v>0</v>
      </c>
      <c r="G705" s="161"/>
      <c r="H705" s="153">
        <f t="shared" ref="H705:BA705" si="1354">H642+H649+H656+H663+H670+H677+H684+H691+H698</f>
        <v>0</v>
      </c>
      <c r="I705" s="153">
        <f t="shared" si="1354"/>
        <v>0</v>
      </c>
      <c r="J705" s="153">
        <f t="shared" si="1354"/>
        <v>0</v>
      </c>
      <c r="K705" s="153">
        <f t="shared" si="1354"/>
        <v>0</v>
      </c>
      <c r="L705" s="153">
        <f t="shared" si="1354"/>
        <v>0</v>
      </c>
      <c r="M705" s="153">
        <f t="shared" si="1354"/>
        <v>0</v>
      </c>
      <c r="N705" s="153">
        <f t="shared" si="1354"/>
        <v>0</v>
      </c>
      <c r="O705" s="153">
        <f t="shared" si="1354"/>
        <v>0</v>
      </c>
      <c r="P705" s="153">
        <f t="shared" si="1354"/>
        <v>0</v>
      </c>
      <c r="Q705" s="153">
        <f t="shared" si="1354"/>
        <v>0</v>
      </c>
      <c r="R705" s="153">
        <f t="shared" si="1354"/>
        <v>0</v>
      </c>
      <c r="S705" s="153">
        <f t="shared" si="1354"/>
        <v>0</v>
      </c>
      <c r="T705" s="153">
        <f t="shared" si="1354"/>
        <v>0</v>
      </c>
      <c r="U705" s="153">
        <f t="shared" si="1354"/>
        <v>0</v>
      </c>
      <c r="V705" s="153">
        <f t="shared" si="1354"/>
        <v>0</v>
      </c>
      <c r="W705" s="153">
        <f t="shared" si="1354"/>
        <v>0</v>
      </c>
      <c r="X705" s="153">
        <f t="shared" si="1354"/>
        <v>0</v>
      </c>
      <c r="Y705" s="153">
        <f t="shared" si="1354"/>
        <v>0</v>
      </c>
      <c r="Z705" s="153">
        <f t="shared" si="1354"/>
        <v>0</v>
      </c>
      <c r="AA705" s="153">
        <f t="shared" si="1354"/>
        <v>0</v>
      </c>
      <c r="AB705" s="153">
        <f t="shared" si="1354"/>
        <v>0</v>
      </c>
      <c r="AC705" s="153">
        <f t="shared" si="1354"/>
        <v>0</v>
      </c>
      <c r="AD705" s="153">
        <f t="shared" si="1354"/>
        <v>0</v>
      </c>
      <c r="AE705" s="153">
        <f t="shared" si="1354"/>
        <v>0</v>
      </c>
      <c r="AF705" s="153">
        <f t="shared" si="1354"/>
        <v>0</v>
      </c>
      <c r="AG705" s="153">
        <f t="shared" si="1354"/>
        <v>0</v>
      </c>
      <c r="AH705" s="153">
        <f t="shared" si="1354"/>
        <v>0</v>
      </c>
      <c r="AI705" s="153">
        <f t="shared" si="1354"/>
        <v>0</v>
      </c>
      <c r="AJ705" s="153">
        <f t="shared" si="1354"/>
        <v>0</v>
      </c>
      <c r="AK705" s="153">
        <f t="shared" si="1354"/>
        <v>0</v>
      </c>
      <c r="AL705" s="153">
        <f t="shared" si="1354"/>
        <v>0</v>
      </c>
      <c r="AM705" s="153">
        <f t="shared" si="1354"/>
        <v>0</v>
      </c>
      <c r="AN705" s="153">
        <f t="shared" si="1354"/>
        <v>0</v>
      </c>
      <c r="AO705" s="153">
        <f t="shared" si="1354"/>
        <v>0</v>
      </c>
      <c r="AP705" s="153">
        <f t="shared" si="1354"/>
        <v>0</v>
      </c>
      <c r="AQ705" s="153">
        <f t="shared" si="1354"/>
        <v>0</v>
      </c>
      <c r="AR705" s="153">
        <f t="shared" si="1354"/>
        <v>0</v>
      </c>
      <c r="AS705" s="153">
        <f t="shared" si="1354"/>
        <v>0</v>
      </c>
      <c r="AT705" s="153">
        <f t="shared" si="1354"/>
        <v>0</v>
      </c>
      <c r="AU705" s="153">
        <f t="shared" si="1354"/>
        <v>0</v>
      </c>
      <c r="AV705" s="153">
        <f t="shared" si="1354"/>
        <v>0</v>
      </c>
      <c r="AW705" s="153">
        <f t="shared" si="1354"/>
        <v>0</v>
      </c>
      <c r="AX705" s="153">
        <f t="shared" si="1354"/>
        <v>0</v>
      </c>
      <c r="AY705" s="153">
        <f t="shared" si="1354"/>
        <v>0</v>
      </c>
      <c r="AZ705" s="153">
        <f t="shared" si="1354"/>
        <v>0</v>
      </c>
      <c r="BA705" s="153">
        <f t="shared" si="1354"/>
        <v>0</v>
      </c>
      <c r="BB705" s="221"/>
    </row>
    <row r="706" spans="1:54" ht="31.2">
      <c r="A706" s="415"/>
      <c r="B706" s="407"/>
      <c r="C706" s="408"/>
      <c r="D706" s="158" t="s">
        <v>43</v>
      </c>
      <c r="E706" s="153">
        <f t="shared" si="1352"/>
        <v>0</v>
      </c>
      <c r="F706" s="153">
        <f t="shared" si="1336"/>
        <v>0</v>
      </c>
      <c r="G706" s="161"/>
      <c r="H706" s="153">
        <f t="shared" ref="H706:AZ706" si="1355">H643+H650+H657+H664+H671+H678</f>
        <v>0</v>
      </c>
      <c r="I706" s="153">
        <f t="shared" si="1355"/>
        <v>0</v>
      </c>
      <c r="J706" s="153"/>
      <c r="K706" s="153">
        <f t="shared" si="1355"/>
        <v>0</v>
      </c>
      <c r="L706" s="153">
        <f t="shared" si="1355"/>
        <v>0</v>
      </c>
      <c r="M706" s="153"/>
      <c r="N706" s="153">
        <f t="shared" si="1355"/>
        <v>0</v>
      </c>
      <c r="O706" s="153">
        <f t="shared" si="1355"/>
        <v>0</v>
      </c>
      <c r="P706" s="153"/>
      <c r="Q706" s="153">
        <f t="shared" si="1355"/>
        <v>0</v>
      </c>
      <c r="R706" s="153">
        <f t="shared" si="1355"/>
        <v>0</v>
      </c>
      <c r="S706" s="153"/>
      <c r="T706" s="153">
        <f t="shared" si="1355"/>
        <v>0</v>
      </c>
      <c r="U706" s="153">
        <f t="shared" si="1355"/>
        <v>0</v>
      </c>
      <c r="V706" s="153"/>
      <c r="W706" s="153">
        <f t="shared" si="1355"/>
        <v>0</v>
      </c>
      <c r="X706" s="153">
        <f t="shared" si="1355"/>
        <v>0</v>
      </c>
      <c r="Y706" s="153"/>
      <c r="Z706" s="153">
        <f t="shared" si="1355"/>
        <v>0</v>
      </c>
      <c r="AA706" s="153">
        <f t="shared" si="1355"/>
        <v>0</v>
      </c>
      <c r="AB706" s="153">
        <f t="shared" si="1355"/>
        <v>0</v>
      </c>
      <c r="AC706" s="153">
        <f t="shared" si="1355"/>
        <v>0</v>
      </c>
      <c r="AD706" s="153"/>
      <c r="AE706" s="153">
        <f t="shared" si="1355"/>
        <v>0</v>
      </c>
      <c r="AF706" s="153">
        <f t="shared" si="1355"/>
        <v>0</v>
      </c>
      <c r="AG706" s="153">
        <f t="shared" si="1355"/>
        <v>0</v>
      </c>
      <c r="AH706" s="153">
        <f t="shared" si="1355"/>
        <v>0</v>
      </c>
      <c r="AI706" s="153"/>
      <c r="AJ706" s="153">
        <f t="shared" si="1355"/>
        <v>0</v>
      </c>
      <c r="AK706" s="153">
        <f t="shared" si="1355"/>
        <v>0</v>
      </c>
      <c r="AL706" s="153">
        <f t="shared" si="1355"/>
        <v>0</v>
      </c>
      <c r="AM706" s="153">
        <f t="shared" si="1355"/>
        <v>0</v>
      </c>
      <c r="AN706" s="153"/>
      <c r="AO706" s="153">
        <f t="shared" si="1355"/>
        <v>0</v>
      </c>
      <c r="AP706" s="153">
        <f t="shared" si="1355"/>
        <v>0</v>
      </c>
      <c r="AQ706" s="153">
        <f t="shared" si="1355"/>
        <v>0</v>
      </c>
      <c r="AR706" s="153">
        <f t="shared" si="1355"/>
        <v>0</v>
      </c>
      <c r="AS706" s="153"/>
      <c r="AT706" s="153">
        <f t="shared" si="1355"/>
        <v>0</v>
      </c>
      <c r="AU706" s="153">
        <f t="shared" si="1355"/>
        <v>0</v>
      </c>
      <c r="AV706" s="153">
        <f t="shared" si="1355"/>
        <v>0</v>
      </c>
      <c r="AW706" s="153">
        <f t="shared" si="1355"/>
        <v>0</v>
      </c>
      <c r="AX706" s="153"/>
      <c r="AY706" s="153">
        <f t="shared" si="1355"/>
        <v>0</v>
      </c>
      <c r="AZ706" s="153">
        <f t="shared" si="1355"/>
        <v>0</v>
      </c>
      <c r="BA706" s="153"/>
      <c r="BB706" s="222"/>
    </row>
    <row r="707" spans="1:54" ht="22.5" customHeight="1">
      <c r="A707" s="314" t="s">
        <v>362</v>
      </c>
      <c r="B707" s="315"/>
      <c r="C707" s="316"/>
      <c r="D707" s="164" t="s">
        <v>41</v>
      </c>
      <c r="E707" s="153">
        <f t="shared" ref="E707:E709" si="1356">H707+K707+N707+Q707+T707+W707+Z707+AE707+AJ707+AO707+AT707+AY707</f>
        <v>3788.1875099999997</v>
      </c>
      <c r="F707" s="153">
        <f t="shared" ref="F707:F713" si="1357">I707+L707+O707+R707+U707+X707+AA707+AF707+AK707+AP707+AU707+AZ707</f>
        <v>645.11549000000002</v>
      </c>
      <c r="G707" s="188">
        <f>F707/E707*100</f>
        <v>17.029660973672343</v>
      </c>
      <c r="H707" s="153">
        <f>H708+H709+H710+H712+H713</f>
        <v>0</v>
      </c>
      <c r="I707" s="153">
        <f t="shared" ref="I707" si="1358">I708+I709+I710+I712+I713</f>
        <v>0</v>
      </c>
      <c r="J707" s="153" t="e">
        <f>I707/H707*100</f>
        <v>#DIV/0!</v>
      </c>
      <c r="K707" s="153">
        <f t="shared" ref="K707:L707" si="1359">K708+K709+K710+K712+K713</f>
        <v>0</v>
      </c>
      <c r="L707" s="153">
        <f t="shared" si="1359"/>
        <v>0</v>
      </c>
      <c r="M707" s="153" t="e">
        <f>L707/K707*100</f>
        <v>#DIV/0!</v>
      </c>
      <c r="N707" s="153">
        <f t="shared" ref="N707:O707" si="1360">N708+N709+N710+N712+N713</f>
        <v>0</v>
      </c>
      <c r="O707" s="153">
        <f t="shared" si="1360"/>
        <v>0</v>
      </c>
      <c r="P707" s="153" t="e">
        <f>O707/N707*100</f>
        <v>#DIV/0!</v>
      </c>
      <c r="Q707" s="153">
        <f t="shared" ref="Q707:R707" si="1361">Q708+Q709+Q710+Q712+Q713</f>
        <v>0</v>
      </c>
      <c r="R707" s="153">
        <f t="shared" si="1361"/>
        <v>0</v>
      </c>
      <c r="S707" s="153" t="e">
        <f>R707/Q707*100</f>
        <v>#DIV/0!</v>
      </c>
      <c r="T707" s="153">
        <f t="shared" ref="T707:U707" si="1362">T708+T709+T710+T712+T713</f>
        <v>23.182490000000001</v>
      </c>
      <c r="U707" s="153">
        <f t="shared" si="1362"/>
        <v>23.182490000000001</v>
      </c>
      <c r="V707" s="153">
        <f>U707/T707*100</f>
        <v>100</v>
      </c>
      <c r="W707" s="153">
        <f t="shared" ref="W707:X707" si="1363">W708+W709+W710+W712+W713</f>
        <v>621.93299999999999</v>
      </c>
      <c r="X707" s="153">
        <f t="shared" si="1363"/>
        <v>621.93299999999999</v>
      </c>
      <c r="Y707" s="153">
        <f>X707/W707*100</f>
        <v>100</v>
      </c>
      <c r="Z707" s="153">
        <f t="shared" ref="Z707:AC707" si="1364">Z708+Z709+Z710+Z712+Z713</f>
        <v>0</v>
      </c>
      <c r="AA707" s="153">
        <f t="shared" si="1364"/>
        <v>0</v>
      </c>
      <c r="AB707" s="153">
        <f t="shared" si="1364"/>
        <v>0</v>
      </c>
      <c r="AC707" s="153">
        <f t="shared" si="1364"/>
        <v>0</v>
      </c>
      <c r="AD707" s="153" t="e">
        <f>AC707/Z707*100</f>
        <v>#DIV/0!</v>
      </c>
      <c r="AE707" s="153">
        <f t="shared" ref="AE707:AH707" si="1365">AE708+AE709+AE710+AE712+AE713</f>
        <v>1167.51502</v>
      </c>
      <c r="AF707" s="153">
        <f t="shared" si="1365"/>
        <v>0</v>
      </c>
      <c r="AG707" s="153">
        <f t="shared" si="1365"/>
        <v>0</v>
      </c>
      <c r="AH707" s="153">
        <f t="shared" si="1365"/>
        <v>0</v>
      </c>
      <c r="AI707" s="153">
        <f>AH707/AE707*100</f>
        <v>0</v>
      </c>
      <c r="AJ707" s="153">
        <f t="shared" ref="AJ707:AM707" si="1366">AJ708+AJ709+AJ710+AJ712+AJ713</f>
        <v>937.49900000000002</v>
      </c>
      <c r="AK707" s="153">
        <f t="shared" si="1366"/>
        <v>0</v>
      </c>
      <c r="AL707" s="153">
        <f t="shared" si="1366"/>
        <v>0</v>
      </c>
      <c r="AM707" s="153">
        <f t="shared" si="1366"/>
        <v>0</v>
      </c>
      <c r="AN707" s="153">
        <f>AM707/AJ707*100</f>
        <v>0</v>
      </c>
      <c r="AO707" s="153">
        <f t="shared" ref="AO707:AR707" si="1367">AO708+AO709+AO710+AO712+AO713</f>
        <v>0</v>
      </c>
      <c r="AP707" s="153">
        <f t="shared" si="1367"/>
        <v>0</v>
      </c>
      <c r="AQ707" s="153">
        <f t="shared" si="1367"/>
        <v>0</v>
      </c>
      <c r="AR707" s="153">
        <f t="shared" si="1367"/>
        <v>0</v>
      </c>
      <c r="AS707" s="153" t="e">
        <f>AR707/AO707*100</f>
        <v>#DIV/0!</v>
      </c>
      <c r="AT707" s="153">
        <f t="shared" ref="AT707:AW707" si="1368">AT708+AT709+AT710+AT712+AT713</f>
        <v>1038.058</v>
      </c>
      <c r="AU707" s="153">
        <f t="shared" si="1368"/>
        <v>0</v>
      </c>
      <c r="AV707" s="153">
        <f t="shared" si="1368"/>
        <v>0</v>
      </c>
      <c r="AW707" s="153">
        <f t="shared" si="1368"/>
        <v>0</v>
      </c>
      <c r="AX707" s="153">
        <f>AW707/AT707*100</f>
        <v>0</v>
      </c>
      <c r="AY707" s="153">
        <f t="shared" ref="AY707:AZ707" si="1369">AY708+AY709+AY710+AY712+AY713</f>
        <v>0</v>
      </c>
      <c r="AZ707" s="153">
        <f t="shared" si="1369"/>
        <v>0</v>
      </c>
      <c r="BA707" s="161" t="e">
        <f>AZ707/AY707*100</f>
        <v>#DIV/0!</v>
      </c>
      <c r="BB707" s="221"/>
    </row>
    <row r="708" spans="1:54" ht="32.25" customHeight="1">
      <c r="A708" s="317"/>
      <c r="B708" s="318"/>
      <c r="C708" s="319"/>
      <c r="D708" s="162" t="s">
        <v>37</v>
      </c>
      <c r="E708" s="153">
        <f t="shared" si="1356"/>
        <v>0</v>
      </c>
      <c r="F708" s="153">
        <f t="shared" si="1357"/>
        <v>0</v>
      </c>
      <c r="G708" s="188"/>
      <c r="H708" s="153">
        <f>H701</f>
        <v>0</v>
      </c>
      <c r="I708" s="153">
        <f t="shared" ref="I708:AZ708" si="1370">I701</f>
        <v>0</v>
      </c>
      <c r="J708" s="153"/>
      <c r="K708" s="153">
        <f t="shared" si="1370"/>
        <v>0</v>
      </c>
      <c r="L708" s="153">
        <f t="shared" si="1370"/>
        <v>0</v>
      </c>
      <c r="M708" s="153"/>
      <c r="N708" s="153">
        <f t="shared" si="1370"/>
        <v>0</v>
      </c>
      <c r="O708" s="153">
        <f t="shared" si="1370"/>
        <v>0</v>
      </c>
      <c r="P708" s="153"/>
      <c r="Q708" s="153">
        <f t="shared" si="1370"/>
        <v>0</v>
      </c>
      <c r="R708" s="153">
        <f t="shared" si="1370"/>
        <v>0</v>
      </c>
      <c r="S708" s="153"/>
      <c r="T708" s="153">
        <f t="shared" si="1370"/>
        <v>0</v>
      </c>
      <c r="U708" s="153">
        <f t="shared" si="1370"/>
        <v>0</v>
      </c>
      <c r="V708" s="153"/>
      <c r="W708" s="153">
        <f t="shared" si="1370"/>
        <v>0</v>
      </c>
      <c r="X708" s="153">
        <f t="shared" si="1370"/>
        <v>0</v>
      </c>
      <c r="Y708" s="153"/>
      <c r="Z708" s="153">
        <f t="shared" si="1370"/>
        <v>0</v>
      </c>
      <c r="AA708" s="153">
        <f t="shared" si="1370"/>
        <v>0</v>
      </c>
      <c r="AB708" s="153">
        <f t="shared" si="1370"/>
        <v>0</v>
      </c>
      <c r="AC708" s="153">
        <f t="shared" si="1370"/>
        <v>0</v>
      </c>
      <c r="AD708" s="153"/>
      <c r="AE708" s="153">
        <f t="shared" si="1370"/>
        <v>0</v>
      </c>
      <c r="AF708" s="153">
        <f t="shared" si="1370"/>
        <v>0</v>
      </c>
      <c r="AG708" s="153">
        <f t="shared" si="1370"/>
        <v>0</v>
      </c>
      <c r="AH708" s="153">
        <f t="shared" si="1370"/>
        <v>0</v>
      </c>
      <c r="AI708" s="153"/>
      <c r="AJ708" s="153">
        <f t="shared" si="1370"/>
        <v>0</v>
      </c>
      <c r="AK708" s="153">
        <f t="shared" si="1370"/>
        <v>0</v>
      </c>
      <c r="AL708" s="153">
        <f t="shared" si="1370"/>
        <v>0</v>
      </c>
      <c r="AM708" s="153">
        <f t="shared" si="1370"/>
        <v>0</v>
      </c>
      <c r="AN708" s="153"/>
      <c r="AO708" s="153">
        <f t="shared" si="1370"/>
        <v>0</v>
      </c>
      <c r="AP708" s="153">
        <f t="shared" si="1370"/>
        <v>0</v>
      </c>
      <c r="AQ708" s="153">
        <f t="shared" si="1370"/>
        <v>0</v>
      </c>
      <c r="AR708" s="153">
        <f t="shared" si="1370"/>
        <v>0</v>
      </c>
      <c r="AS708" s="153"/>
      <c r="AT708" s="153">
        <f t="shared" si="1370"/>
        <v>0</v>
      </c>
      <c r="AU708" s="153">
        <f t="shared" si="1370"/>
        <v>0</v>
      </c>
      <c r="AV708" s="153">
        <f t="shared" si="1370"/>
        <v>0</v>
      </c>
      <c r="AW708" s="153">
        <f t="shared" si="1370"/>
        <v>0</v>
      </c>
      <c r="AX708" s="153"/>
      <c r="AY708" s="153">
        <f t="shared" si="1370"/>
        <v>0</v>
      </c>
      <c r="AZ708" s="153">
        <f t="shared" si="1370"/>
        <v>0</v>
      </c>
      <c r="BA708" s="153"/>
      <c r="BB708" s="221"/>
    </row>
    <row r="709" spans="1:54" ht="50.25" customHeight="1">
      <c r="A709" s="317"/>
      <c r="B709" s="318"/>
      <c r="C709" s="319"/>
      <c r="D709" s="163" t="s">
        <v>2</v>
      </c>
      <c r="E709" s="153">
        <f t="shared" si="1356"/>
        <v>0</v>
      </c>
      <c r="F709" s="153">
        <f t="shared" si="1357"/>
        <v>0</v>
      </c>
      <c r="G709" s="188"/>
      <c r="H709" s="153">
        <f t="shared" ref="H709:AZ709" si="1371">H702</f>
        <v>0</v>
      </c>
      <c r="I709" s="153">
        <f t="shared" si="1371"/>
        <v>0</v>
      </c>
      <c r="J709" s="153"/>
      <c r="K709" s="153">
        <f t="shared" si="1371"/>
        <v>0</v>
      </c>
      <c r="L709" s="153">
        <f t="shared" si="1371"/>
        <v>0</v>
      </c>
      <c r="M709" s="153"/>
      <c r="N709" s="153">
        <f t="shared" si="1371"/>
        <v>0</v>
      </c>
      <c r="O709" s="153">
        <f t="shared" si="1371"/>
        <v>0</v>
      </c>
      <c r="P709" s="153"/>
      <c r="Q709" s="153">
        <f t="shared" si="1371"/>
        <v>0</v>
      </c>
      <c r="R709" s="153">
        <f t="shared" si="1371"/>
        <v>0</v>
      </c>
      <c r="S709" s="153"/>
      <c r="T709" s="153">
        <f t="shared" si="1371"/>
        <v>0</v>
      </c>
      <c r="U709" s="153">
        <f t="shared" si="1371"/>
        <v>0</v>
      </c>
      <c r="V709" s="153"/>
      <c r="W709" s="153">
        <f t="shared" si="1371"/>
        <v>0</v>
      </c>
      <c r="X709" s="153">
        <f t="shared" si="1371"/>
        <v>0</v>
      </c>
      <c r="Y709" s="153"/>
      <c r="Z709" s="153">
        <f t="shared" si="1371"/>
        <v>0</v>
      </c>
      <c r="AA709" s="153">
        <f t="shared" si="1371"/>
        <v>0</v>
      </c>
      <c r="AB709" s="153">
        <f t="shared" si="1371"/>
        <v>0</v>
      </c>
      <c r="AC709" s="153">
        <f t="shared" si="1371"/>
        <v>0</v>
      </c>
      <c r="AD709" s="153"/>
      <c r="AE709" s="153">
        <f t="shared" si="1371"/>
        <v>0</v>
      </c>
      <c r="AF709" s="153">
        <f t="shared" si="1371"/>
        <v>0</v>
      </c>
      <c r="AG709" s="153">
        <f t="shared" si="1371"/>
        <v>0</v>
      </c>
      <c r="AH709" s="153">
        <f t="shared" si="1371"/>
        <v>0</v>
      </c>
      <c r="AI709" s="153"/>
      <c r="AJ709" s="153">
        <f t="shared" si="1371"/>
        <v>0</v>
      </c>
      <c r="AK709" s="153">
        <f t="shared" si="1371"/>
        <v>0</v>
      </c>
      <c r="AL709" s="153">
        <f t="shared" si="1371"/>
        <v>0</v>
      </c>
      <c r="AM709" s="153">
        <f t="shared" si="1371"/>
        <v>0</v>
      </c>
      <c r="AN709" s="153"/>
      <c r="AO709" s="153">
        <f t="shared" si="1371"/>
        <v>0</v>
      </c>
      <c r="AP709" s="153">
        <f t="shared" si="1371"/>
        <v>0</v>
      </c>
      <c r="AQ709" s="153">
        <f t="shared" si="1371"/>
        <v>0</v>
      </c>
      <c r="AR709" s="153">
        <f t="shared" si="1371"/>
        <v>0</v>
      </c>
      <c r="AS709" s="153"/>
      <c r="AT709" s="153">
        <f t="shared" si="1371"/>
        <v>0</v>
      </c>
      <c r="AU709" s="153">
        <f t="shared" si="1371"/>
        <v>0</v>
      </c>
      <c r="AV709" s="153">
        <f t="shared" si="1371"/>
        <v>0</v>
      </c>
      <c r="AW709" s="153">
        <f t="shared" si="1371"/>
        <v>0</v>
      </c>
      <c r="AX709" s="153"/>
      <c r="AY709" s="153">
        <f t="shared" si="1371"/>
        <v>0</v>
      </c>
      <c r="AZ709" s="153">
        <f t="shared" si="1371"/>
        <v>0</v>
      </c>
      <c r="BA709" s="153"/>
      <c r="BB709" s="221"/>
    </row>
    <row r="710" spans="1:54" ht="22.5" customHeight="1">
      <c r="A710" s="317"/>
      <c r="B710" s="318"/>
      <c r="C710" s="319"/>
      <c r="D710" s="218" t="s">
        <v>277</v>
      </c>
      <c r="E710" s="153">
        <f>H710+K710+N710+Q710+T710+W710+Z710+AE710+AJ710+AO710+AT710+AY710</f>
        <v>3788.1875099999997</v>
      </c>
      <c r="F710" s="153">
        <f t="shared" si="1357"/>
        <v>645.11549000000002</v>
      </c>
      <c r="G710" s="188">
        <f t="shared" ref="G710" si="1372">F710/E710*100</f>
        <v>17.029660973672343</v>
      </c>
      <c r="H710" s="153">
        <f t="shared" ref="H710:AZ710" si="1373">H703</f>
        <v>0</v>
      </c>
      <c r="I710" s="153">
        <f t="shared" si="1373"/>
        <v>0</v>
      </c>
      <c r="J710" s="153"/>
      <c r="K710" s="153">
        <f t="shared" si="1373"/>
        <v>0</v>
      </c>
      <c r="L710" s="153">
        <f t="shared" si="1373"/>
        <v>0</v>
      </c>
      <c r="M710" s="153"/>
      <c r="N710" s="153">
        <f t="shared" si="1373"/>
        <v>0</v>
      </c>
      <c r="O710" s="153">
        <f t="shared" si="1373"/>
        <v>0</v>
      </c>
      <c r="P710" s="153"/>
      <c r="Q710" s="153">
        <f t="shared" si="1373"/>
        <v>0</v>
      </c>
      <c r="R710" s="153">
        <f t="shared" si="1373"/>
        <v>0</v>
      </c>
      <c r="S710" s="153"/>
      <c r="T710" s="153">
        <f t="shared" si="1373"/>
        <v>23.182490000000001</v>
      </c>
      <c r="U710" s="153">
        <f t="shared" si="1373"/>
        <v>23.182490000000001</v>
      </c>
      <c r="V710" s="153"/>
      <c r="W710" s="153">
        <f t="shared" si="1373"/>
        <v>621.93299999999999</v>
      </c>
      <c r="X710" s="153">
        <f t="shared" si="1373"/>
        <v>621.93299999999999</v>
      </c>
      <c r="Y710" s="153"/>
      <c r="Z710" s="153">
        <f t="shared" si="1373"/>
        <v>0</v>
      </c>
      <c r="AA710" s="153">
        <f t="shared" si="1373"/>
        <v>0</v>
      </c>
      <c r="AB710" s="153">
        <f t="shared" si="1373"/>
        <v>0</v>
      </c>
      <c r="AC710" s="153">
        <f t="shared" si="1373"/>
        <v>0</v>
      </c>
      <c r="AD710" s="153"/>
      <c r="AE710" s="153">
        <f t="shared" si="1373"/>
        <v>1167.51502</v>
      </c>
      <c r="AF710" s="153">
        <f t="shared" si="1373"/>
        <v>0</v>
      </c>
      <c r="AG710" s="153">
        <f t="shared" si="1373"/>
        <v>0</v>
      </c>
      <c r="AH710" s="153">
        <f t="shared" si="1373"/>
        <v>0</v>
      </c>
      <c r="AI710" s="153"/>
      <c r="AJ710" s="153">
        <f t="shared" si="1373"/>
        <v>937.49900000000002</v>
      </c>
      <c r="AK710" s="153">
        <f t="shared" si="1373"/>
        <v>0</v>
      </c>
      <c r="AL710" s="153">
        <f t="shared" si="1373"/>
        <v>0</v>
      </c>
      <c r="AM710" s="153">
        <f t="shared" si="1373"/>
        <v>0</v>
      </c>
      <c r="AN710" s="153"/>
      <c r="AO710" s="153">
        <f t="shared" si="1373"/>
        <v>0</v>
      </c>
      <c r="AP710" s="153">
        <f t="shared" si="1373"/>
        <v>0</v>
      </c>
      <c r="AQ710" s="153">
        <f t="shared" si="1373"/>
        <v>0</v>
      </c>
      <c r="AR710" s="153">
        <f t="shared" si="1373"/>
        <v>0</v>
      </c>
      <c r="AS710" s="153"/>
      <c r="AT710" s="153">
        <f t="shared" si="1373"/>
        <v>1038.058</v>
      </c>
      <c r="AU710" s="153">
        <f t="shared" si="1373"/>
        <v>0</v>
      </c>
      <c r="AV710" s="153">
        <f t="shared" si="1373"/>
        <v>0</v>
      </c>
      <c r="AW710" s="153">
        <f t="shared" si="1373"/>
        <v>0</v>
      </c>
      <c r="AX710" s="153"/>
      <c r="AY710" s="153">
        <f t="shared" si="1373"/>
        <v>0</v>
      </c>
      <c r="AZ710" s="153">
        <f t="shared" si="1373"/>
        <v>0</v>
      </c>
      <c r="BA710" s="153"/>
      <c r="BB710" s="221"/>
    </row>
    <row r="711" spans="1:54" ht="82.5" customHeight="1">
      <c r="A711" s="317"/>
      <c r="B711" s="318"/>
      <c r="C711" s="319"/>
      <c r="D711" s="218" t="s">
        <v>283</v>
      </c>
      <c r="E711" s="153">
        <f t="shared" ref="E711:E713" si="1374">H711+K711+N711+Q711+T711+W711+Z711+AE711+AJ711+AO711+AT711+AY711</f>
        <v>0</v>
      </c>
      <c r="F711" s="153">
        <f t="shared" si="1357"/>
        <v>0</v>
      </c>
      <c r="G711" s="161"/>
      <c r="H711" s="153">
        <f t="shared" ref="H711:AZ711" si="1375">H704</f>
        <v>0</v>
      </c>
      <c r="I711" s="153">
        <f t="shared" si="1375"/>
        <v>0</v>
      </c>
      <c r="J711" s="153"/>
      <c r="K711" s="153">
        <f t="shared" si="1375"/>
        <v>0</v>
      </c>
      <c r="L711" s="153">
        <f t="shared" si="1375"/>
        <v>0</v>
      </c>
      <c r="M711" s="153"/>
      <c r="N711" s="153">
        <f t="shared" si="1375"/>
        <v>0</v>
      </c>
      <c r="O711" s="153">
        <f t="shared" si="1375"/>
        <v>0</v>
      </c>
      <c r="P711" s="153"/>
      <c r="Q711" s="153">
        <f t="shared" si="1375"/>
        <v>0</v>
      </c>
      <c r="R711" s="153">
        <f t="shared" si="1375"/>
        <v>0</v>
      </c>
      <c r="S711" s="153"/>
      <c r="T711" s="153">
        <f t="shared" si="1375"/>
        <v>0</v>
      </c>
      <c r="U711" s="153">
        <f t="shared" si="1375"/>
        <v>0</v>
      </c>
      <c r="V711" s="153"/>
      <c r="W711" s="153">
        <f t="shared" si="1375"/>
        <v>0</v>
      </c>
      <c r="X711" s="153">
        <f t="shared" si="1375"/>
        <v>0</v>
      </c>
      <c r="Y711" s="153"/>
      <c r="Z711" s="153">
        <f t="shared" si="1375"/>
        <v>0</v>
      </c>
      <c r="AA711" s="153">
        <f t="shared" si="1375"/>
        <v>0</v>
      </c>
      <c r="AB711" s="153">
        <f t="shared" si="1375"/>
        <v>0</v>
      </c>
      <c r="AC711" s="153">
        <f t="shared" si="1375"/>
        <v>0</v>
      </c>
      <c r="AD711" s="153"/>
      <c r="AE711" s="153">
        <f t="shared" si="1375"/>
        <v>0</v>
      </c>
      <c r="AF711" s="153">
        <f t="shared" si="1375"/>
        <v>0</v>
      </c>
      <c r="AG711" s="153">
        <f t="shared" si="1375"/>
        <v>0</v>
      </c>
      <c r="AH711" s="153">
        <f t="shared" si="1375"/>
        <v>0</v>
      </c>
      <c r="AI711" s="153"/>
      <c r="AJ711" s="153">
        <f t="shared" si="1375"/>
        <v>0</v>
      </c>
      <c r="AK711" s="153">
        <f t="shared" si="1375"/>
        <v>0</v>
      </c>
      <c r="AL711" s="153">
        <f t="shared" si="1375"/>
        <v>0</v>
      </c>
      <c r="AM711" s="153">
        <f t="shared" si="1375"/>
        <v>0</v>
      </c>
      <c r="AN711" s="153"/>
      <c r="AO711" s="153">
        <f t="shared" si="1375"/>
        <v>0</v>
      </c>
      <c r="AP711" s="153">
        <f t="shared" si="1375"/>
        <v>0</v>
      </c>
      <c r="AQ711" s="153">
        <f t="shared" si="1375"/>
        <v>0</v>
      </c>
      <c r="AR711" s="153">
        <f t="shared" si="1375"/>
        <v>0</v>
      </c>
      <c r="AS711" s="153"/>
      <c r="AT711" s="153">
        <f t="shared" si="1375"/>
        <v>0</v>
      </c>
      <c r="AU711" s="153">
        <f t="shared" si="1375"/>
        <v>0</v>
      </c>
      <c r="AV711" s="153">
        <f t="shared" si="1375"/>
        <v>0</v>
      </c>
      <c r="AW711" s="153">
        <f t="shared" si="1375"/>
        <v>0</v>
      </c>
      <c r="AX711" s="153"/>
      <c r="AY711" s="153">
        <f t="shared" si="1375"/>
        <v>0</v>
      </c>
      <c r="AZ711" s="153">
        <f t="shared" si="1375"/>
        <v>0</v>
      </c>
      <c r="BA711" s="153"/>
      <c r="BB711" s="221"/>
    </row>
    <row r="712" spans="1:54" ht="22.5" customHeight="1">
      <c r="A712" s="317"/>
      <c r="B712" s="318"/>
      <c r="C712" s="319"/>
      <c r="D712" s="218" t="s">
        <v>278</v>
      </c>
      <c r="E712" s="153">
        <f t="shared" si="1374"/>
        <v>0</v>
      </c>
      <c r="F712" s="153">
        <f t="shared" si="1357"/>
        <v>0</v>
      </c>
      <c r="G712" s="161"/>
      <c r="H712" s="153">
        <f t="shared" ref="H712:AZ713" si="1376">H705</f>
        <v>0</v>
      </c>
      <c r="I712" s="153">
        <f t="shared" si="1376"/>
        <v>0</v>
      </c>
      <c r="J712" s="153"/>
      <c r="K712" s="153">
        <f t="shared" si="1376"/>
        <v>0</v>
      </c>
      <c r="L712" s="153">
        <f t="shared" si="1376"/>
        <v>0</v>
      </c>
      <c r="M712" s="153"/>
      <c r="N712" s="153">
        <f t="shared" si="1376"/>
        <v>0</v>
      </c>
      <c r="O712" s="153">
        <f t="shared" si="1376"/>
        <v>0</v>
      </c>
      <c r="P712" s="153"/>
      <c r="Q712" s="153">
        <f t="shared" si="1376"/>
        <v>0</v>
      </c>
      <c r="R712" s="153">
        <f t="shared" si="1376"/>
        <v>0</v>
      </c>
      <c r="S712" s="153"/>
      <c r="T712" s="153">
        <f t="shared" si="1376"/>
        <v>0</v>
      </c>
      <c r="U712" s="153">
        <f t="shared" si="1376"/>
        <v>0</v>
      </c>
      <c r="V712" s="153"/>
      <c r="W712" s="153">
        <f t="shared" si="1376"/>
        <v>0</v>
      </c>
      <c r="X712" s="153">
        <f t="shared" si="1376"/>
        <v>0</v>
      </c>
      <c r="Y712" s="153"/>
      <c r="Z712" s="153">
        <f t="shared" si="1376"/>
        <v>0</v>
      </c>
      <c r="AA712" s="153">
        <f t="shared" si="1376"/>
        <v>0</v>
      </c>
      <c r="AB712" s="153">
        <f t="shared" si="1376"/>
        <v>0</v>
      </c>
      <c r="AC712" s="153">
        <f t="shared" si="1376"/>
        <v>0</v>
      </c>
      <c r="AD712" s="153"/>
      <c r="AE712" s="153">
        <f t="shared" si="1376"/>
        <v>0</v>
      </c>
      <c r="AF712" s="153">
        <f t="shared" si="1376"/>
        <v>0</v>
      </c>
      <c r="AG712" s="153">
        <f t="shared" si="1376"/>
        <v>0</v>
      </c>
      <c r="AH712" s="153">
        <f t="shared" si="1376"/>
        <v>0</v>
      </c>
      <c r="AI712" s="153"/>
      <c r="AJ712" s="153">
        <f t="shared" si="1376"/>
        <v>0</v>
      </c>
      <c r="AK712" s="153">
        <f t="shared" si="1376"/>
        <v>0</v>
      </c>
      <c r="AL712" s="153">
        <f t="shared" si="1376"/>
        <v>0</v>
      </c>
      <c r="AM712" s="153">
        <f t="shared" si="1376"/>
        <v>0</v>
      </c>
      <c r="AN712" s="153"/>
      <c r="AO712" s="153">
        <f t="shared" si="1376"/>
        <v>0</v>
      </c>
      <c r="AP712" s="153">
        <f t="shared" si="1376"/>
        <v>0</v>
      </c>
      <c r="AQ712" s="153">
        <f t="shared" si="1376"/>
        <v>0</v>
      </c>
      <c r="AR712" s="153">
        <f t="shared" si="1376"/>
        <v>0</v>
      </c>
      <c r="AS712" s="153"/>
      <c r="AT712" s="153">
        <f t="shared" si="1376"/>
        <v>0</v>
      </c>
      <c r="AU712" s="153">
        <f t="shared" si="1376"/>
        <v>0</v>
      </c>
      <c r="AV712" s="153">
        <f t="shared" si="1376"/>
        <v>0</v>
      </c>
      <c r="AW712" s="153">
        <f t="shared" si="1376"/>
        <v>0</v>
      </c>
      <c r="AX712" s="153"/>
      <c r="AY712" s="153">
        <f t="shared" si="1376"/>
        <v>0</v>
      </c>
      <c r="AZ712" s="153">
        <f t="shared" si="1376"/>
        <v>0</v>
      </c>
      <c r="BA712" s="153"/>
      <c r="BB712" s="221"/>
    </row>
    <row r="713" spans="1:54" ht="33.75" customHeight="1">
      <c r="A713" s="317"/>
      <c r="B713" s="318"/>
      <c r="C713" s="319"/>
      <c r="D713" s="158" t="s">
        <v>43</v>
      </c>
      <c r="E713" s="153">
        <f t="shared" si="1374"/>
        <v>0</v>
      </c>
      <c r="F713" s="153">
        <f t="shared" si="1357"/>
        <v>0</v>
      </c>
      <c r="G713" s="161"/>
      <c r="H713" s="153">
        <f>H706</f>
        <v>0</v>
      </c>
      <c r="I713" s="153">
        <f t="shared" si="1376"/>
        <v>0</v>
      </c>
      <c r="J713" s="153">
        <f t="shared" si="1376"/>
        <v>0</v>
      </c>
      <c r="K713" s="153">
        <f t="shared" si="1376"/>
        <v>0</v>
      </c>
      <c r="L713" s="153">
        <f t="shared" si="1376"/>
        <v>0</v>
      </c>
      <c r="M713" s="153"/>
      <c r="N713" s="153">
        <f t="shared" si="1376"/>
        <v>0</v>
      </c>
      <c r="O713" s="153">
        <f t="shared" si="1376"/>
        <v>0</v>
      </c>
      <c r="P713" s="153"/>
      <c r="Q713" s="153">
        <f t="shared" si="1376"/>
        <v>0</v>
      </c>
      <c r="R713" s="153">
        <f t="shared" si="1376"/>
        <v>0</v>
      </c>
      <c r="S713" s="153"/>
      <c r="T713" s="153">
        <f t="shared" si="1376"/>
        <v>0</v>
      </c>
      <c r="U713" s="153">
        <f t="shared" si="1376"/>
        <v>0</v>
      </c>
      <c r="V713" s="153"/>
      <c r="W713" s="153">
        <f t="shared" si="1376"/>
        <v>0</v>
      </c>
      <c r="X713" s="153">
        <f t="shared" si="1376"/>
        <v>0</v>
      </c>
      <c r="Y713" s="153"/>
      <c r="Z713" s="153">
        <f t="shared" si="1376"/>
        <v>0</v>
      </c>
      <c r="AA713" s="153">
        <f t="shared" si="1376"/>
        <v>0</v>
      </c>
      <c r="AB713" s="153">
        <f t="shared" si="1376"/>
        <v>0</v>
      </c>
      <c r="AC713" s="153">
        <f t="shared" si="1376"/>
        <v>0</v>
      </c>
      <c r="AD713" s="153"/>
      <c r="AE713" s="153">
        <f t="shared" si="1376"/>
        <v>0</v>
      </c>
      <c r="AF713" s="153">
        <f t="shared" si="1376"/>
        <v>0</v>
      </c>
      <c r="AG713" s="153">
        <f t="shared" si="1376"/>
        <v>0</v>
      </c>
      <c r="AH713" s="153">
        <f t="shared" si="1376"/>
        <v>0</v>
      </c>
      <c r="AI713" s="153"/>
      <c r="AJ713" s="153">
        <f t="shared" si="1376"/>
        <v>0</v>
      </c>
      <c r="AK713" s="153">
        <f t="shared" si="1376"/>
        <v>0</v>
      </c>
      <c r="AL713" s="153">
        <f t="shared" si="1376"/>
        <v>0</v>
      </c>
      <c r="AM713" s="153">
        <f t="shared" si="1376"/>
        <v>0</v>
      </c>
      <c r="AN713" s="153"/>
      <c r="AO713" s="153">
        <f t="shared" si="1376"/>
        <v>0</v>
      </c>
      <c r="AP713" s="153">
        <f t="shared" si="1376"/>
        <v>0</v>
      </c>
      <c r="AQ713" s="153">
        <f t="shared" si="1376"/>
        <v>0</v>
      </c>
      <c r="AR713" s="153">
        <f t="shared" si="1376"/>
        <v>0</v>
      </c>
      <c r="AS713" s="153"/>
      <c r="AT713" s="153">
        <f t="shared" si="1376"/>
        <v>0</v>
      </c>
      <c r="AU713" s="153">
        <f t="shared" si="1376"/>
        <v>0</v>
      </c>
      <c r="AV713" s="153">
        <f t="shared" si="1376"/>
        <v>0</v>
      </c>
      <c r="AW713" s="153">
        <f t="shared" si="1376"/>
        <v>0</v>
      </c>
      <c r="AX713" s="153"/>
      <c r="AY713" s="153">
        <f t="shared" si="1376"/>
        <v>0</v>
      </c>
      <c r="AZ713" s="153">
        <f t="shared" si="1376"/>
        <v>0</v>
      </c>
      <c r="BA713" s="153"/>
      <c r="BB713" s="222"/>
    </row>
    <row r="714" spans="1:54" ht="22.5" customHeight="1">
      <c r="A714" s="416" t="s">
        <v>272</v>
      </c>
      <c r="B714" s="417"/>
      <c r="C714" s="417"/>
      <c r="D714" s="417"/>
      <c r="E714" s="417"/>
      <c r="F714" s="417"/>
      <c r="G714" s="417"/>
      <c r="H714" s="417"/>
      <c r="I714" s="417"/>
      <c r="J714" s="417"/>
      <c r="K714" s="417"/>
      <c r="L714" s="417"/>
      <c r="M714" s="417"/>
      <c r="N714" s="417"/>
      <c r="O714" s="417"/>
      <c r="P714" s="417"/>
      <c r="Q714" s="417"/>
      <c r="R714" s="417"/>
      <c r="S714" s="417"/>
      <c r="T714" s="417"/>
      <c r="U714" s="417"/>
      <c r="V714" s="417"/>
      <c r="W714" s="417"/>
      <c r="X714" s="417"/>
      <c r="Y714" s="417"/>
      <c r="Z714" s="417"/>
      <c r="AA714" s="417"/>
      <c r="AB714" s="417"/>
      <c r="AC714" s="417"/>
      <c r="AD714" s="417"/>
      <c r="AE714" s="417"/>
      <c r="AF714" s="417"/>
      <c r="AG714" s="417"/>
      <c r="AH714" s="417"/>
      <c r="AI714" s="417"/>
      <c r="AJ714" s="417"/>
      <c r="AK714" s="417"/>
      <c r="AL714" s="417"/>
      <c r="AM714" s="417"/>
      <c r="AN714" s="417"/>
      <c r="AO714" s="417"/>
      <c r="AP714" s="417"/>
      <c r="AQ714" s="417"/>
      <c r="AR714" s="417"/>
      <c r="AS714" s="417"/>
      <c r="AT714" s="417"/>
      <c r="AU714" s="417"/>
      <c r="AV714" s="417"/>
      <c r="AW714" s="417"/>
      <c r="AX714" s="417"/>
      <c r="AY714" s="417"/>
      <c r="AZ714" s="417"/>
      <c r="BA714" s="417"/>
      <c r="BB714" s="418"/>
    </row>
    <row r="715" spans="1:54" ht="23.25" customHeight="1">
      <c r="A715" s="314" t="s">
        <v>330</v>
      </c>
      <c r="B715" s="315"/>
      <c r="C715" s="316"/>
      <c r="D715" s="164" t="s">
        <v>41</v>
      </c>
      <c r="E715" s="153">
        <f>H715+K715+N715+Q715+T715+W715+Z715+AE715+AJ715+AO715+AT715+AY715</f>
        <v>161465.36819000001</v>
      </c>
      <c r="F715" s="153">
        <f t="shared" ref="F715:F717" si="1377">I715+L715+O715+R715+U715+X715+AC715+AH715+AM715+AR715+AW715+AZ715</f>
        <v>45151.277860000002</v>
      </c>
      <c r="G715" s="196">
        <f>F715/E715</f>
        <v>0.27963444028981777</v>
      </c>
      <c r="H715" s="153">
        <f>H716+H717+H718+H720+H721</f>
        <v>0</v>
      </c>
      <c r="I715" s="153">
        <f t="shared" ref="I715" si="1378">I716+I717+I718+I720+I721</f>
        <v>0</v>
      </c>
      <c r="J715" s="153"/>
      <c r="K715" s="153">
        <f t="shared" ref="K715:L715" si="1379">K716+K717+K718+K720+K721</f>
        <v>3276.0672300000001</v>
      </c>
      <c r="L715" s="153">
        <f t="shared" si="1379"/>
        <v>3276.0672300000001</v>
      </c>
      <c r="M715" s="153">
        <f t="shared" ref="M715" si="1380">L715*100/K715</f>
        <v>100</v>
      </c>
      <c r="N715" s="153">
        <f t="shared" ref="N715:O715" si="1381">N716+N717+N718+N720+N721</f>
        <v>5142.1168899999993</v>
      </c>
      <c r="O715" s="153">
        <f t="shared" si="1381"/>
        <v>5142.1168899999993</v>
      </c>
      <c r="P715" s="153">
        <f>O715*100/N715</f>
        <v>100</v>
      </c>
      <c r="Q715" s="153">
        <f t="shared" ref="Q715:R715" si="1382">Q716+Q717+Q718+Q720+Q721</f>
        <v>7258.9405000000006</v>
      </c>
      <c r="R715" s="153">
        <f t="shared" si="1382"/>
        <v>7258.9405000000006</v>
      </c>
      <c r="S715" s="216">
        <f>R715*100/Q715</f>
        <v>100</v>
      </c>
      <c r="T715" s="153">
        <f t="shared" ref="T715:U715" si="1383">T716+T717+T718+T720+T721</f>
        <v>8482.616759999999</v>
      </c>
      <c r="U715" s="153">
        <f t="shared" si="1383"/>
        <v>8482.616759999999</v>
      </c>
      <c r="V715" s="153"/>
      <c r="W715" s="153">
        <f t="shared" ref="W715:X715" si="1384">W716+W717+W718+W720+W721</f>
        <v>12661.497500000001</v>
      </c>
      <c r="X715" s="153">
        <f t="shared" si="1384"/>
        <v>12661.497500000001</v>
      </c>
      <c r="Y715" s="153"/>
      <c r="Z715" s="153">
        <f t="shared" ref="Z715:AC715" si="1385">Z716+Z717+Z718+Z720+Z721</f>
        <v>8330.0389800000012</v>
      </c>
      <c r="AA715" s="153">
        <f t="shared" si="1385"/>
        <v>7093.3586500000001</v>
      </c>
      <c r="AB715" s="153">
        <f t="shared" si="1385"/>
        <v>283.32</v>
      </c>
      <c r="AC715" s="153">
        <f t="shared" si="1385"/>
        <v>8330.0389800000012</v>
      </c>
      <c r="AD715" s="153"/>
      <c r="AE715" s="153">
        <f t="shared" ref="AE715:AH715" si="1386">AE716+AE717+AE718+AE720+AE721</f>
        <v>17949.69342</v>
      </c>
      <c r="AF715" s="153">
        <f t="shared" si="1386"/>
        <v>0</v>
      </c>
      <c r="AG715" s="153">
        <f t="shared" si="1386"/>
        <v>0</v>
      </c>
      <c r="AH715" s="153">
        <f t="shared" si="1386"/>
        <v>0</v>
      </c>
      <c r="AI715" s="153"/>
      <c r="AJ715" s="153">
        <f t="shared" ref="AJ715:AM715" si="1387">AJ716+AJ717+AJ718+AJ720+AJ721</f>
        <v>39491.422780000001</v>
      </c>
      <c r="AK715" s="153">
        <f t="shared" si="1387"/>
        <v>0</v>
      </c>
      <c r="AL715" s="153">
        <f t="shared" si="1387"/>
        <v>0</v>
      </c>
      <c r="AM715" s="153">
        <f t="shared" si="1387"/>
        <v>0</v>
      </c>
      <c r="AN715" s="153"/>
      <c r="AO715" s="153">
        <f t="shared" ref="AO715:AR715" si="1388">AO716+AO717+AO718+AO720+AO721</f>
        <v>5429.9835800000001</v>
      </c>
      <c r="AP715" s="153">
        <f t="shared" si="1388"/>
        <v>0</v>
      </c>
      <c r="AQ715" s="153">
        <f t="shared" si="1388"/>
        <v>0</v>
      </c>
      <c r="AR715" s="153">
        <f t="shared" si="1388"/>
        <v>0</v>
      </c>
      <c r="AS715" s="153"/>
      <c r="AT715" s="153">
        <f t="shared" ref="AT715:AW715" si="1389">AT716+AT717+AT718+AT720+AT721</f>
        <v>3206.058</v>
      </c>
      <c r="AU715" s="153">
        <f t="shared" si="1389"/>
        <v>0</v>
      </c>
      <c r="AV715" s="153">
        <f t="shared" si="1389"/>
        <v>0</v>
      </c>
      <c r="AW715" s="153">
        <f t="shared" si="1389"/>
        <v>0</v>
      </c>
      <c r="AX715" s="153"/>
      <c r="AY715" s="153">
        <f t="shared" ref="AY715:AZ715" si="1390">AY716+AY717+AY718+AY720+AY721</f>
        <v>50236.932549999998</v>
      </c>
      <c r="AZ715" s="153">
        <f t="shared" si="1390"/>
        <v>0</v>
      </c>
      <c r="BA715" s="161"/>
      <c r="BB715" s="221"/>
    </row>
    <row r="716" spans="1:54" ht="32.25" customHeight="1">
      <c r="A716" s="317"/>
      <c r="B716" s="318"/>
      <c r="C716" s="319"/>
      <c r="D716" s="162" t="s">
        <v>37</v>
      </c>
      <c r="E716" s="153">
        <f t="shared" ref="E716:E717" si="1391">H716+K716+N716+Q716+T716+W716+Z716+AE716+AJ716+AO716+AT716+AY716</f>
        <v>0</v>
      </c>
      <c r="F716" s="153">
        <f t="shared" si="1377"/>
        <v>0</v>
      </c>
      <c r="G716" s="161"/>
      <c r="H716" s="153">
        <f>H708+H387+H162+H437</f>
        <v>0</v>
      </c>
      <c r="I716" s="153">
        <f t="shared" ref="I716:BA716" si="1392">I708+I387+I162+I437</f>
        <v>0</v>
      </c>
      <c r="J716" s="153">
        <f t="shared" si="1392"/>
        <v>0</v>
      </c>
      <c r="K716" s="153">
        <f t="shared" si="1392"/>
        <v>0</v>
      </c>
      <c r="L716" s="153">
        <f t="shared" si="1392"/>
        <v>0</v>
      </c>
      <c r="M716" s="153">
        <f t="shared" si="1392"/>
        <v>0</v>
      </c>
      <c r="N716" s="153">
        <f t="shared" si="1392"/>
        <v>0</v>
      </c>
      <c r="O716" s="153">
        <f t="shared" si="1392"/>
        <v>0</v>
      </c>
      <c r="P716" s="153">
        <f t="shared" si="1392"/>
        <v>0</v>
      </c>
      <c r="Q716" s="153">
        <f t="shared" si="1392"/>
        <v>0</v>
      </c>
      <c r="R716" s="153">
        <f t="shared" si="1392"/>
        <v>0</v>
      </c>
      <c r="S716" s="153">
        <f t="shared" si="1392"/>
        <v>0</v>
      </c>
      <c r="T716" s="153">
        <f t="shared" si="1392"/>
        <v>0</v>
      </c>
      <c r="U716" s="153">
        <f t="shared" si="1392"/>
        <v>0</v>
      </c>
      <c r="V716" s="153">
        <f t="shared" si="1392"/>
        <v>0</v>
      </c>
      <c r="W716" s="153">
        <f t="shared" si="1392"/>
        <v>0</v>
      </c>
      <c r="X716" s="153">
        <f t="shared" si="1392"/>
        <v>0</v>
      </c>
      <c r="Y716" s="153">
        <f t="shared" si="1392"/>
        <v>0</v>
      </c>
      <c r="Z716" s="153">
        <f t="shared" si="1392"/>
        <v>0</v>
      </c>
      <c r="AA716" s="153">
        <f t="shared" si="1392"/>
        <v>0</v>
      </c>
      <c r="AB716" s="153">
        <f t="shared" si="1392"/>
        <v>0</v>
      </c>
      <c r="AC716" s="153">
        <f t="shared" si="1392"/>
        <v>0</v>
      </c>
      <c r="AD716" s="153">
        <f t="shared" si="1392"/>
        <v>0</v>
      </c>
      <c r="AE716" s="153">
        <f t="shared" si="1392"/>
        <v>0</v>
      </c>
      <c r="AF716" s="153">
        <f t="shared" si="1392"/>
        <v>0</v>
      </c>
      <c r="AG716" s="153">
        <f t="shared" si="1392"/>
        <v>0</v>
      </c>
      <c r="AH716" s="153">
        <f t="shared" si="1392"/>
        <v>0</v>
      </c>
      <c r="AI716" s="153">
        <f t="shared" si="1392"/>
        <v>0</v>
      </c>
      <c r="AJ716" s="153">
        <f t="shared" si="1392"/>
        <v>0</v>
      </c>
      <c r="AK716" s="153">
        <f t="shared" si="1392"/>
        <v>0</v>
      </c>
      <c r="AL716" s="153">
        <f t="shared" si="1392"/>
        <v>0</v>
      </c>
      <c r="AM716" s="153">
        <f t="shared" si="1392"/>
        <v>0</v>
      </c>
      <c r="AN716" s="153">
        <f t="shared" si="1392"/>
        <v>0</v>
      </c>
      <c r="AO716" s="153">
        <f t="shared" si="1392"/>
        <v>0</v>
      </c>
      <c r="AP716" s="153">
        <f t="shared" si="1392"/>
        <v>0</v>
      </c>
      <c r="AQ716" s="153">
        <f t="shared" si="1392"/>
        <v>0</v>
      </c>
      <c r="AR716" s="153">
        <f t="shared" si="1392"/>
        <v>0</v>
      </c>
      <c r="AS716" s="153">
        <f t="shared" si="1392"/>
        <v>0</v>
      </c>
      <c r="AT716" s="153">
        <f t="shared" si="1392"/>
        <v>0</v>
      </c>
      <c r="AU716" s="153">
        <f t="shared" si="1392"/>
        <v>0</v>
      </c>
      <c r="AV716" s="153">
        <f t="shared" si="1392"/>
        <v>0</v>
      </c>
      <c r="AW716" s="153">
        <f t="shared" si="1392"/>
        <v>0</v>
      </c>
      <c r="AX716" s="153">
        <f t="shared" si="1392"/>
        <v>0</v>
      </c>
      <c r="AY716" s="153">
        <f t="shared" si="1392"/>
        <v>0</v>
      </c>
      <c r="AZ716" s="153">
        <f t="shared" si="1392"/>
        <v>0</v>
      </c>
      <c r="BA716" s="153">
        <f t="shared" si="1392"/>
        <v>0</v>
      </c>
      <c r="BB716" s="221"/>
    </row>
    <row r="717" spans="1:54" ht="50.25" customHeight="1">
      <c r="A717" s="317"/>
      <c r="B717" s="318"/>
      <c r="C717" s="319"/>
      <c r="D717" s="163" t="s">
        <v>2</v>
      </c>
      <c r="E717" s="153">
        <f t="shared" si="1391"/>
        <v>15757.818359999999</v>
      </c>
      <c r="F717" s="153">
        <f t="shared" si="1377"/>
        <v>1179.0999999999999</v>
      </c>
      <c r="G717" s="196">
        <f t="shared" ref="G717:G725" si="1393">F717/E717</f>
        <v>7.4826347979302377E-2</v>
      </c>
      <c r="H717" s="153">
        <f t="shared" ref="H717:BA717" si="1394">H709+H388+H163+H438</f>
        <v>0</v>
      </c>
      <c r="I717" s="153">
        <f t="shared" si="1394"/>
        <v>0</v>
      </c>
      <c r="J717" s="153">
        <f t="shared" si="1394"/>
        <v>0</v>
      </c>
      <c r="K717" s="153">
        <f t="shared" si="1394"/>
        <v>0</v>
      </c>
      <c r="L717" s="153">
        <f t="shared" si="1394"/>
        <v>0</v>
      </c>
      <c r="M717" s="153">
        <f t="shared" si="1394"/>
        <v>0</v>
      </c>
      <c r="N717" s="153">
        <f t="shared" si="1394"/>
        <v>0</v>
      </c>
      <c r="O717" s="153">
        <f t="shared" si="1394"/>
        <v>0</v>
      </c>
      <c r="P717" s="153">
        <f t="shared" si="1394"/>
        <v>0</v>
      </c>
      <c r="Q717" s="153">
        <f t="shared" si="1394"/>
        <v>0</v>
      </c>
      <c r="R717" s="153">
        <f t="shared" si="1394"/>
        <v>0</v>
      </c>
      <c r="S717" s="153">
        <f t="shared" si="1394"/>
        <v>0</v>
      </c>
      <c r="T717" s="153">
        <f t="shared" si="1394"/>
        <v>0</v>
      </c>
      <c r="U717" s="153">
        <f t="shared" si="1394"/>
        <v>0</v>
      </c>
      <c r="V717" s="153">
        <f t="shared" si="1394"/>
        <v>0</v>
      </c>
      <c r="W717" s="153">
        <f t="shared" si="1394"/>
        <v>0</v>
      </c>
      <c r="X717" s="153">
        <f t="shared" si="1394"/>
        <v>0</v>
      </c>
      <c r="Y717" s="153">
        <f t="shared" si="1394"/>
        <v>0</v>
      </c>
      <c r="Z717" s="153">
        <f t="shared" si="1394"/>
        <v>1179.0999999999999</v>
      </c>
      <c r="AA717" s="153">
        <f t="shared" si="1394"/>
        <v>0</v>
      </c>
      <c r="AB717" s="153">
        <f t="shared" si="1394"/>
        <v>0</v>
      </c>
      <c r="AC717" s="153">
        <f t="shared" si="1394"/>
        <v>1179.0999999999999</v>
      </c>
      <c r="AD717" s="153">
        <f t="shared" si="1394"/>
        <v>0</v>
      </c>
      <c r="AE717" s="153">
        <f t="shared" si="1394"/>
        <v>4800.7183599999998</v>
      </c>
      <c r="AF717" s="153">
        <f t="shared" si="1394"/>
        <v>0</v>
      </c>
      <c r="AG717" s="153">
        <f t="shared" si="1394"/>
        <v>0</v>
      </c>
      <c r="AH717" s="153">
        <f t="shared" si="1394"/>
        <v>0</v>
      </c>
      <c r="AI717" s="153">
        <f t="shared" si="1394"/>
        <v>0</v>
      </c>
      <c r="AJ717" s="153">
        <f t="shared" si="1394"/>
        <v>9778</v>
      </c>
      <c r="AK717" s="153">
        <f t="shared" si="1394"/>
        <v>0</v>
      </c>
      <c r="AL717" s="153">
        <f t="shared" si="1394"/>
        <v>0</v>
      </c>
      <c r="AM717" s="153">
        <f t="shared" si="1394"/>
        <v>0</v>
      </c>
      <c r="AN717" s="153">
        <f t="shared" si="1394"/>
        <v>0</v>
      </c>
      <c r="AO717" s="153">
        <f t="shared" si="1394"/>
        <v>0</v>
      </c>
      <c r="AP717" s="153">
        <f t="shared" si="1394"/>
        <v>0</v>
      </c>
      <c r="AQ717" s="153">
        <f t="shared" si="1394"/>
        <v>0</v>
      </c>
      <c r="AR717" s="153">
        <f t="shared" si="1394"/>
        <v>0</v>
      </c>
      <c r="AS717" s="153">
        <f t="shared" si="1394"/>
        <v>0</v>
      </c>
      <c r="AT717" s="153">
        <f t="shared" si="1394"/>
        <v>0</v>
      </c>
      <c r="AU717" s="153">
        <f t="shared" si="1394"/>
        <v>0</v>
      </c>
      <c r="AV717" s="153">
        <f t="shared" si="1394"/>
        <v>0</v>
      </c>
      <c r="AW717" s="153">
        <f t="shared" si="1394"/>
        <v>0</v>
      </c>
      <c r="AX717" s="153">
        <f t="shared" si="1394"/>
        <v>0</v>
      </c>
      <c r="AY717" s="153">
        <f t="shared" si="1394"/>
        <v>0</v>
      </c>
      <c r="AZ717" s="153">
        <f t="shared" si="1394"/>
        <v>0</v>
      </c>
      <c r="BA717" s="153">
        <f t="shared" si="1394"/>
        <v>0</v>
      </c>
      <c r="BB717" s="221"/>
    </row>
    <row r="718" spans="1:54" ht="22.5" customHeight="1">
      <c r="A718" s="317"/>
      <c r="B718" s="318"/>
      <c r="C718" s="319"/>
      <c r="D718" s="218" t="s">
        <v>277</v>
      </c>
      <c r="E718" s="153">
        <f>H718+K718+N718+Q718+T718+W718+Z718+AE718+AJ718+AO718+AT718+AY718</f>
        <v>145707.54983000003</v>
      </c>
      <c r="F718" s="153">
        <f>I718+L718+O718+R718+U718+X718+AC718+AH718+AM718+AR718+AW718+AZ718</f>
        <v>43972.177860000003</v>
      </c>
      <c r="G718" s="196">
        <f t="shared" si="1393"/>
        <v>0.30178379851492415</v>
      </c>
      <c r="H718" s="153">
        <f t="shared" ref="H718:BA718" si="1395">H710+H389+H164+H439</f>
        <v>0</v>
      </c>
      <c r="I718" s="153">
        <f t="shared" si="1395"/>
        <v>0</v>
      </c>
      <c r="J718" s="153">
        <f t="shared" si="1395"/>
        <v>0</v>
      </c>
      <c r="K718" s="153">
        <f t="shared" si="1395"/>
        <v>3276.0672300000001</v>
      </c>
      <c r="L718" s="153">
        <f t="shared" si="1395"/>
        <v>3276.0672300000001</v>
      </c>
      <c r="M718" s="153">
        <f t="shared" si="1395"/>
        <v>0</v>
      </c>
      <c r="N718" s="153">
        <f t="shared" si="1395"/>
        <v>5142.1168899999993</v>
      </c>
      <c r="O718" s="153">
        <f t="shared" si="1395"/>
        <v>5142.1168899999993</v>
      </c>
      <c r="P718" s="153">
        <f t="shared" si="1395"/>
        <v>0</v>
      </c>
      <c r="Q718" s="153">
        <f t="shared" si="1395"/>
        <v>7258.9405000000006</v>
      </c>
      <c r="R718" s="153">
        <f t="shared" si="1395"/>
        <v>7258.9405000000006</v>
      </c>
      <c r="S718" s="153">
        <f t="shared" si="1395"/>
        <v>0</v>
      </c>
      <c r="T718" s="153">
        <f t="shared" si="1395"/>
        <v>8482.616759999999</v>
      </c>
      <c r="U718" s="153">
        <f t="shared" si="1395"/>
        <v>8482.616759999999</v>
      </c>
      <c r="V718" s="153">
        <f t="shared" si="1395"/>
        <v>0</v>
      </c>
      <c r="W718" s="153">
        <f t="shared" si="1395"/>
        <v>12661.497500000001</v>
      </c>
      <c r="X718" s="153">
        <f t="shared" si="1395"/>
        <v>12661.497500000001</v>
      </c>
      <c r="Y718" s="153">
        <f t="shared" si="1395"/>
        <v>0</v>
      </c>
      <c r="Z718" s="153">
        <f t="shared" si="1395"/>
        <v>7150.9389800000008</v>
      </c>
      <c r="AA718" s="153">
        <f t="shared" si="1395"/>
        <v>7093.3586500000001</v>
      </c>
      <c r="AB718" s="153">
        <f t="shared" si="1395"/>
        <v>283.32</v>
      </c>
      <c r="AC718" s="153">
        <f t="shared" si="1395"/>
        <v>7150.9389800000008</v>
      </c>
      <c r="AD718" s="153">
        <f t="shared" si="1395"/>
        <v>0</v>
      </c>
      <c r="AE718" s="153">
        <f t="shared" si="1395"/>
        <v>13148.975060000001</v>
      </c>
      <c r="AF718" s="153">
        <f t="shared" si="1395"/>
        <v>0</v>
      </c>
      <c r="AG718" s="153">
        <f t="shared" si="1395"/>
        <v>0</v>
      </c>
      <c r="AH718" s="153">
        <f t="shared" si="1395"/>
        <v>0</v>
      </c>
      <c r="AI718" s="153">
        <f t="shared" si="1395"/>
        <v>0</v>
      </c>
      <c r="AJ718" s="153">
        <f t="shared" si="1395"/>
        <v>29713.422780000001</v>
      </c>
      <c r="AK718" s="153">
        <f t="shared" si="1395"/>
        <v>0</v>
      </c>
      <c r="AL718" s="153">
        <f t="shared" si="1395"/>
        <v>0</v>
      </c>
      <c r="AM718" s="153">
        <f t="shared" si="1395"/>
        <v>0</v>
      </c>
      <c r="AN718" s="153">
        <f t="shared" si="1395"/>
        <v>0</v>
      </c>
      <c r="AO718" s="153">
        <f t="shared" si="1395"/>
        <v>5429.9835800000001</v>
      </c>
      <c r="AP718" s="153">
        <f t="shared" si="1395"/>
        <v>0</v>
      </c>
      <c r="AQ718" s="153">
        <f t="shared" si="1395"/>
        <v>0</v>
      </c>
      <c r="AR718" s="153">
        <f t="shared" si="1395"/>
        <v>0</v>
      </c>
      <c r="AS718" s="153">
        <f t="shared" si="1395"/>
        <v>0</v>
      </c>
      <c r="AT718" s="153">
        <f t="shared" si="1395"/>
        <v>3206.058</v>
      </c>
      <c r="AU718" s="153">
        <f t="shared" si="1395"/>
        <v>0</v>
      </c>
      <c r="AV718" s="153">
        <f t="shared" si="1395"/>
        <v>0</v>
      </c>
      <c r="AW718" s="153">
        <f t="shared" si="1395"/>
        <v>0</v>
      </c>
      <c r="AX718" s="153">
        <f t="shared" si="1395"/>
        <v>0</v>
      </c>
      <c r="AY718" s="153">
        <f t="shared" si="1395"/>
        <v>50236.932549999998</v>
      </c>
      <c r="AZ718" s="153">
        <f t="shared" si="1395"/>
        <v>0</v>
      </c>
      <c r="BA718" s="153">
        <f t="shared" si="1395"/>
        <v>0</v>
      </c>
      <c r="BB718" s="221"/>
    </row>
    <row r="719" spans="1:54" ht="82.5" customHeight="1">
      <c r="A719" s="317"/>
      <c r="B719" s="318"/>
      <c r="C719" s="319"/>
      <c r="D719" s="218" t="s">
        <v>283</v>
      </c>
      <c r="E719" s="153">
        <f t="shared" ref="E719:E721" si="1396">H719+K719+N719+Q719+T719+W719+Z719+AE719+AJ719+AO719+AT719+AY719</f>
        <v>55121.523009999997</v>
      </c>
      <c r="F719" s="153">
        <f t="shared" ref="F719:F721" si="1397">I719+L719+O719+R719+U719+X719+AA719+AF719+AK719+AP719+AU719+AZ719</f>
        <v>15357.401160000001</v>
      </c>
      <c r="G719" s="196">
        <f t="shared" si="1393"/>
        <v>0.27860988451305857</v>
      </c>
      <c r="H719" s="153">
        <f t="shared" ref="H719:BA719" si="1398">H711+H390+H165+H440</f>
        <v>0</v>
      </c>
      <c r="I719" s="153">
        <f t="shared" si="1398"/>
        <v>0</v>
      </c>
      <c r="J719" s="153">
        <f t="shared" si="1398"/>
        <v>0</v>
      </c>
      <c r="K719" s="153">
        <f t="shared" si="1398"/>
        <v>0</v>
      </c>
      <c r="L719" s="153">
        <f t="shared" si="1398"/>
        <v>0</v>
      </c>
      <c r="M719" s="153">
        <f t="shared" si="1398"/>
        <v>0</v>
      </c>
      <c r="N719" s="153">
        <f t="shared" si="1398"/>
        <v>2642.1168899999998</v>
      </c>
      <c r="O719" s="153">
        <f t="shared" si="1398"/>
        <v>2642.1168899999998</v>
      </c>
      <c r="P719" s="153">
        <f t="shared" si="1398"/>
        <v>0</v>
      </c>
      <c r="Q719" s="153">
        <f t="shared" si="1398"/>
        <v>0</v>
      </c>
      <c r="R719" s="153">
        <f t="shared" si="1398"/>
        <v>0</v>
      </c>
      <c r="S719" s="153">
        <f t="shared" si="1398"/>
        <v>0</v>
      </c>
      <c r="T719" s="153">
        <f t="shared" si="1398"/>
        <v>7830.9842699999999</v>
      </c>
      <c r="U719" s="153">
        <f t="shared" si="1398"/>
        <v>7830.9842699999999</v>
      </c>
      <c r="V719" s="153">
        <f t="shared" si="1398"/>
        <v>0</v>
      </c>
      <c r="W719" s="153">
        <f t="shared" si="1398"/>
        <v>4884.3</v>
      </c>
      <c r="X719" s="153">
        <f t="shared" si="1398"/>
        <v>4884.3</v>
      </c>
      <c r="Y719" s="153">
        <f t="shared" si="1398"/>
        <v>0</v>
      </c>
      <c r="Z719" s="153">
        <f t="shared" si="1398"/>
        <v>0</v>
      </c>
      <c r="AA719" s="153">
        <f t="shared" si="1398"/>
        <v>0</v>
      </c>
      <c r="AB719" s="153">
        <f t="shared" si="1398"/>
        <v>0</v>
      </c>
      <c r="AC719" s="153">
        <f t="shared" si="1398"/>
        <v>0</v>
      </c>
      <c r="AD719" s="153">
        <f t="shared" si="1398"/>
        <v>0</v>
      </c>
      <c r="AE719" s="153">
        <f t="shared" si="1398"/>
        <v>1997.2057199999999</v>
      </c>
      <c r="AF719" s="153">
        <f t="shared" si="1398"/>
        <v>0</v>
      </c>
      <c r="AG719" s="153">
        <f t="shared" si="1398"/>
        <v>0</v>
      </c>
      <c r="AH719" s="153">
        <f t="shared" si="1398"/>
        <v>0</v>
      </c>
      <c r="AI719" s="153">
        <f t="shared" si="1398"/>
        <v>0</v>
      </c>
      <c r="AJ719" s="153">
        <f t="shared" si="1398"/>
        <v>0</v>
      </c>
      <c r="AK719" s="153">
        <f t="shared" si="1398"/>
        <v>0</v>
      </c>
      <c r="AL719" s="153">
        <f t="shared" si="1398"/>
        <v>0</v>
      </c>
      <c r="AM719" s="153">
        <f t="shared" si="1398"/>
        <v>0</v>
      </c>
      <c r="AN719" s="153">
        <f t="shared" si="1398"/>
        <v>0</v>
      </c>
      <c r="AO719" s="153">
        <f t="shared" si="1398"/>
        <v>0</v>
      </c>
      <c r="AP719" s="153">
        <f t="shared" si="1398"/>
        <v>0</v>
      </c>
      <c r="AQ719" s="153">
        <f t="shared" si="1398"/>
        <v>0</v>
      </c>
      <c r="AR719" s="153">
        <f t="shared" si="1398"/>
        <v>0</v>
      </c>
      <c r="AS719" s="153">
        <f t="shared" si="1398"/>
        <v>0</v>
      </c>
      <c r="AT719" s="153">
        <f t="shared" si="1398"/>
        <v>0</v>
      </c>
      <c r="AU719" s="153">
        <f t="shared" si="1398"/>
        <v>0</v>
      </c>
      <c r="AV719" s="153">
        <f t="shared" si="1398"/>
        <v>0</v>
      </c>
      <c r="AW719" s="153">
        <f t="shared" si="1398"/>
        <v>0</v>
      </c>
      <c r="AX719" s="153">
        <f t="shared" si="1398"/>
        <v>0</v>
      </c>
      <c r="AY719" s="153">
        <f t="shared" si="1398"/>
        <v>37766.916129999998</v>
      </c>
      <c r="AZ719" s="153">
        <f t="shared" si="1398"/>
        <v>0</v>
      </c>
      <c r="BA719" s="153">
        <f t="shared" si="1398"/>
        <v>0</v>
      </c>
      <c r="BB719" s="221"/>
    </row>
    <row r="720" spans="1:54" ht="22.5" customHeight="1">
      <c r="A720" s="317"/>
      <c r="B720" s="318"/>
      <c r="C720" s="319"/>
      <c r="D720" s="218" t="s">
        <v>278</v>
      </c>
      <c r="E720" s="153">
        <f t="shared" si="1396"/>
        <v>0</v>
      </c>
      <c r="F720" s="153">
        <f t="shared" si="1397"/>
        <v>0</v>
      </c>
      <c r="G720" s="196"/>
      <c r="H720" s="153">
        <f t="shared" ref="H720:BA720" si="1399">H712+H391+H166+H441</f>
        <v>0</v>
      </c>
      <c r="I720" s="153">
        <f t="shared" si="1399"/>
        <v>0</v>
      </c>
      <c r="J720" s="153">
        <f t="shared" si="1399"/>
        <v>0</v>
      </c>
      <c r="K720" s="153">
        <f t="shared" si="1399"/>
        <v>0</v>
      </c>
      <c r="L720" s="153">
        <f t="shared" si="1399"/>
        <v>0</v>
      </c>
      <c r="M720" s="153">
        <f t="shared" si="1399"/>
        <v>0</v>
      </c>
      <c r="N720" s="153">
        <f t="shared" si="1399"/>
        <v>0</v>
      </c>
      <c r="O720" s="153">
        <f t="shared" si="1399"/>
        <v>0</v>
      </c>
      <c r="P720" s="153">
        <f t="shared" si="1399"/>
        <v>0</v>
      </c>
      <c r="Q720" s="153">
        <f t="shared" si="1399"/>
        <v>0</v>
      </c>
      <c r="R720" s="153">
        <f t="shared" si="1399"/>
        <v>0</v>
      </c>
      <c r="S720" s="153">
        <f t="shared" si="1399"/>
        <v>0</v>
      </c>
      <c r="T720" s="153">
        <f t="shared" si="1399"/>
        <v>0</v>
      </c>
      <c r="U720" s="153">
        <f t="shared" si="1399"/>
        <v>0</v>
      </c>
      <c r="V720" s="153">
        <f t="shared" si="1399"/>
        <v>0</v>
      </c>
      <c r="W720" s="153">
        <f t="shared" si="1399"/>
        <v>0</v>
      </c>
      <c r="X720" s="153">
        <f t="shared" si="1399"/>
        <v>0</v>
      </c>
      <c r="Y720" s="153">
        <f t="shared" si="1399"/>
        <v>0</v>
      </c>
      <c r="Z720" s="153">
        <f t="shared" si="1399"/>
        <v>0</v>
      </c>
      <c r="AA720" s="153">
        <f t="shared" si="1399"/>
        <v>0</v>
      </c>
      <c r="AB720" s="153">
        <f t="shared" si="1399"/>
        <v>0</v>
      </c>
      <c r="AC720" s="153">
        <f t="shared" si="1399"/>
        <v>0</v>
      </c>
      <c r="AD720" s="153">
        <f t="shared" si="1399"/>
        <v>0</v>
      </c>
      <c r="AE720" s="153">
        <f t="shared" si="1399"/>
        <v>0</v>
      </c>
      <c r="AF720" s="153">
        <f t="shared" si="1399"/>
        <v>0</v>
      </c>
      <c r="AG720" s="153">
        <f t="shared" si="1399"/>
        <v>0</v>
      </c>
      <c r="AH720" s="153">
        <f t="shared" si="1399"/>
        <v>0</v>
      </c>
      <c r="AI720" s="153">
        <f t="shared" si="1399"/>
        <v>0</v>
      </c>
      <c r="AJ720" s="153">
        <f t="shared" si="1399"/>
        <v>0</v>
      </c>
      <c r="AK720" s="153">
        <f t="shared" si="1399"/>
        <v>0</v>
      </c>
      <c r="AL720" s="153">
        <f t="shared" si="1399"/>
        <v>0</v>
      </c>
      <c r="AM720" s="153">
        <f t="shared" si="1399"/>
        <v>0</v>
      </c>
      <c r="AN720" s="153">
        <f t="shared" si="1399"/>
        <v>0</v>
      </c>
      <c r="AO720" s="153">
        <f t="shared" si="1399"/>
        <v>0</v>
      </c>
      <c r="AP720" s="153">
        <f t="shared" si="1399"/>
        <v>0</v>
      </c>
      <c r="AQ720" s="153">
        <f t="shared" si="1399"/>
        <v>0</v>
      </c>
      <c r="AR720" s="153">
        <f t="shared" si="1399"/>
        <v>0</v>
      </c>
      <c r="AS720" s="153">
        <f t="shared" si="1399"/>
        <v>0</v>
      </c>
      <c r="AT720" s="153">
        <f t="shared" si="1399"/>
        <v>0</v>
      </c>
      <c r="AU720" s="153">
        <f t="shared" si="1399"/>
        <v>0</v>
      </c>
      <c r="AV720" s="153">
        <f t="shared" si="1399"/>
        <v>0</v>
      </c>
      <c r="AW720" s="153">
        <f t="shared" si="1399"/>
        <v>0</v>
      </c>
      <c r="AX720" s="153">
        <f t="shared" si="1399"/>
        <v>0</v>
      </c>
      <c r="AY720" s="153">
        <f t="shared" si="1399"/>
        <v>0</v>
      </c>
      <c r="AZ720" s="153">
        <f t="shared" si="1399"/>
        <v>0</v>
      </c>
      <c r="BA720" s="153">
        <f t="shared" si="1399"/>
        <v>0</v>
      </c>
      <c r="BB720" s="221"/>
    </row>
    <row r="721" spans="1:54" ht="31.2">
      <c r="A721" s="317"/>
      <c r="B721" s="318"/>
      <c r="C721" s="319"/>
      <c r="D721" s="158" t="s">
        <v>43</v>
      </c>
      <c r="E721" s="153">
        <f t="shared" si="1396"/>
        <v>0</v>
      </c>
      <c r="F721" s="153">
        <f t="shared" si="1397"/>
        <v>0</v>
      </c>
      <c r="G721" s="196"/>
      <c r="H721" s="153">
        <f t="shared" ref="H721:BA721" si="1400">H713+H392+H167+H442</f>
        <v>0</v>
      </c>
      <c r="I721" s="153">
        <f t="shared" si="1400"/>
        <v>0</v>
      </c>
      <c r="J721" s="153">
        <f t="shared" si="1400"/>
        <v>0</v>
      </c>
      <c r="K721" s="153">
        <f t="shared" si="1400"/>
        <v>0</v>
      </c>
      <c r="L721" s="153">
        <f t="shared" si="1400"/>
        <v>0</v>
      </c>
      <c r="M721" s="153">
        <f t="shared" si="1400"/>
        <v>0</v>
      </c>
      <c r="N721" s="153">
        <f t="shared" si="1400"/>
        <v>0</v>
      </c>
      <c r="O721" s="153">
        <f t="shared" si="1400"/>
        <v>0</v>
      </c>
      <c r="P721" s="153">
        <f t="shared" si="1400"/>
        <v>0</v>
      </c>
      <c r="Q721" s="153">
        <f t="shared" si="1400"/>
        <v>0</v>
      </c>
      <c r="R721" s="153">
        <f t="shared" si="1400"/>
        <v>0</v>
      </c>
      <c r="S721" s="153">
        <f t="shared" si="1400"/>
        <v>0</v>
      </c>
      <c r="T721" s="153">
        <f t="shared" si="1400"/>
        <v>0</v>
      </c>
      <c r="U721" s="153">
        <f t="shared" si="1400"/>
        <v>0</v>
      </c>
      <c r="V721" s="153">
        <f t="shared" si="1400"/>
        <v>0</v>
      </c>
      <c r="W721" s="153">
        <f t="shared" si="1400"/>
        <v>0</v>
      </c>
      <c r="X721" s="153">
        <f t="shared" si="1400"/>
        <v>0</v>
      </c>
      <c r="Y721" s="153">
        <f t="shared" si="1400"/>
        <v>0</v>
      </c>
      <c r="Z721" s="153">
        <f t="shared" si="1400"/>
        <v>0</v>
      </c>
      <c r="AA721" s="153">
        <f t="shared" si="1400"/>
        <v>0</v>
      </c>
      <c r="AB721" s="153">
        <f t="shared" si="1400"/>
        <v>0</v>
      </c>
      <c r="AC721" s="153">
        <f t="shared" si="1400"/>
        <v>0</v>
      </c>
      <c r="AD721" s="153">
        <f t="shared" si="1400"/>
        <v>0</v>
      </c>
      <c r="AE721" s="153">
        <f t="shared" si="1400"/>
        <v>0</v>
      </c>
      <c r="AF721" s="153">
        <f t="shared" si="1400"/>
        <v>0</v>
      </c>
      <c r="AG721" s="153">
        <f t="shared" si="1400"/>
        <v>0</v>
      </c>
      <c r="AH721" s="153">
        <f t="shared" si="1400"/>
        <v>0</v>
      </c>
      <c r="AI721" s="153">
        <f t="shared" si="1400"/>
        <v>0</v>
      </c>
      <c r="AJ721" s="153">
        <f t="shared" si="1400"/>
        <v>0</v>
      </c>
      <c r="AK721" s="153">
        <f t="shared" si="1400"/>
        <v>0</v>
      </c>
      <c r="AL721" s="153">
        <f t="shared" si="1400"/>
        <v>0</v>
      </c>
      <c r="AM721" s="153">
        <f t="shared" si="1400"/>
        <v>0</v>
      </c>
      <c r="AN721" s="153">
        <f t="shared" si="1400"/>
        <v>0</v>
      </c>
      <c r="AO721" s="153">
        <f t="shared" si="1400"/>
        <v>0</v>
      </c>
      <c r="AP721" s="153">
        <f t="shared" si="1400"/>
        <v>0</v>
      </c>
      <c r="AQ721" s="153">
        <f t="shared" si="1400"/>
        <v>0</v>
      </c>
      <c r="AR721" s="153">
        <f t="shared" si="1400"/>
        <v>0</v>
      </c>
      <c r="AS721" s="153">
        <f t="shared" si="1400"/>
        <v>0</v>
      </c>
      <c r="AT721" s="153">
        <f t="shared" si="1400"/>
        <v>0</v>
      </c>
      <c r="AU721" s="153">
        <f t="shared" si="1400"/>
        <v>0</v>
      </c>
      <c r="AV721" s="153">
        <f t="shared" si="1400"/>
        <v>0</v>
      </c>
      <c r="AW721" s="153">
        <f t="shared" si="1400"/>
        <v>0</v>
      </c>
      <c r="AX721" s="153">
        <f t="shared" si="1400"/>
        <v>0</v>
      </c>
      <c r="AY721" s="153">
        <f t="shared" si="1400"/>
        <v>0</v>
      </c>
      <c r="AZ721" s="153">
        <f t="shared" si="1400"/>
        <v>0</v>
      </c>
      <c r="BA721" s="153">
        <f t="shared" si="1400"/>
        <v>0</v>
      </c>
      <c r="BB721" s="222"/>
    </row>
    <row r="722" spans="1:54" ht="22.5" customHeight="1">
      <c r="A722" s="402" t="s">
        <v>344</v>
      </c>
      <c r="B722" s="403"/>
      <c r="C722" s="403"/>
      <c r="D722" s="164" t="s">
        <v>41</v>
      </c>
      <c r="E722" s="153">
        <f t="shared" ref="E722" si="1401">H722+K722+N722+Q722+T722+W722+Z722+AE722+AJ722+AO722+AT722+AY722</f>
        <v>164635.16406000004</v>
      </c>
      <c r="F722" s="153">
        <f>I722+L722+O722+R722+U722+X722+AC722+AH722+AM722+AR722+AW722+AZ722</f>
        <v>122750.08928</v>
      </c>
      <c r="G722" s="196">
        <f t="shared" si="1393"/>
        <v>0.74558852588299218</v>
      </c>
      <c r="H722" s="153">
        <f>H723+H724+H725+H727+H728</f>
        <v>28795.76368</v>
      </c>
      <c r="I722" s="153">
        <f t="shared" ref="I722" si="1402">I723+I724+I725+I727+I728</f>
        <v>28795.76368</v>
      </c>
      <c r="J722" s="216">
        <f>I722*100/H722</f>
        <v>99.999999999999986</v>
      </c>
      <c r="K722" s="153">
        <f t="shared" ref="K722:L722" si="1403">K723+K724+K725+K727+K728</f>
        <v>39791.199769999999</v>
      </c>
      <c r="L722" s="153">
        <f t="shared" si="1403"/>
        <v>39791.199769999999</v>
      </c>
      <c r="M722" s="153">
        <f>L722*100/K722</f>
        <v>100</v>
      </c>
      <c r="N722" s="153">
        <f t="shared" ref="N722:O722" si="1404">N723+N724+N725+N727+N728</f>
        <v>7845.1414299999997</v>
      </c>
      <c r="O722" s="153">
        <f t="shared" si="1404"/>
        <v>7845.1414300000006</v>
      </c>
      <c r="P722" s="153">
        <f t="shared" ref="P722" si="1405">O722*100/N722</f>
        <v>100.00000000000001</v>
      </c>
      <c r="Q722" s="153">
        <f t="shared" ref="Q722:R722" si="1406">Q723+Q724+Q725+Q727+Q728</f>
        <v>15030.510419999999</v>
      </c>
      <c r="R722" s="153">
        <f t="shared" si="1406"/>
        <v>15030.510419999999</v>
      </c>
      <c r="S722" s="216">
        <f t="shared" ref="S722" si="1407">R722*100/Q722</f>
        <v>100</v>
      </c>
      <c r="T722" s="153">
        <f t="shared" ref="T722:U722" si="1408">T723+T724+T725+T727+T728</f>
        <v>26500.33885</v>
      </c>
      <c r="U722" s="153">
        <f t="shared" si="1408"/>
        <v>26500.33885</v>
      </c>
      <c r="V722" s="153"/>
      <c r="W722" s="153">
        <f t="shared" ref="W722:X722" si="1409">W723+W724+W725+W727+W728</f>
        <v>1847.2814499999999</v>
      </c>
      <c r="X722" s="153">
        <f t="shared" si="1409"/>
        <v>1847.2814499999999</v>
      </c>
      <c r="Y722" s="153"/>
      <c r="Z722" s="153">
        <f t="shared" ref="Z722:AC722" si="1410">Z723+Z724+Z725+Z727+Z728</f>
        <v>2939.8536800000002</v>
      </c>
      <c r="AA722" s="153">
        <f t="shared" si="1410"/>
        <v>0</v>
      </c>
      <c r="AB722" s="153">
        <f t="shared" si="1410"/>
        <v>0</v>
      </c>
      <c r="AC722" s="153">
        <f t="shared" si="1410"/>
        <v>2939.8536800000002</v>
      </c>
      <c r="AD722" s="153"/>
      <c r="AE722" s="153">
        <f t="shared" ref="AE722:AH722" si="1411">AE723+AE724+AE725+AE727+AE728</f>
        <v>26914.126010000007</v>
      </c>
      <c r="AF722" s="153">
        <f t="shared" si="1411"/>
        <v>0</v>
      </c>
      <c r="AG722" s="153">
        <f t="shared" si="1411"/>
        <v>0</v>
      </c>
      <c r="AH722" s="153">
        <f t="shared" si="1411"/>
        <v>0</v>
      </c>
      <c r="AI722" s="153"/>
      <c r="AJ722" s="153">
        <f t="shared" ref="AJ722:AM722" si="1412">AJ723+AJ724+AJ725+AJ727+AJ728</f>
        <v>3272.7311999999997</v>
      </c>
      <c r="AK722" s="153">
        <f t="shared" si="1412"/>
        <v>0</v>
      </c>
      <c r="AL722" s="153">
        <f t="shared" si="1412"/>
        <v>0</v>
      </c>
      <c r="AM722" s="153">
        <f t="shared" si="1412"/>
        <v>0</v>
      </c>
      <c r="AN722" s="153"/>
      <c r="AO722" s="153">
        <f t="shared" ref="AO722:AR722" si="1413">AO723+AO724+AO725+AO727+AO728</f>
        <v>4189</v>
      </c>
      <c r="AP722" s="153">
        <f t="shared" si="1413"/>
        <v>0</v>
      </c>
      <c r="AQ722" s="153">
        <f t="shared" si="1413"/>
        <v>0</v>
      </c>
      <c r="AR722" s="153">
        <f t="shared" si="1413"/>
        <v>0</v>
      </c>
      <c r="AS722" s="153"/>
      <c r="AT722" s="153">
        <f t="shared" ref="AT722:AW722" si="1414">AT723+AT724+AT725+AT727+AT728</f>
        <v>4172.5</v>
      </c>
      <c r="AU722" s="153">
        <f t="shared" si="1414"/>
        <v>5.47</v>
      </c>
      <c r="AV722" s="153">
        <f t="shared" si="1414"/>
        <v>0</v>
      </c>
      <c r="AW722" s="153">
        <f t="shared" si="1414"/>
        <v>0</v>
      </c>
      <c r="AX722" s="153"/>
      <c r="AY722" s="153">
        <f t="shared" ref="AY722:AZ722" si="1415">AY723+AY724+AY725+AY727+AY728</f>
        <v>3336.7175699999998</v>
      </c>
      <c r="AZ722" s="153">
        <f t="shared" si="1415"/>
        <v>0</v>
      </c>
      <c r="BA722" s="161"/>
      <c r="BB722" s="221"/>
    </row>
    <row r="723" spans="1:54" ht="32.25" customHeight="1">
      <c r="A723" s="402"/>
      <c r="B723" s="403"/>
      <c r="C723" s="403"/>
      <c r="D723" s="162" t="s">
        <v>37</v>
      </c>
      <c r="E723" s="153">
        <f t="shared" ref="E723:E725" si="1416">H723+K723+N723+Q723+T723+W723+Z723+AE723+AJ723+AO723+AT723+AY723</f>
        <v>0</v>
      </c>
      <c r="F723" s="153">
        <f t="shared" ref="F723" si="1417">I723+L723+O723+R723+U723+X723+AA723+AF723+AK723+AP723+AU723+AZ723</f>
        <v>0</v>
      </c>
      <c r="G723" s="196"/>
      <c r="H723" s="153">
        <f>H629+H592+H444-H437</f>
        <v>0</v>
      </c>
      <c r="I723" s="153">
        <f t="shared" ref="I723:BA723" si="1418">I629+I592+I444-I437</f>
        <v>0</v>
      </c>
      <c r="J723" s="153">
        <f t="shared" si="1418"/>
        <v>0</v>
      </c>
      <c r="K723" s="153">
        <f t="shared" si="1418"/>
        <v>0</v>
      </c>
      <c r="L723" s="153">
        <f t="shared" si="1418"/>
        <v>0</v>
      </c>
      <c r="M723" s="153">
        <f t="shared" si="1418"/>
        <v>0</v>
      </c>
      <c r="N723" s="153">
        <f t="shared" si="1418"/>
        <v>0</v>
      </c>
      <c r="O723" s="153">
        <f t="shared" si="1418"/>
        <v>0</v>
      </c>
      <c r="P723" s="153">
        <f t="shared" si="1418"/>
        <v>0</v>
      </c>
      <c r="Q723" s="153">
        <f t="shared" si="1418"/>
        <v>0</v>
      </c>
      <c r="R723" s="153">
        <f t="shared" si="1418"/>
        <v>0</v>
      </c>
      <c r="S723" s="153">
        <f t="shared" si="1418"/>
        <v>0</v>
      </c>
      <c r="T723" s="153">
        <f t="shared" si="1418"/>
        <v>0</v>
      </c>
      <c r="U723" s="153">
        <f t="shared" si="1418"/>
        <v>0</v>
      </c>
      <c r="V723" s="153">
        <f t="shared" si="1418"/>
        <v>0</v>
      </c>
      <c r="W723" s="153">
        <f t="shared" si="1418"/>
        <v>0</v>
      </c>
      <c r="X723" s="153">
        <f t="shared" si="1418"/>
        <v>0</v>
      </c>
      <c r="Y723" s="153">
        <f t="shared" si="1418"/>
        <v>0</v>
      </c>
      <c r="Z723" s="153">
        <f t="shared" si="1418"/>
        <v>0</v>
      </c>
      <c r="AA723" s="153">
        <f t="shared" si="1418"/>
        <v>0</v>
      </c>
      <c r="AB723" s="153">
        <f t="shared" si="1418"/>
        <v>0</v>
      </c>
      <c r="AC723" s="153">
        <f t="shared" si="1418"/>
        <v>0</v>
      </c>
      <c r="AD723" s="153">
        <f t="shared" si="1418"/>
        <v>0</v>
      </c>
      <c r="AE723" s="153">
        <f t="shared" si="1418"/>
        <v>0</v>
      </c>
      <c r="AF723" s="153">
        <f t="shared" si="1418"/>
        <v>0</v>
      </c>
      <c r="AG723" s="153">
        <f t="shared" si="1418"/>
        <v>0</v>
      </c>
      <c r="AH723" s="153">
        <f t="shared" si="1418"/>
        <v>0</v>
      </c>
      <c r="AI723" s="153">
        <f t="shared" si="1418"/>
        <v>0</v>
      </c>
      <c r="AJ723" s="153">
        <f t="shared" si="1418"/>
        <v>0</v>
      </c>
      <c r="AK723" s="153">
        <f t="shared" si="1418"/>
        <v>0</v>
      </c>
      <c r="AL723" s="153">
        <f t="shared" si="1418"/>
        <v>0</v>
      </c>
      <c r="AM723" s="153">
        <f t="shared" si="1418"/>
        <v>0</v>
      </c>
      <c r="AN723" s="153">
        <f t="shared" si="1418"/>
        <v>0</v>
      </c>
      <c r="AO723" s="153">
        <f t="shared" si="1418"/>
        <v>0</v>
      </c>
      <c r="AP723" s="153">
        <f t="shared" si="1418"/>
        <v>0</v>
      </c>
      <c r="AQ723" s="153">
        <f t="shared" si="1418"/>
        <v>0</v>
      </c>
      <c r="AR723" s="153">
        <f t="shared" si="1418"/>
        <v>0</v>
      </c>
      <c r="AS723" s="153">
        <f t="shared" si="1418"/>
        <v>0</v>
      </c>
      <c r="AT723" s="153">
        <f t="shared" si="1418"/>
        <v>0</v>
      </c>
      <c r="AU723" s="153">
        <f t="shared" si="1418"/>
        <v>0</v>
      </c>
      <c r="AV723" s="153">
        <f t="shared" si="1418"/>
        <v>0</v>
      </c>
      <c r="AW723" s="153">
        <f t="shared" si="1418"/>
        <v>0</v>
      </c>
      <c r="AX723" s="153">
        <f t="shared" si="1418"/>
        <v>0</v>
      </c>
      <c r="AY723" s="153">
        <f t="shared" si="1418"/>
        <v>0</v>
      </c>
      <c r="AZ723" s="153">
        <f t="shared" si="1418"/>
        <v>0</v>
      </c>
      <c r="BA723" s="153">
        <f t="shared" si="1418"/>
        <v>0</v>
      </c>
      <c r="BB723" s="221"/>
    </row>
    <row r="724" spans="1:54" ht="50.25" customHeight="1">
      <c r="A724" s="402"/>
      <c r="B724" s="403"/>
      <c r="C724" s="403"/>
      <c r="D724" s="163" t="s">
        <v>2</v>
      </c>
      <c r="E724" s="153">
        <f t="shared" si="1416"/>
        <v>34151.199999999997</v>
      </c>
      <c r="F724" s="153">
        <f>J724+L724+O724+R724+U724+X724+AC724+AH724+AM724+AR724+AW724+AZ724</f>
        <v>20093.924880000002</v>
      </c>
      <c r="G724" s="196">
        <f t="shared" si="1393"/>
        <v>0.58838122467146114</v>
      </c>
      <c r="H724" s="153">
        <f t="shared" ref="H724:BA724" si="1419">H630+H593+H445-H438</f>
        <v>0</v>
      </c>
      <c r="I724" s="153">
        <f t="shared" si="1419"/>
        <v>0</v>
      </c>
      <c r="J724" s="153">
        <f t="shared" si="1419"/>
        <v>0</v>
      </c>
      <c r="K724" s="153">
        <f t="shared" si="1419"/>
        <v>3110.7795099999998</v>
      </c>
      <c r="L724" s="153">
        <f t="shared" si="1419"/>
        <v>3110.7795099999998</v>
      </c>
      <c r="M724" s="153">
        <f t="shared" si="1419"/>
        <v>0</v>
      </c>
      <c r="N724" s="153">
        <f t="shared" si="1419"/>
        <v>5920.8666299999995</v>
      </c>
      <c r="O724" s="153">
        <f t="shared" si="1419"/>
        <v>5920.8666300000004</v>
      </c>
      <c r="P724" s="153">
        <f t="shared" si="1419"/>
        <v>100</v>
      </c>
      <c r="Q724" s="153">
        <f t="shared" si="1419"/>
        <v>4138.4609600000003</v>
      </c>
      <c r="R724" s="153">
        <f t="shared" si="1419"/>
        <v>4138.4609600000003</v>
      </c>
      <c r="S724" s="153">
        <f t="shared" si="1419"/>
        <v>100</v>
      </c>
      <c r="T724" s="153">
        <f t="shared" si="1419"/>
        <v>2750.97885</v>
      </c>
      <c r="U724" s="153">
        <f t="shared" si="1419"/>
        <v>2750.97885</v>
      </c>
      <c r="V724" s="153">
        <f t="shared" si="1419"/>
        <v>0</v>
      </c>
      <c r="W724" s="153">
        <f t="shared" si="1419"/>
        <v>1810.0614499999999</v>
      </c>
      <c r="X724" s="153">
        <f t="shared" si="1419"/>
        <v>1810.0614499999999</v>
      </c>
      <c r="Y724" s="153">
        <f t="shared" si="1419"/>
        <v>0</v>
      </c>
      <c r="Z724" s="153">
        <f t="shared" si="1419"/>
        <v>2362.7774800000002</v>
      </c>
      <c r="AA724" s="153">
        <f t="shared" si="1419"/>
        <v>0</v>
      </c>
      <c r="AB724" s="153">
        <f t="shared" si="1419"/>
        <v>0</v>
      </c>
      <c r="AC724" s="153">
        <f t="shared" si="1419"/>
        <v>2362.7774800000002</v>
      </c>
      <c r="AD724" s="153">
        <f t="shared" si="1419"/>
        <v>0</v>
      </c>
      <c r="AE724" s="153">
        <f t="shared" si="1419"/>
        <v>1880.23669</v>
      </c>
      <c r="AF724" s="153">
        <f t="shared" si="1419"/>
        <v>0</v>
      </c>
      <c r="AG724" s="153">
        <f t="shared" si="1419"/>
        <v>0</v>
      </c>
      <c r="AH724" s="153">
        <f t="shared" si="1419"/>
        <v>0</v>
      </c>
      <c r="AI724" s="153">
        <f t="shared" si="1419"/>
        <v>0</v>
      </c>
      <c r="AJ724" s="153">
        <f t="shared" si="1419"/>
        <v>2700.7999999999997</v>
      </c>
      <c r="AK724" s="153">
        <f t="shared" si="1419"/>
        <v>0</v>
      </c>
      <c r="AL724" s="153">
        <f t="shared" si="1419"/>
        <v>0</v>
      </c>
      <c r="AM724" s="153">
        <f t="shared" si="1419"/>
        <v>0</v>
      </c>
      <c r="AN724" s="153">
        <f t="shared" si="1419"/>
        <v>0</v>
      </c>
      <c r="AO724" s="153">
        <f t="shared" si="1419"/>
        <v>3366.2</v>
      </c>
      <c r="AP724" s="153">
        <f t="shared" si="1419"/>
        <v>0</v>
      </c>
      <c r="AQ724" s="153">
        <f t="shared" si="1419"/>
        <v>0</v>
      </c>
      <c r="AR724" s="153">
        <f t="shared" si="1419"/>
        <v>0</v>
      </c>
      <c r="AS724" s="153">
        <f t="shared" si="1419"/>
        <v>0</v>
      </c>
      <c r="AT724" s="153">
        <f t="shared" si="1419"/>
        <v>3365.9999999999995</v>
      </c>
      <c r="AU724" s="153">
        <f t="shared" si="1419"/>
        <v>0</v>
      </c>
      <c r="AV724" s="153">
        <f t="shared" si="1419"/>
        <v>0</v>
      </c>
      <c r="AW724" s="153">
        <f t="shared" si="1419"/>
        <v>0</v>
      </c>
      <c r="AX724" s="153">
        <f t="shared" si="1419"/>
        <v>0</v>
      </c>
      <c r="AY724" s="153">
        <f t="shared" si="1419"/>
        <v>2744.0384300000001</v>
      </c>
      <c r="AZ724" s="153">
        <f t="shared" si="1419"/>
        <v>0</v>
      </c>
      <c r="BA724" s="153">
        <f t="shared" si="1419"/>
        <v>0</v>
      </c>
      <c r="BB724" s="221"/>
    </row>
    <row r="725" spans="1:54" ht="22.5" customHeight="1">
      <c r="A725" s="402"/>
      <c r="B725" s="403"/>
      <c r="C725" s="403"/>
      <c r="D725" s="218" t="s">
        <v>277</v>
      </c>
      <c r="E725" s="153">
        <f t="shared" si="1416"/>
        <v>130483.96406</v>
      </c>
      <c r="F725" s="153">
        <f>I725+L725+O725+R725+U725+X725+AC725+AH725+AM725+AR725+AW725+AZ725</f>
        <v>102656.16439999999</v>
      </c>
      <c r="G725" s="196">
        <f t="shared" si="1393"/>
        <v>0.78673394956636944</v>
      </c>
      <c r="H725" s="153">
        <f t="shared" ref="H725:BA725" si="1420">H631+H594+H446-H439</f>
        <v>28795.76368</v>
      </c>
      <c r="I725" s="153">
        <f t="shared" si="1420"/>
        <v>28795.76368</v>
      </c>
      <c r="J725" s="153">
        <f t="shared" si="1420"/>
        <v>0</v>
      </c>
      <c r="K725" s="153">
        <f t="shared" si="1420"/>
        <v>36680.420259999999</v>
      </c>
      <c r="L725" s="153">
        <f t="shared" si="1420"/>
        <v>36680.420259999999</v>
      </c>
      <c r="M725" s="153">
        <f t="shared" si="1420"/>
        <v>100</v>
      </c>
      <c r="N725" s="153">
        <f t="shared" si="1420"/>
        <v>1924.2747999999999</v>
      </c>
      <c r="O725" s="153">
        <f t="shared" si="1420"/>
        <v>1924.2747999999999</v>
      </c>
      <c r="P725" s="153">
        <f t="shared" si="1420"/>
        <v>100.00000000000001</v>
      </c>
      <c r="Q725" s="153">
        <f t="shared" si="1420"/>
        <v>10892.049459999998</v>
      </c>
      <c r="R725" s="153">
        <f t="shared" si="1420"/>
        <v>10892.049459999998</v>
      </c>
      <c r="S725" s="153">
        <f t="shared" si="1420"/>
        <v>200</v>
      </c>
      <c r="T725" s="153">
        <f t="shared" si="1420"/>
        <v>23749.360000000001</v>
      </c>
      <c r="U725" s="153">
        <f t="shared" si="1420"/>
        <v>23749.360000000001</v>
      </c>
      <c r="V725" s="153">
        <f t="shared" si="1420"/>
        <v>0</v>
      </c>
      <c r="W725" s="153">
        <f t="shared" si="1420"/>
        <v>37.22</v>
      </c>
      <c r="X725" s="153">
        <f t="shared" si="1420"/>
        <v>37.22</v>
      </c>
      <c r="Y725" s="153">
        <f t="shared" si="1420"/>
        <v>0</v>
      </c>
      <c r="Z725" s="153">
        <f t="shared" si="1420"/>
        <v>577.07619999999997</v>
      </c>
      <c r="AA725" s="153">
        <f t="shared" si="1420"/>
        <v>0</v>
      </c>
      <c r="AB725" s="153">
        <f t="shared" si="1420"/>
        <v>0</v>
      </c>
      <c r="AC725" s="153">
        <f t="shared" si="1420"/>
        <v>577.07619999999997</v>
      </c>
      <c r="AD725" s="153">
        <f t="shared" si="1420"/>
        <v>0</v>
      </c>
      <c r="AE725" s="153">
        <f t="shared" si="1420"/>
        <v>25033.889320000006</v>
      </c>
      <c r="AF725" s="153">
        <f t="shared" si="1420"/>
        <v>0</v>
      </c>
      <c r="AG725" s="153">
        <f t="shared" si="1420"/>
        <v>0</v>
      </c>
      <c r="AH725" s="153">
        <f t="shared" si="1420"/>
        <v>0</v>
      </c>
      <c r="AI725" s="153">
        <f t="shared" si="1420"/>
        <v>0</v>
      </c>
      <c r="AJ725" s="153">
        <f t="shared" si="1420"/>
        <v>571.93119999999999</v>
      </c>
      <c r="AK725" s="153">
        <f t="shared" si="1420"/>
        <v>0</v>
      </c>
      <c r="AL725" s="153">
        <f t="shared" si="1420"/>
        <v>0</v>
      </c>
      <c r="AM725" s="153">
        <f t="shared" si="1420"/>
        <v>0</v>
      </c>
      <c r="AN725" s="153">
        <f t="shared" si="1420"/>
        <v>0</v>
      </c>
      <c r="AO725" s="153">
        <f t="shared" si="1420"/>
        <v>822.8</v>
      </c>
      <c r="AP725" s="153">
        <f t="shared" si="1420"/>
        <v>0</v>
      </c>
      <c r="AQ725" s="153">
        <f t="shared" si="1420"/>
        <v>0</v>
      </c>
      <c r="AR725" s="153">
        <f t="shared" si="1420"/>
        <v>0</v>
      </c>
      <c r="AS725" s="153">
        <f t="shared" si="1420"/>
        <v>0</v>
      </c>
      <c r="AT725" s="153">
        <f t="shared" si="1420"/>
        <v>806.5</v>
      </c>
      <c r="AU725" s="153">
        <f t="shared" si="1420"/>
        <v>5.47</v>
      </c>
      <c r="AV725" s="153">
        <f t="shared" si="1420"/>
        <v>0</v>
      </c>
      <c r="AW725" s="153">
        <f t="shared" si="1420"/>
        <v>0</v>
      </c>
      <c r="AX725" s="153">
        <f t="shared" si="1420"/>
        <v>0</v>
      </c>
      <c r="AY725" s="153">
        <f t="shared" si="1420"/>
        <v>592.67913999999996</v>
      </c>
      <c r="AZ725" s="153">
        <f t="shared" si="1420"/>
        <v>0</v>
      </c>
      <c r="BA725" s="153">
        <f t="shared" si="1420"/>
        <v>0</v>
      </c>
      <c r="BB725" s="221"/>
    </row>
    <row r="726" spans="1:54" ht="82.5" customHeight="1">
      <c r="A726" s="402"/>
      <c r="B726" s="403"/>
      <c r="C726" s="403"/>
      <c r="D726" s="218" t="s">
        <v>283</v>
      </c>
      <c r="E726" s="153">
        <f t="shared" ref="E726:E728" si="1421">H726+K726+N726+Q726+T726+W726+Z726+AE726+AJ726+AO726+AT726+AY726</f>
        <v>0</v>
      </c>
      <c r="F726" s="153">
        <f t="shared" ref="F726:F728" si="1422">I726+L726+O726+R726+U726+X726+AA726+AF726+AK726+AP726+AU726+AZ726</f>
        <v>0</v>
      </c>
      <c r="G726" s="161"/>
      <c r="H726" s="153">
        <f t="shared" ref="H726:BA726" si="1423">H632+H595+H447-H440</f>
        <v>0</v>
      </c>
      <c r="I726" s="153">
        <f t="shared" si="1423"/>
        <v>0</v>
      </c>
      <c r="J726" s="153">
        <f t="shared" si="1423"/>
        <v>0</v>
      </c>
      <c r="K726" s="153">
        <f t="shared" si="1423"/>
        <v>0</v>
      </c>
      <c r="L726" s="153">
        <f t="shared" si="1423"/>
        <v>0</v>
      </c>
      <c r="M726" s="153">
        <f t="shared" si="1423"/>
        <v>0</v>
      </c>
      <c r="N726" s="153">
        <f t="shared" si="1423"/>
        <v>0</v>
      </c>
      <c r="O726" s="153">
        <f t="shared" si="1423"/>
        <v>0</v>
      </c>
      <c r="P726" s="153">
        <f t="shared" si="1423"/>
        <v>0</v>
      </c>
      <c r="Q726" s="153">
        <f t="shared" si="1423"/>
        <v>0</v>
      </c>
      <c r="R726" s="153">
        <f t="shared" si="1423"/>
        <v>0</v>
      </c>
      <c r="S726" s="153">
        <f t="shared" si="1423"/>
        <v>0</v>
      </c>
      <c r="T726" s="153">
        <f t="shared" si="1423"/>
        <v>0</v>
      </c>
      <c r="U726" s="153">
        <f t="shared" si="1423"/>
        <v>0</v>
      </c>
      <c r="V726" s="153">
        <f t="shared" si="1423"/>
        <v>0</v>
      </c>
      <c r="W726" s="153">
        <f t="shared" si="1423"/>
        <v>0</v>
      </c>
      <c r="X726" s="153">
        <f t="shared" si="1423"/>
        <v>0</v>
      </c>
      <c r="Y726" s="153">
        <f t="shared" si="1423"/>
        <v>0</v>
      </c>
      <c r="Z726" s="153">
        <f t="shared" si="1423"/>
        <v>0</v>
      </c>
      <c r="AA726" s="153">
        <f t="shared" si="1423"/>
        <v>0</v>
      </c>
      <c r="AB726" s="153">
        <f t="shared" si="1423"/>
        <v>0</v>
      </c>
      <c r="AC726" s="153">
        <f t="shared" si="1423"/>
        <v>0</v>
      </c>
      <c r="AD726" s="153">
        <f t="shared" si="1423"/>
        <v>0</v>
      </c>
      <c r="AE726" s="153">
        <f t="shared" si="1423"/>
        <v>0</v>
      </c>
      <c r="AF726" s="153">
        <f t="shared" si="1423"/>
        <v>0</v>
      </c>
      <c r="AG726" s="153">
        <f t="shared" si="1423"/>
        <v>0</v>
      </c>
      <c r="AH726" s="153">
        <f t="shared" si="1423"/>
        <v>0</v>
      </c>
      <c r="AI726" s="153">
        <f t="shared" si="1423"/>
        <v>0</v>
      </c>
      <c r="AJ726" s="153">
        <f t="shared" si="1423"/>
        <v>0</v>
      </c>
      <c r="AK726" s="153">
        <f t="shared" si="1423"/>
        <v>0</v>
      </c>
      <c r="AL726" s="153">
        <f t="shared" si="1423"/>
        <v>0</v>
      </c>
      <c r="AM726" s="153">
        <f t="shared" si="1423"/>
        <v>0</v>
      </c>
      <c r="AN726" s="153">
        <f t="shared" si="1423"/>
        <v>0</v>
      </c>
      <c r="AO726" s="153">
        <f t="shared" si="1423"/>
        <v>0</v>
      </c>
      <c r="AP726" s="153">
        <f t="shared" si="1423"/>
        <v>0</v>
      </c>
      <c r="AQ726" s="153">
        <f t="shared" si="1423"/>
        <v>0</v>
      </c>
      <c r="AR726" s="153">
        <f t="shared" si="1423"/>
        <v>0</v>
      </c>
      <c r="AS726" s="153">
        <f t="shared" si="1423"/>
        <v>0</v>
      </c>
      <c r="AT726" s="153">
        <f t="shared" si="1423"/>
        <v>0</v>
      </c>
      <c r="AU726" s="153">
        <f t="shared" si="1423"/>
        <v>0</v>
      </c>
      <c r="AV726" s="153">
        <f t="shared" si="1423"/>
        <v>0</v>
      </c>
      <c r="AW726" s="153">
        <f t="shared" si="1423"/>
        <v>0</v>
      </c>
      <c r="AX726" s="153">
        <f t="shared" si="1423"/>
        <v>0</v>
      </c>
      <c r="AY726" s="153">
        <f t="shared" si="1423"/>
        <v>0</v>
      </c>
      <c r="AZ726" s="153">
        <f t="shared" si="1423"/>
        <v>0</v>
      </c>
      <c r="BA726" s="153">
        <f t="shared" si="1423"/>
        <v>0</v>
      </c>
      <c r="BB726" s="221"/>
    </row>
    <row r="727" spans="1:54" ht="22.5" customHeight="1">
      <c r="A727" s="402"/>
      <c r="B727" s="403"/>
      <c r="C727" s="403"/>
      <c r="D727" s="218" t="s">
        <v>278</v>
      </c>
      <c r="E727" s="153">
        <f t="shared" si="1421"/>
        <v>0</v>
      </c>
      <c r="F727" s="153">
        <f t="shared" si="1422"/>
        <v>0</v>
      </c>
      <c r="G727" s="161"/>
      <c r="H727" s="153">
        <f t="shared" ref="H727:BA727" si="1424">H633+H596+H448-H441</f>
        <v>0</v>
      </c>
      <c r="I727" s="153">
        <f t="shared" si="1424"/>
        <v>0</v>
      </c>
      <c r="J727" s="153">
        <f t="shared" si="1424"/>
        <v>0</v>
      </c>
      <c r="K727" s="153">
        <f t="shared" si="1424"/>
        <v>0</v>
      </c>
      <c r="L727" s="153">
        <f t="shared" si="1424"/>
        <v>0</v>
      </c>
      <c r="M727" s="153">
        <f t="shared" si="1424"/>
        <v>0</v>
      </c>
      <c r="N727" s="153">
        <f t="shared" si="1424"/>
        <v>0</v>
      </c>
      <c r="O727" s="153">
        <f t="shared" si="1424"/>
        <v>0</v>
      </c>
      <c r="P727" s="153">
        <f t="shared" si="1424"/>
        <v>0</v>
      </c>
      <c r="Q727" s="153">
        <f t="shared" si="1424"/>
        <v>0</v>
      </c>
      <c r="R727" s="153">
        <f t="shared" si="1424"/>
        <v>0</v>
      </c>
      <c r="S727" s="153">
        <f t="shared" si="1424"/>
        <v>0</v>
      </c>
      <c r="T727" s="153">
        <f t="shared" si="1424"/>
        <v>0</v>
      </c>
      <c r="U727" s="153">
        <f t="shared" si="1424"/>
        <v>0</v>
      </c>
      <c r="V727" s="153">
        <f t="shared" si="1424"/>
        <v>0</v>
      </c>
      <c r="W727" s="153">
        <f t="shared" si="1424"/>
        <v>0</v>
      </c>
      <c r="X727" s="153">
        <f t="shared" si="1424"/>
        <v>0</v>
      </c>
      <c r="Y727" s="153">
        <f t="shared" si="1424"/>
        <v>0</v>
      </c>
      <c r="Z727" s="153">
        <f t="shared" si="1424"/>
        <v>0</v>
      </c>
      <c r="AA727" s="153">
        <f t="shared" si="1424"/>
        <v>0</v>
      </c>
      <c r="AB727" s="153">
        <f t="shared" si="1424"/>
        <v>0</v>
      </c>
      <c r="AC727" s="153">
        <f t="shared" si="1424"/>
        <v>0</v>
      </c>
      <c r="AD727" s="153">
        <f t="shared" si="1424"/>
        <v>0</v>
      </c>
      <c r="AE727" s="153">
        <f t="shared" si="1424"/>
        <v>0</v>
      </c>
      <c r="AF727" s="153">
        <f t="shared" si="1424"/>
        <v>0</v>
      </c>
      <c r="AG727" s="153">
        <f t="shared" si="1424"/>
        <v>0</v>
      </c>
      <c r="AH727" s="153">
        <f t="shared" si="1424"/>
        <v>0</v>
      </c>
      <c r="AI727" s="153">
        <f t="shared" si="1424"/>
        <v>0</v>
      </c>
      <c r="AJ727" s="153">
        <f t="shared" si="1424"/>
        <v>0</v>
      </c>
      <c r="AK727" s="153">
        <f t="shared" si="1424"/>
        <v>0</v>
      </c>
      <c r="AL727" s="153">
        <f t="shared" si="1424"/>
        <v>0</v>
      </c>
      <c r="AM727" s="153">
        <f t="shared" si="1424"/>
        <v>0</v>
      </c>
      <c r="AN727" s="153">
        <f t="shared" si="1424"/>
        <v>0</v>
      </c>
      <c r="AO727" s="153">
        <f t="shared" si="1424"/>
        <v>0</v>
      </c>
      <c r="AP727" s="153">
        <f t="shared" si="1424"/>
        <v>0</v>
      </c>
      <c r="AQ727" s="153">
        <f t="shared" si="1424"/>
        <v>0</v>
      </c>
      <c r="AR727" s="153">
        <f t="shared" si="1424"/>
        <v>0</v>
      </c>
      <c r="AS727" s="153">
        <f t="shared" si="1424"/>
        <v>0</v>
      </c>
      <c r="AT727" s="153">
        <f t="shared" si="1424"/>
        <v>0</v>
      </c>
      <c r="AU727" s="153">
        <f t="shared" si="1424"/>
        <v>0</v>
      </c>
      <c r="AV727" s="153">
        <f t="shared" si="1424"/>
        <v>0</v>
      </c>
      <c r="AW727" s="153">
        <f t="shared" si="1424"/>
        <v>0</v>
      </c>
      <c r="AX727" s="153">
        <f t="shared" si="1424"/>
        <v>0</v>
      </c>
      <c r="AY727" s="153">
        <f t="shared" si="1424"/>
        <v>0</v>
      </c>
      <c r="AZ727" s="153">
        <f t="shared" si="1424"/>
        <v>0</v>
      </c>
      <c r="BA727" s="153">
        <f t="shared" si="1424"/>
        <v>0</v>
      </c>
      <c r="BB727" s="221"/>
    </row>
    <row r="728" spans="1:54" ht="31.2">
      <c r="A728" s="402"/>
      <c r="B728" s="403"/>
      <c r="C728" s="403"/>
      <c r="D728" s="158" t="s">
        <v>43</v>
      </c>
      <c r="E728" s="153">
        <f t="shared" si="1421"/>
        <v>0</v>
      </c>
      <c r="F728" s="153">
        <f t="shared" si="1422"/>
        <v>0</v>
      </c>
      <c r="G728" s="161"/>
      <c r="H728" s="153">
        <f t="shared" ref="H728:BA728" si="1425">H634+H597+H449-H442</f>
        <v>0</v>
      </c>
      <c r="I728" s="153">
        <f t="shared" si="1425"/>
        <v>0</v>
      </c>
      <c r="J728" s="153">
        <f t="shared" si="1425"/>
        <v>0</v>
      </c>
      <c r="K728" s="153">
        <f t="shared" si="1425"/>
        <v>0</v>
      </c>
      <c r="L728" s="153">
        <f t="shared" si="1425"/>
        <v>0</v>
      </c>
      <c r="M728" s="153">
        <f t="shared" si="1425"/>
        <v>0</v>
      </c>
      <c r="N728" s="153">
        <f t="shared" si="1425"/>
        <v>0</v>
      </c>
      <c r="O728" s="153">
        <f t="shared" si="1425"/>
        <v>0</v>
      </c>
      <c r="P728" s="153">
        <f t="shared" si="1425"/>
        <v>0</v>
      </c>
      <c r="Q728" s="153">
        <f t="shared" si="1425"/>
        <v>0</v>
      </c>
      <c r="R728" s="153">
        <f t="shared" si="1425"/>
        <v>0</v>
      </c>
      <c r="S728" s="153">
        <f t="shared" si="1425"/>
        <v>0</v>
      </c>
      <c r="T728" s="153">
        <f t="shared" si="1425"/>
        <v>0</v>
      </c>
      <c r="U728" s="153">
        <f t="shared" si="1425"/>
        <v>0</v>
      </c>
      <c r="V728" s="153">
        <f t="shared" si="1425"/>
        <v>0</v>
      </c>
      <c r="W728" s="153">
        <f t="shared" si="1425"/>
        <v>0</v>
      </c>
      <c r="X728" s="153">
        <f t="shared" si="1425"/>
        <v>0</v>
      </c>
      <c r="Y728" s="153">
        <f t="shared" si="1425"/>
        <v>0</v>
      </c>
      <c r="Z728" s="153">
        <f t="shared" si="1425"/>
        <v>0</v>
      </c>
      <c r="AA728" s="153">
        <f t="shared" si="1425"/>
        <v>0</v>
      </c>
      <c r="AB728" s="153">
        <f t="shared" si="1425"/>
        <v>0</v>
      </c>
      <c r="AC728" s="153">
        <f t="shared" si="1425"/>
        <v>0</v>
      </c>
      <c r="AD728" s="153">
        <f t="shared" si="1425"/>
        <v>0</v>
      </c>
      <c r="AE728" s="153">
        <f t="shared" si="1425"/>
        <v>0</v>
      </c>
      <c r="AF728" s="153">
        <f t="shared" si="1425"/>
        <v>0</v>
      </c>
      <c r="AG728" s="153">
        <f t="shared" si="1425"/>
        <v>0</v>
      </c>
      <c r="AH728" s="153">
        <f t="shared" si="1425"/>
        <v>0</v>
      </c>
      <c r="AI728" s="153">
        <f t="shared" si="1425"/>
        <v>0</v>
      </c>
      <c r="AJ728" s="153">
        <f t="shared" si="1425"/>
        <v>0</v>
      </c>
      <c r="AK728" s="153">
        <f t="shared" si="1425"/>
        <v>0</v>
      </c>
      <c r="AL728" s="153">
        <f t="shared" si="1425"/>
        <v>0</v>
      </c>
      <c r="AM728" s="153">
        <f t="shared" si="1425"/>
        <v>0</v>
      </c>
      <c r="AN728" s="153">
        <f t="shared" si="1425"/>
        <v>0</v>
      </c>
      <c r="AO728" s="153">
        <f t="shared" si="1425"/>
        <v>0</v>
      </c>
      <c r="AP728" s="153">
        <f t="shared" si="1425"/>
        <v>0</v>
      </c>
      <c r="AQ728" s="153">
        <f t="shared" si="1425"/>
        <v>0</v>
      </c>
      <c r="AR728" s="153">
        <f t="shared" si="1425"/>
        <v>0</v>
      </c>
      <c r="AS728" s="153">
        <f t="shared" si="1425"/>
        <v>0</v>
      </c>
      <c r="AT728" s="153">
        <f t="shared" si="1425"/>
        <v>0</v>
      </c>
      <c r="AU728" s="153">
        <f t="shared" si="1425"/>
        <v>0</v>
      </c>
      <c r="AV728" s="153">
        <f t="shared" si="1425"/>
        <v>0</v>
      </c>
      <c r="AW728" s="153">
        <f t="shared" si="1425"/>
        <v>0</v>
      </c>
      <c r="AX728" s="153">
        <f t="shared" si="1425"/>
        <v>0</v>
      </c>
      <c r="AY728" s="153">
        <f t="shared" si="1425"/>
        <v>0</v>
      </c>
      <c r="AZ728" s="153">
        <f t="shared" si="1425"/>
        <v>0</v>
      </c>
      <c r="BA728" s="153">
        <f t="shared" si="1425"/>
        <v>0</v>
      </c>
      <c r="BB728" s="222"/>
    </row>
    <row r="729" spans="1:54" ht="20.25" customHeight="1">
      <c r="A729" s="179"/>
      <c r="B729" s="179"/>
      <c r="C729" s="179"/>
      <c r="D729" s="221"/>
      <c r="E729" s="190"/>
      <c r="F729" s="190"/>
      <c r="G729" s="190"/>
      <c r="H729" s="190"/>
      <c r="I729" s="190"/>
      <c r="J729" s="190"/>
      <c r="K729" s="190"/>
      <c r="L729" s="190"/>
      <c r="M729" s="190"/>
      <c r="N729" s="190"/>
      <c r="O729" s="190"/>
      <c r="P729" s="190"/>
      <c r="Q729" s="190"/>
      <c r="R729" s="190"/>
      <c r="S729" s="190"/>
      <c r="T729" s="190"/>
      <c r="U729" s="190"/>
      <c r="V729" s="190"/>
      <c r="W729" s="190"/>
      <c r="X729" s="190"/>
      <c r="Y729" s="190"/>
      <c r="Z729" s="190"/>
      <c r="AA729" s="190"/>
      <c r="AB729" s="190"/>
      <c r="AC729" s="190"/>
      <c r="AD729" s="190"/>
      <c r="AE729" s="190"/>
      <c r="AF729" s="190"/>
      <c r="AG729" s="190"/>
      <c r="AH729" s="190"/>
      <c r="AI729" s="190"/>
      <c r="AJ729" s="190"/>
      <c r="AK729" s="190"/>
      <c r="AL729" s="190"/>
      <c r="AM729" s="190"/>
      <c r="AN729" s="190"/>
      <c r="AO729" s="190"/>
      <c r="AP729" s="190"/>
      <c r="AQ729" s="190"/>
      <c r="AR729" s="190"/>
      <c r="AS729" s="190"/>
      <c r="AT729" s="190"/>
      <c r="AU729" s="190"/>
      <c r="AV729" s="190"/>
      <c r="AW729" s="190"/>
      <c r="AX729" s="190"/>
      <c r="AY729" s="190"/>
      <c r="AZ729" s="190"/>
      <c r="BA729" s="190"/>
      <c r="BB729" s="191"/>
    </row>
    <row r="730" spans="1:54" s="108" customFormat="1" ht="19.5" customHeight="1">
      <c r="A730" s="107"/>
      <c r="B730" s="242"/>
      <c r="C730" s="121"/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21"/>
      <c r="AV730" s="121"/>
      <c r="AW730" s="121"/>
      <c r="AX730" s="121"/>
      <c r="AY730" s="121"/>
      <c r="AZ730" s="121"/>
      <c r="BA730" s="121"/>
      <c r="BB730" s="121"/>
    </row>
    <row r="731" spans="1:54" ht="19.5" customHeight="1">
      <c r="A731" s="398" t="s">
        <v>479</v>
      </c>
      <c r="B731" s="398"/>
      <c r="C731" s="398"/>
      <c r="D731" s="398"/>
      <c r="E731" s="398"/>
      <c r="F731" s="398"/>
      <c r="G731" s="398"/>
      <c r="H731" s="398"/>
      <c r="I731" s="398"/>
      <c r="J731" s="398"/>
      <c r="K731" s="398"/>
      <c r="L731" s="398"/>
      <c r="M731" s="398"/>
      <c r="N731" s="398"/>
      <c r="O731" s="398"/>
      <c r="P731" s="398"/>
      <c r="Q731" s="398"/>
      <c r="R731" s="398"/>
      <c r="S731" s="398"/>
      <c r="T731" s="398"/>
      <c r="U731" s="398"/>
      <c r="V731" s="398"/>
      <c r="W731" s="398"/>
      <c r="X731" s="398"/>
      <c r="Y731" s="398"/>
      <c r="Z731" s="398"/>
      <c r="AA731" s="398"/>
      <c r="AB731" s="398"/>
      <c r="AC731" s="398"/>
      <c r="AD731" s="398"/>
      <c r="AE731" s="398"/>
      <c r="AF731" s="398"/>
      <c r="AG731" s="398"/>
      <c r="AH731" s="398"/>
      <c r="AI731" s="398"/>
      <c r="AJ731" s="398"/>
      <c r="AK731" s="398"/>
      <c r="AL731" s="398"/>
      <c r="AM731" s="398"/>
      <c r="AN731" s="398"/>
      <c r="AO731" s="398"/>
      <c r="AP731" s="398"/>
      <c r="AQ731" s="398"/>
      <c r="AR731" s="398"/>
      <c r="AS731" s="398"/>
      <c r="AT731" s="398"/>
      <c r="AU731" s="398"/>
      <c r="AV731" s="398"/>
      <c r="AW731" s="398"/>
      <c r="AX731" s="398"/>
      <c r="AY731" s="398"/>
      <c r="AZ731" s="122"/>
      <c r="BA731" s="122"/>
    </row>
    <row r="732" spans="1:54" ht="19.5" customHeight="1">
      <c r="A732" s="239"/>
      <c r="B732" s="239"/>
      <c r="C732" s="219"/>
      <c r="D732" s="219"/>
      <c r="E732" s="219"/>
      <c r="F732" s="219"/>
      <c r="G732" s="219"/>
      <c r="H732" s="219"/>
      <c r="I732" s="219"/>
      <c r="J732" s="219"/>
      <c r="K732" s="219"/>
      <c r="L732" s="219"/>
      <c r="M732" s="219"/>
      <c r="N732" s="219"/>
      <c r="O732" s="219"/>
      <c r="P732" s="219"/>
      <c r="Q732" s="219"/>
      <c r="R732" s="219"/>
      <c r="S732" s="219"/>
      <c r="T732" s="219"/>
      <c r="U732" s="219"/>
      <c r="V732" s="219"/>
      <c r="W732" s="223"/>
      <c r="X732" s="223"/>
      <c r="Y732" s="223"/>
      <c r="Z732" s="219"/>
      <c r="AA732" s="219"/>
      <c r="AB732" s="219"/>
      <c r="AC732" s="219"/>
      <c r="AD732" s="219"/>
      <c r="AE732" s="219"/>
      <c r="AF732" s="219"/>
      <c r="AG732" s="219"/>
      <c r="AH732" s="219"/>
      <c r="AI732" s="219"/>
      <c r="AJ732" s="219"/>
      <c r="AK732" s="219"/>
      <c r="AL732" s="219"/>
      <c r="AM732" s="219"/>
      <c r="AN732" s="219"/>
      <c r="AO732" s="219"/>
      <c r="AP732" s="219"/>
      <c r="AQ732" s="219"/>
      <c r="AR732" s="219"/>
      <c r="AS732" s="219"/>
      <c r="AT732" s="219"/>
      <c r="AU732" s="219"/>
      <c r="AV732" s="219"/>
      <c r="AW732" s="219"/>
      <c r="AX732" s="219"/>
      <c r="AY732" s="219"/>
      <c r="AZ732" s="122"/>
      <c r="BA732" s="122"/>
    </row>
    <row r="733" spans="1:54" ht="16.5" customHeight="1">
      <c r="A733" s="173" t="s">
        <v>364</v>
      </c>
      <c r="B733" s="173"/>
      <c r="C733" s="173"/>
      <c r="D733" s="173"/>
      <c r="E733" s="172"/>
      <c r="F733" s="172"/>
      <c r="G733" s="172"/>
      <c r="H733" s="172"/>
      <c r="I733" s="172"/>
      <c r="J733" s="172"/>
      <c r="K733" s="172"/>
      <c r="L733" s="172"/>
      <c r="M733" s="172"/>
      <c r="N733" s="172"/>
      <c r="O733" s="172"/>
      <c r="P733" s="172"/>
      <c r="Q733" s="172"/>
      <c r="R733" s="172"/>
      <c r="S733" s="172"/>
      <c r="T733" s="172"/>
      <c r="U733" s="172"/>
      <c r="V733" s="172"/>
      <c r="W733" s="172"/>
      <c r="X733" s="172"/>
      <c r="Y733" s="172"/>
      <c r="Z733" s="172"/>
      <c r="AA733" s="172"/>
      <c r="AB733" s="172"/>
      <c r="AC733" s="172"/>
      <c r="AD733" s="172"/>
      <c r="AE733" s="172"/>
      <c r="AF733" s="172"/>
      <c r="AG733" s="172"/>
      <c r="AH733" s="172"/>
      <c r="AI733" s="172"/>
      <c r="AJ733" s="172"/>
      <c r="AK733" s="172"/>
      <c r="AL733" s="172"/>
      <c r="AM733" s="172"/>
      <c r="AN733" s="172"/>
      <c r="AO733" s="172"/>
      <c r="AP733" s="172"/>
      <c r="AQ733" s="172"/>
      <c r="AR733" s="172"/>
      <c r="AS733" s="172"/>
      <c r="AT733" s="172"/>
      <c r="AU733" s="172"/>
      <c r="AV733" s="172"/>
      <c r="AW733" s="172"/>
      <c r="AX733" s="172"/>
      <c r="AY733" s="172"/>
      <c r="AZ733" s="117"/>
      <c r="BA733" s="117"/>
      <c r="BB733" s="117"/>
    </row>
    <row r="734" spans="1:54" ht="18">
      <c r="A734" s="125"/>
      <c r="B734" s="123" t="s">
        <v>363</v>
      </c>
      <c r="C734" s="123"/>
      <c r="D734" s="126"/>
      <c r="E734" s="127"/>
      <c r="F734" s="127"/>
      <c r="G734" s="127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4"/>
      <c r="U734" s="124"/>
      <c r="V734" s="124"/>
      <c r="W734" s="124"/>
      <c r="X734" s="124"/>
      <c r="Y734" s="124"/>
      <c r="Z734" s="124"/>
      <c r="AA734" s="124"/>
      <c r="AB734" s="124"/>
      <c r="AC734" s="124"/>
      <c r="AD734" s="124"/>
      <c r="AE734" s="124"/>
      <c r="AF734" s="124"/>
      <c r="AG734" s="124"/>
      <c r="AH734" s="124"/>
      <c r="AI734" s="124"/>
      <c r="AJ734" s="124"/>
      <c r="AK734" s="124"/>
      <c r="AL734" s="124"/>
      <c r="AM734" s="124"/>
      <c r="AN734" s="124"/>
      <c r="AO734" s="123"/>
      <c r="AP734" s="123"/>
      <c r="AQ734" s="123"/>
      <c r="AR734" s="123"/>
      <c r="AS734" s="123"/>
      <c r="AT734" s="124"/>
      <c r="AU734" s="124"/>
      <c r="AV734" s="124"/>
      <c r="AW734" s="124"/>
      <c r="AX734" s="124"/>
      <c r="AY734" s="128"/>
      <c r="AZ734" s="101"/>
      <c r="BA734" s="101"/>
    </row>
    <row r="735" spans="1:54" ht="18">
      <c r="A735" s="125"/>
      <c r="B735" s="123"/>
      <c r="C735" s="123"/>
      <c r="D735" s="126"/>
      <c r="E735" s="127"/>
      <c r="F735" s="127"/>
      <c r="G735" s="127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4"/>
      <c r="U735" s="124"/>
      <c r="V735" s="124"/>
      <c r="W735" s="124"/>
      <c r="X735" s="124"/>
      <c r="Y735" s="124"/>
      <c r="Z735" s="124"/>
      <c r="AA735" s="124"/>
      <c r="AB735" s="124"/>
      <c r="AC735" s="124"/>
      <c r="AD735" s="124"/>
      <c r="AE735" s="124"/>
      <c r="AF735" s="124"/>
      <c r="AG735" s="124"/>
      <c r="AH735" s="124"/>
      <c r="AI735" s="124"/>
      <c r="AJ735" s="124"/>
      <c r="AK735" s="124"/>
      <c r="AL735" s="124"/>
      <c r="AM735" s="124"/>
      <c r="AN735" s="124"/>
      <c r="AO735" s="123"/>
      <c r="AP735" s="123"/>
      <c r="AQ735" s="123"/>
      <c r="AR735" s="123"/>
      <c r="AS735" s="123"/>
      <c r="AT735" s="124"/>
      <c r="AU735" s="124"/>
      <c r="AV735" s="124"/>
      <c r="AW735" s="124"/>
      <c r="AX735" s="124"/>
      <c r="AY735" s="128"/>
      <c r="AZ735" s="101"/>
      <c r="BA735" s="101"/>
    </row>
    <row r="736" spans="1:54" ht="18">
      <c r="A736" s="125"/>
      <c r="B736" s="123" t="s">
        <v>284</v>
      </c>
      <c r="C736" s="123"/>
      <c r="D736" s="126"/>
      <c r="E736" s="127"/>
      <c r="F736" s="127"/>
      <c r="G736" s="127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4"/>
      <c r="U736" s="124"/>
      <c r="V736" s="124"/>
      <c r="W736" s="124"/>
      <c r="X736" s="124"/>
      <c r="Y736" s="124"/>
      <c r="Z736" s="124"/>
      <c r="AA736" s="124"/>
      <c r="AB736" s="124"/>
      <c r="AC736" s="124"/>
      <c r="AD736" s="124"/>
      <c r="AE736" s="124"/>
      <c r="AF736" s="124"/>
      <c r="AG736" s="124"/>
      <c r="AH736" s="124"/>
      <c r="AI736" s="124"/>
      <c r="AJ736" s="124"/>
      <c r="AK736" s="124"/>
      <c r="AL736" s="124"/>
      <c r="AM736" s="124"/>
      <c r="AN736" s="124"/>
      <c r="AO736" s="123"/>
      <c r="AP736" s="123"/>
      <c r="AQ736" s="123"/>
      <c r="AR736" s="123"/>
      <c r="AS736" s="123"/>
      <c r="AT736" s="124"/>
      <c r="AU736" s="124"/>
      <c r="AV736" s="124"/>
      <c r="AW736" s="124"/>
      <c r="AX736" s="124"/>
      <c r="AY736" s="128"/>
      <c r="AZ736" s="101"/>
      <c r="BA736" s="101"/>
    </row>
    <row r="737" spans="1:53" ht="18">
      <c r="A737" s="125"/>
      <c r="B737" s="123"/>
      <c r="C737" s="123"/>
      <c r="D737" s="126"/>
      <c r="E737" s="127"/>
      <c r="F737" s="127"/>
      <c r="G737" s="127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4"/>
      <c r="U737" s="124"/>
      <c r="V737" s="124"/>
      <c r="W737" s="124"/>
      <c r="X737" s="124"/>
      <c r="Y737" s="124"/>
      <c r="Z737" s="124"/>
      <c r="AA737" s="124"/>
      <c r="AB737" s="124"/>
      <c r="AC737" s="124"/>
      <c r="AD737" s="124"/>
      <c r="AE737" s="124"/>
      <c r="AF737" s="124"/>
      <c r="AG737" s="124"/>
      <c r="AH737" s="124"/>
      <c r="AI737" s="124"/>
      <c r="AJ737" s="124"/>
      <c r="AK737" s="124"/>
      <c r="AL737" s="124"/>
      <c r="AM737" s="124"/>
      <c r="AN737" s="124"/>
      <c r="AO737" s="123"/>
      <c r="AP737" s="123"/>
      <c r="AQ737" s="123"/>
      <c r="AR737" s="123"/>
      <c r="AS737" s="123"/>
      <c r="AT737" s="124"/>
      <c r="AU737" s="124"/>
      <c r="AV737" s="124"/>
      <c r="AW737" s="124"/>
      <c r="AX737" s="124"/>
      <c r="AY737" s="128"/>
      <c r="AZ737" s="101"/>
      <c r="BA737" s="101"/>
    </row>
    <row r="738" spans="1:53" ht="18.75" customHeight="1">
      <c r="A738" s="398" t="s">
        <v>478</v>
      </c>
      <c r="B738" s="398"/>
      <c r="C738" s="398"/>
      <c r="D738" s="399"/>
      <c r="E738" s="399"/>
      <c r="F738" s="399"/>
      <c r="G738" s="399"/>
      <c r="H738" s="399"/>
      <c r="I738" s="399"/>
      <c r="J738" s="399"/>
      <c r="K738" s="399"/>
      <c r="L738" s="399"/>
      <c r="M738" s="399"/>
      <c r="N738" s="399"/>
      <c r="O738" s="399"/>
      <c r="P738" s="399"/>
      <c r="Q738" s="399"/>
      <c r="R738" s="399"/>
      <c r="S738" s="399"/>
      <c r="T738" s="399"/>
      <c r="U738" s="399"/>
      <c r="V738" s="219"/>
      <c r="W738" s="223"/>
      <c r="X738" s="223"/>
      <c r="Y738" s="223"/>
      <c r="Z738" s="219"/>
      <c r="AA738" s="219"/>
      <c r="AB738" s="219"/>
      <c r="AC738" s="219"/>
      <c r="AD738" s="219"/>
      <c r="AE738" s="219"/>
      <c r="AF738" s="219"/>
      <c r="AG738" s="219"/>
      <c r="AH738" s="219"/>
      <c r="AI738" s="219"/>
      <c r="AJ738" s="219"/>
      <c r="AK738" s="219"/>
      <c r="AL738" s="219"/>
      <c r="AM738" s="219"/>
      <c r="AN738" s="219"/>
      <c r="AO738" s="219"/>
      <c r="AP738" s="219"/>
      <c r="AQ738" s="219"/>
      <c r="AR738" s="219"/>
      <c r="AS738" s="219"/>
      <c r="AT738" s="219"/>
      <c r="AU738" s="219"/>
      <c r="AV738" s="219"/>
      <c r="AW738" s="219"/>
      <c r="AX738" s="219"/>
      <c r="AY738" s="219"/>
      <c r="AZ738" s="122"/>
      <c r="BA738" s="122"/>
    </row>
    <row r="741" spans="1:53" ht="18">
      <c r="A741" s="172"/>
      <c r="B741" s="123"/>
      <c r="C741" s="123"/>
      <c r="D741" s="126"/>
      <c r="E741" s="127"/>
      <c r="F741" s="127"/>
      <c r="G741" s="127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4"/>
      <c r="U741" s="124"/>
      <c r="V741" s="124"/>
      <c r="W741" s="124"/>
      <c r="X741" s="124"/>
      <c r="Y741" s="124"/>
      <c r="Z741" s="124"/>
      <c r="AA741" s="124"/>
      <c r="AB741" s="124"/>
      <c r="AC741" s="124"/>
      <c r="AD741" s="124"/>
      <c r="AE741" s="124"/>
      <c r="AF741" s="124"/>
      <c r="AG741" s="124"/>
      <c r="AH741" s="124"/>
      <c r="AI741" s="124"/>
      <c r="AJ741" s="124"/>
      <c r="AK741" s="124"/>
      <c r="AL741" s="124"/>
      <c r="AM741" s="124"/>
      <c r="AN741" s="124"/>
      <c r="AO741" s="123"/>
      <c r="AP741" s="123"/>
      <c r="AQ741" s="123"/>
      <c r="AR741" s="123"/>
      <c r="AS741" s="123"/>
      <c r="AT741" s="124"/>
      <c r="AU741" s="124"/>
      <c r="AV741" s="124"/>
      <c r="AW741" s="124"/>
      <c r="AX741" s="124"/>
      <c r="AY741" s="128"/>
      <c r="AZ741" s="101"/>
      <c r="BA741" s="101"/>
    </row>
    <row r="742" spans="1:53">
      <c r="A742" s="110"/>
      <c r="T742" s="111"/>
      <c r="U742" s="111"/>
      <c r="V742" s="111"/>
      <c r="W742" s="111"/>
      <c r="X742" s="111"/>
      <c r="Y742" s="111"/>
      <c r="Z742" s="111"/>
      <c r="AA742" s="111"/>
      <c r="AB742" s="111"/>
      <c r="AC742" s="111"/>
      <c r="AD742" s="111"/>
      <c r="AE742" s="111"/>
      <c r="AF742" s="111"/>
      <c r="AG742" s="111"/>
      <c r="AH742" s="111"/>
      <c r="AI742" s="111"/>
      <c r="AJ742" s="111"/>
      <c r="AK742" s="111"/>
      <c r="AL742" s="111"/>
      <c r="AM742" s="111"/>
      <c r="AN742" s="111"/>
      <c r="AT742" s="111"/>
      <c r="AU742" s="111"/>
      <c r="AV742" s="111"/>
      <c r="AW742" s="111"/>
      <c r="AX742" s="111"/>
      <c r="AY742" s="101"/>
      <c r="AZ742" s="101"/>
      <c r="BA742" s="101"/>
    </row>
    <row r="743" spans="1:53">
      <c r="A743" s="110"/>
      <c r="T743" s="111"/>
      <c r="U743" s="111"/>
      <c r="V743" s="111"/>
      <c r="W743" s="111"/>
      <c r="X743" s="111"/>
      <c r="Y743" s="111"/>
      <c r="Z743" s="111"/>
      <c r="AA743" s="111"/>
      <c r="AB743" s="111"/>
      <c r="AC743" s="111"/>
      <c r="AD743" s="111"/>
      <c r="AE743" s="111"/>
      <c r="AF743" s="111"/>
      <c r="AG743" s="111"/>
      <c r="AH743" s="111"/>
      <c r="AI743" s="111"/>
      <c r="AJ743" s="111"/>
      <c r="AK743" s="111"/>
      <c r="AL743" s="111"/>
      <c r="AM743" s="111"/>
      <c r="AN743" s="111"/>
      <c r="AT743" s="111"/>
      <c r="AU743" s="111"/>
      <c r="AV743" s="111"/>
      <c r="AW743" s="111"/>
      <c r="AX743" s="111"/>
      <c r="AY743" s="101"/>
      <c r="AZ743" s="101"/>
      <c r="BA743" s="101"/>
    </row>
    <row r="744" spans="1:53">
      <c r="A744" s="110"/>
      <c r="T744" s="111"/>
      <c r="U744" s="111"/>
      <c r="V744" s="111"/>
      <c r="W744" s="111"/>
      <c r="X744" s="111"/>
      <c r="Y744" s="111"/>
      <c r="Z744" s="111"/>
      <c r="AA744" s="111"/>
      <c r="AB744" s="111"/>
      <c r="AC744" s="111"/>
      <c r="AD744" s="111"/>
      <c r="AE744" s="111"/>
      <c r="AF744" s="111"/>
      <c r="AG744" s="111"/>
      <c r="AH744" s="111"/>
      <c r="AI744" s="111"/>
      <c r="AJ744" s="111"/>
      <c r="AK744" s="111"/>
      <c r="AL744" s="111"/>
      <c r="AM744" s="111"/>
      <c r="AN744" s="111"/>
      <c r="AT744" s="111"/>
      <c r="AU744" s="111"/>
      <c r="AV744" s="111"/>
      <c r="AW744" s="111"/>
      <c r="AX744" s="111"/>
      <c r="AY744" s="101"/>
      <c r="AZ744" s="101"/>
      <c r="BA744" s="101"/>
    </row>
    <row r="745" spans="1:53" ht="14.25" customHeight="1">
      <c r="A745" s="110"/>
      <c r="T745" s="111"/>
      <c r="U745" s="111"/>
      <c r="V745" s="111"/>
      <c r="W745" s="111"/>
      <c r="X745" s="111"/>
      <c r="Y745" s="111"/>
      <c r="Z745" s="111"/>
      <c r="AA745" s="111"/>
      <c r="AB745" s="111"/>
      <c r="AC745" s="111"/>
      <c r="AD745" s="111"/>
      <c r="AE745" s="111"/>
      <c r="AF745" s="111"/>
      <c r="AG745" s="111"/>
      <c r="AH745" s="111"/>
      <c r="AI745" s="111"/>
      <c r="AJ745" s="111"/>
      <c r="AK745" s="111"/>
      <c r="AL745" s="111"/>
      <c r="AM745" s="111"/>
      <c r="AN745" s="111"/>
      <c r="AT745" s="111"/>
      <c r="AU745" s="111"/>
      <c r="AV745" s="111"/>
      <c r="AW745" s="111"/>
      <c r="AX745" s="111"/>
      <c r="AY745" s="101"/>
      <c r="AZ745" s="101"/>
      <c r="BA745" s="101"/>
    </row>
    <row r="746" spans="1:53">
      <c r="A746" s="112"/>
      <c r="T746" s="111"/>
      <c r="U746" s="111"/>
      <c r="V746" s="111"/>
      <c r="W746" s="111"/>
      <c r="X746" s="111"/>
      <c r="Y746" s="111"/>
      <c r="Z746" s="111"/>
      <c r="AA746" s="111"/>
      <c r="AB746" s="111"/>
      <c r="AC746" s="111"/>
      <c r="AD746" s="111"/>
      <c r="AE746" s="111"/>
      <c r="AF746" s="111"/>
      <c r="AG746" s="111"/>
      <c r="AH746" s="111"/>
      <c r="AI746" s="111"/>
      <c r="AJ746" s="111"/>
      <c r="AK746" s="111"/>
      <c r="AL746" s="111"/>
      <c r="AM746" s="111"/>
      <c r="AN746" s="111"/>
      <c r="AT746" s="111"/>
      <c r="AU746" s="111"/>
      <c r="AV746" s="111"/>
      <c r="AW746" s="111"/>
      <c r="AX746" s="111"/>
      <c r="AY746" s="101"/>
      <c r="AZ746" s="101"/>
      <c r="BA746" s="101"/>
    </row>
    <row r="747" spans="1:53">
      <c r="A747" s="110"/>
      <c r="T747" s="111"/>
      <c r="U747" s="111"/>
      <c r="V747" s="111"/>
      <c r="W747" s="111"/>
      <c r="X747" s="111"/>
      <c r="Y747" s="111"/>
      <c r="Z747" s="111"/>
      <c r="AA747" s="111"/>
      <c r="AB747" s="111"/>
      <c r="AC747" s="111"/>
      <c r="AD747" s="111"/>
      <c r="AE747" s="111"/>
      <c r="AF747" s="111"/>
      <c r="AG747" s="111"/>
      <c r="AH747" s="111"/>
      <c r="AI747" s="111"/>
      <c r="AJ747" s="111"/>
      <c r="AK747" s="111"/>
      <c r="AL747" s="111"/>
      <c r="AM747" s="111"/>
      <c r="AN747" s="111"/>
      <c r="AT747" s="111"/>
      <c r="AU747" s="111"/>
      <c r="AV747" s="111"/>
      <c r="AW747" s="111"/>
      <c r="AX747" s="111"/>
      <c r="AY747" s="101"/>
      <c r="AZ747" s="101"/>
      <c r="BA747" s="101"/>
    </row>
    <row r="748" spans="1:53">
      <c r="A748" s="110"/>
      <c r="T748" s="111"/>
      <c r="U748" s="111"/>
      <c r="V748" s="111"/>
      <c r="W748" s="111"/>
      <c r="X748" s="111"/>
      <c r="Y748" s="111"/>
      <c r="Z748" s="111"/>
      <c r="AA748" s="111"/>
      <c r="AB748" s="111"/>
      <c r="AC748" s="111"/>
      <c r="AD748" s="111"/>
      <c r="AE748" s="111"/>
      <c r="AF748" s="111"/>
      <c r="AG748" s="111"/>
      <c r="AH748" s="111"/>
      <c r="AI748" s="111"/>
      <c r="AJ748" s="111"/>
      <c r="AK748" s="111"/>
      <c r="AL748" s="111"/>
      <c r="AM748" s="111"/>
      <c r="AN748" s="111"/>
      <c r="AT748" s="111"/>
      <c r="AU748" s="111"/>
      <c r="AV748" s="111"/>
      <c r="AW748" s="111"/>
      <c r="AX748" s="111"/>
      <c r="AY748" s="101"/>
      <c r="AZ748" s="101"/>
      <c r="BA748" s="101"/>
    </row>
    <row r="749" spans="1:53">
      <c r="A749" s="110"/>
      <c r="T749" s="111"/>
      <c r="U749" s="111"/>
      <c r="V749" s="111"/>
      <c r="W749" s="111"/>
      <c r="X749" s="111"/>
      <c r="Y749" s="111"/>
      <c r="Z749" s="111"/>
      <c r="AA749" s="111"/>
      <c r="AB749" s="111"/>
      <c r="AC749" s="111"/>
      <c r="AD749" s="111"/>
      <c r="AE749" s="111"/>
      <c r="AF749" s="111"/>
      <c r="AG749" s="111"/>
      <c r="AH749" s="111"/>
      <c r="AI749" s="111"/>
      <c r="AJ749" s="111"/>
      <c r="AK749" s="111"/>
      <c r="AL749" s="111"/>
      <c r="AM749" s="111"/>
      <c r="AN749" s="111"/>
      <c r="AT749" s="111"/>
      <c r="AU749" s="111"/>
      <c r="AV749" s="111"/>
      <c r="AW749" s="111"/>
      <c r="AX749" s="111"/>
      <c r="AY749" s="101"/>
      <c r="AZ749" s="101"/>
      <c r="BA749" s="101"/>
    </row>
    <row r="750" spans="1:53">
      <c r="A750" s="110"/>
      <c r="T750" s="111"/>
      <c r="U750" s="111"/>
      <c r="V750" s="111"/>
      <c r="W750" s="111"/>
      <c r="X750" s="111"/>
      <c r="Y750" s="111"/>
      <c r="Z750" s="111"/>
      <c r="AA750" s="111"/>
      <c r="AB750" s="111"/>
      <c r="AC750" s="111"/>
      <c r="AD750" s="111"/>
      <c r="AE750" s="111"/>
      <c r="AF750" s="111"/>
      <c r="AG750" s="111"/>
      <c r="AH750" s="111"/>
      <c r="AI750" s="111"/>
      <c r="AJ750" s="111"/>
      <c r="AK750" s="111"/>
      <c r="AL750" s="111"/>
      <c r="AM750" s="111"/>
      <c r="AN750" s="111"/>
      <c r="AT750" s="111"/>
      <c r="AU750" s="111"/>
      <c r="AV750" s="111"/>
      <c r="AW750" s="111"/>
      <c r="AX750" s="111"/>
      <c r="AY750" s="101"/>
      <c r="AZ750" s="101"/>
      <c r="BA750" s="101"/>
    </row>
    <row r="751" spans="1:53" ht="12.75" customHeight="1">
      <c r="A751" s="110"/>
    </row>
    <row r="752" spans="1:53">
      <c r="A752" s="112"/>
    </row>
    <row r="753" spans="1:54">
      <c r="A753" s="110"/>
      <c r="T753" s="115"/>
      <c r="U753" s="115"/>
      <c r="V753" s="115"/>
      <c r="W753" s="115"/>
      <c r="X753" s="115"/>
      <c r="Y753" s="115"/>
      <c r="Z753" s="115"/>
      <c r="AA753" s="115"/>
      <c r="AB753" s="115"/>
      <c r="AC753" s="115"/>
      <c r="AD753" s="115"/>
      <c r="AE753" s="115"/>
      <c r="AF753" s="115"/>
      <c r="AG753" s="115"/>
      <c r="AH753" s="115"/>
      <c r="AI753" s="115"/>
      <c r="AJ753" s="115"/>
      <c r="AK753" s="115"/>
      <c r="AL753" s="115"/>
      <c r="AM753" s="115"/>
      <c r="AN753" s="115"/>
      <c r="AT753" s="115"/>
      <c r="AU753" s="115"/>
      <c r="AV753" s="115"/>
      <c r="AW753" s="115"/>
      <c r="AX753" s="115"/>
    </row>
    <row r="754" spans="1:54" s="109" customFormat="1">
      <c r="A754" s="110"/>
      <c r="D754" s="113"/>
      <c r="E754" s="114"/>
      <c r="F754" s="114"/>
      <c r="G754" s="114"/>
      <c r="T754" s="115"/>
      <c r="U754" s="115"/>
      <c r="V754" s="115"/>
      <c r="W754" s="115"/>
      <c r="X754" s="115"/>
      <c r="Y754" s="115"/>
      <c r="Z754" s="115"/>
      <c r="AA754" s="115"/>
      <c r="AB754" s="115"/>
      <c r="AC754" s="115"/>
      <c r="AD754" s="115"/>
      <c r="AE754" s="115"/>
      <c r="AF754" s="115"/>
      <c r="AG754" s="115"/>
      <c r="AH754" s="115"/>
      <c r="AI754" s="115"/>
      <c r="AJ754" s="115"/>
      <c r="AK754" s="115"/>
      <c r="AL754" s="115"/>
      <c r="AM754" s="115"/>
      <c r="AN754" s="115"/>
      <c r="AT754" s="115"/>
      <c r="AU754" s="115"/>
      <c r="AV754" s="115"/>
      <c r="AW754" s="115"/>
      <c r="AX754" s="115"/>
      <c r="BB754" s="101"/>
    </row>
    <row r="755" spans="1:54" s="109" customFormat="1">
      <c r="A755" s="110"/>
      <c r="D755" s="113"/>
      <c r="E755" s="114"/>
      <c r="F755" s="114"/>
      <c r="G755" s="114"/>
      <c r="T755" s="115"/>
      <c r="U755" s="115"/>
      <c r="V755" s="115"/>
      <c r="W755" s="115"/>
      <c r="X755" s="115"/>
      <c r="Y755" s="115"/>
      <c r="Z755" s="115"/>
      <c r="AA755" s="115"/>
      <c r="AB755" s="115"/>
      <c r="AC755" s="115"/>
      <c r="AD755" s="115"/>
      <c r="AE755" s="115"/>
      <c r="AF755" s="115"/>
      <c r="AG755" s="115"/>
      <c r="AH755" s="115"/>
      <c r="AI755" s="115"/>
      <c r="AJ755" s="115"/>
      <c r="AK755" s="115"/>
      <c r="AL755" s="115"/>
      <c r="AM755" s="115"/>
      <c r="AN755" s="115"/>
      <c r="AT755" s="115"/>
      <c r="AU755" s="115"/>
      <c r="AV755" s="115"/>
      <c r="AW755" s="115"/>
      <c r="AX755" s="115"/>
      <c r="BB755" s="101"/>
    </row>
    <row r="756" spans="1:54" s="109" customFormat="1">
      <c r="A756" s="110"/>
      <c r="D756" s="113"/>
      <c r="E756" s="114"/>
      <c r="F756" s="114"/>
      <c r="G756" s="114"/>
      <c r="T756" s="115"/>
      <c r="U756" s="115"/>
      <c r="V756" s="115"/>
      <c r="W756" s="115"/>
      <c r="X756" s="115"/>
      <c r="Y756" s="115"/>
      <c r="Z756" s="115"/>
      <c r="AA756" s="115"/>
      <c r="AB756" s="115"/>
      <c r="AC756" s="115"/>
      <c r="AD756" s="115"/>
      <c r="AE756" s="115"/>
      <c r="AF756" s="115"/>
      <c r="AG756" s="115"/>
      <c r="AH756" s="115"/>
      <c r="AI756" s="115"/>
      <c r="AJ756" s="115"/>
      <c r="AK756" s="115"/>
      <c r="AL756" s="115"/>
      <c r="AM756" s="115"/>
      <c r="AN756" s="115"/>
      <c r="AT756" s="115"/>
      <c r="AU756" s="115"/>
      <c r="AV756" s="115"/>
      <c r="AW756" s="115"/>
      <c r="AX756" s="115"/>
      <c r="BB756" s="101"/>
    </row>
    <row r="757" spans="1:54" s="109" customFormat="1">
      <c r="A757" s="110"/>
      <c r="D757" s="113"/>
      <c r="E757" s="114"/>
      <c r="F757" s="114"/>
      <c r="G757" s="114"/>
      <c r="BB757" s="101"/>
    </row>
    <row r="763" spans="1:54" s="109" customFormat="1" ht="49.5" customHeight="1">
      <c r="D763" s="113"/>
      <c r="E763" s="114"/>
      <c r="F763" s="114"/>
      <c r="G763" s="114"/>
      <c r="BB763" s="101"/>
    </row>
  </sheetData>
  <mergeCells count="317">
    <mergeCell ref="C337:C343"/>
    <mergeCell ref="A344:A350"/>
    <mergeCell ref="B344:B350"/>
    <mergeCell ref="C344:C350"/>
    <mergeCell ref="A351:A357"/>
    <mergeCell ref="B351:B357"/>
    <mergeCell ref="C351:C357"/>
    <mergeCell ref="A379:A385"/>
    <mergeCell ref="B379:B385"/>
    <mergeCell ref="C379:C385"/>
    <mergeCell ref="A358:A364"/>
    <mergeCell ref="B358:B364"/>
    <mergeCell ref="C358:C364"/>
    <mergeCell ref="A365:A371"/>
    <mergeCell ref="B365:B371"/>
    <mergeCell ref="C365:C371"/>
    <mergeCell ref="A372:A378"/>
    <mergeCell ref="B372:B378"/>
    <mergeCell ref="C372:C378"/>
    <mergeCell ref="A672:A678"/>
    <mergeCell ref="B672:B678"/>
    <mergeCell ref="C672:C678"/>
    <mergeCell ref="A605:BB605"/>
    <mergeCell ref="A607:A613"/>
    <mergeCell ref="B607:B613"/>
    <mergeCell ref="C607:C613"/>
    <mergeCell ref="A614:A620"/>
    <mergeCell ref="B614:B620"/>
    <mergeCell ref="C614:C620"/>
    <mergeCell ref="BB628:BB634"/>
    <mergeCell ref="C126:C132"/>
    <mergeCell ref="A154:A160"/>
    <mergeCell ref="B154:B160"/>
    <mergeCell ref="C154:C160"/>
    <mergeCell ref="A665:A671"/>
    <mergeCell ref="B665:B671"/>
    <mergeCell ref="C665:C671"/>
    <mergeCell ref="A465:A471"/>
    <mergeCell ref="B465:B471"/>
    <mergeCell ref="C465:C471"/>
    <mergeCell ref="A472:A478"/>
    <mergeCell ref="B472:B478"/>
    <mergeCell ref="C472:C478"/>
    <mergeCell ref="B169:B175"/>
    <mergeCell ref="C169:C175"/>
    <mergeCell ref="A316:A322"/>
    <mergeCell ref="B316:B322"/>
    <mergeCell ref="C316:C322"/>
    <mergeCell ref="A323:A329"/>
    <mergeCell ref="B323:B329"/>
    <mergeCell ref="B330:B336"/>
    <mergeCell ref="C330:C336"/>
    <mergeCell ref="A337:A343"/>
    <mergeCell ref="B337:B343"/>
    <mergeCell ref="A738:U738"/>
    <mergeCell ref="A621:C627"/>
    <mergeCell ref="A606:BB606"/>
    <mergeCell ref="A722:C728"/>
    <mergeCell ref="A628:C634"/>
    <mergeCell ref="A637:A643"/>
    <mergeCell ref="B637:B643"/>
    <mergeCell ref="C637:C643"/>
    <mergeCell ref="A635:BB635"/>
    <mergeCell ref="A636:BB636"/>
    <mergeCell ref="A700:C706"/>
    <mergeCell ref="A707:C713"/>
    <mergeCell ref="A731:AY731"/>
    <mergeCell ref="A714:BB714"/>
    <mergeCell ref="A715:C721"/>
    <mergeCell ref="A644:A650"/>
    <mergeCell ref="B644:B650"/>
    <mergeCell ref="C644:C650"/>
    <mergeCell ref="A651:A657"/>
    <mergeCell ref="B651:B657"/>
    <mergeCell ref="C651:C657"/>
    <mergeCell ref="A658:A664"/>
    <mergeCell ref="B658:B664"/>
    <mergeCell ref="C658:C664"/>
    <mergeCell ref="C323:C329"/>
    <mergeCell ref="A330:A336"/>
    <mergeCell ref="A394:A400"/>
    <mergeCell ref="B394:B400"/>
    <mergeCell ref="C394:C400"/>
    <mergeCell ref="A401:A407"/>
    <mergeCell ref="B401:B407"/>
    <mergeCell ref="C401:C407"/>
    <mergeCell ref="A91:A97"/>
    <mergeCell ref="B91:B97"/>
    <mergeCell ref="C91:C97"/>
    <mergeCell ref="A190:A196"/>
    <mergeCell ref="B190:B196"/>
    <mergeCell ref="C190:C196"/>
    <mergeCell ref="A197:A203"/>
    <mergeCell ref="C197:C203"/>
    <mergeCell ref="A176:A182"/>
    <mergeCell ref="B176:B182"/>
    <mergeCell ref="C176:C182"/>
    <mergeCell ref="A183:A189"/>
    <mergeCell ref="B183:B189"/>
    <mergeCell ref="C183:C189"/>
    <mergeCell ref="A133:A139"/>
    <mergeCell ref="B133:B139"/>
    <mergeCell ref="A295:A301"/>
    <mergeCell ref="B295:B301"/>
    <mergeCell ref="C295:C301"/>
    <mergeCell ref="A302:A308"/>
    <mergeCell ref="B302:B308"/>
    <mergeCell ref="C302:C308"/>
    <mergeCell ref="A309:A315"/>
    <mergeCell ref="B309:B315"/>
    <mergeCell ref="C309:C315"/>
    <mergeCell ref="A211:A217"/>
    <mergeCell ref="B211:B217"/>
    <mergeCell ref="C211:C217"/>
    <mergeCell ref="A267:A273"/>
    <mergeCell ref="B267:B273"/>
    <mergeCell ref="C267:C273"/>
    <mergeCell ref="A274:A280"/>
    <mergeCell ref="B274:B280"/>
    <mergeCell ref="C274:C280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K7:M7"/>
    <mergeCell ref="N7:P7"/>
    <mergeCell ref="Q7:S7"/>
    <mergeCell ref="A10:C16"/>
    <mergeCell ref="A17:BB17"/>
    <mergeCell ref="A18:C24"/>
    <mergeCell ref="BB18:BB31"/>
    <mergeCell ref="Z7:AD7"/>
    <mergeCell ref="AE7:AI7"/>
    <mergeCell ref="AJ7:AN7"/>
    <mergeCell ref="AO7:AS7"/>
    <mergeCell ref="AT7:AX7"/>
    <mergeCell ref="B56:B62"/>
    <mergeCell ref="A25:C31"/>
    <mergeCell ref="A161:C167"/>
    <mergeCell ref="A168:BA168"/>
    <mergeCell ref="A84:A90"/>
    <mergeCell ref="B84:B90"/>
    <mergeCell ref="C84:C90"/>
    <mergeCell ref="C49:C55"/>
    <mergeCell ref="B140:B146"/>
    <mergeCell ref="C140:C146"/>
    <mergeCell ref="A147:A153"/>
    <mergeCell ref="B147:B153"/>
    <mergeCell ref="C147:C153"/>
    <mergeCell ref="A112:A118"/>
    <mergeCell ref="B112:B118"/>
    <mergeCell ref="C112:C118"/>
    <mergeCell ref="A119:A125"/>
    <mergeCell ref="A32:BB32"/>
    <mergeCell ref="C133:C139"/>
    <mergeCell ref="A140:A146"/>
    <mergeCell ref="B119:B125"/>
    <mergeCell ref="C119:C125"/>
    <mergeCell ref="A126:A132"/>
    <mergeCell ref="B126:B132"/>
    <mergeCell ref="A33:BB33"/>
    <mergeCell ref="A34:BB34"/>
    <mergeCell ref="A35:A41"/>
    <mergeCell ref="B35:B41"/>
    <mergeCell ref="C35:C41"/>
    <mergeCell ref="A98:A104"/>
    <mergeCell ref="B98:B104"/>
    <mergeCell ref="C98:C104"/>
    <mergeCell ref="B49:B55"/>
    <mergeCell ref="A70:A76"/>
    <mergeCell ref="B70:B76"/>
    <mergeCell ref="C70:C76"/>
    <mergeCell ref="A77:A83"/>
    <mergeCell ref="B77:B83"/>
    <mergeCell ref="C77:C83"/>
    <mergeCell ref="A49:A55"/>
    <mergeCell ref="C56:C62"/>
    <mergeCell ref="A63:A69"/>
    <mergeCell ref="B63:B69"/>
    <mergeCell ref="C63:C69"/>
    <mergeCell ref="A42:A48"/>
    <mergeCell ref="B42:B48"/>
    <mergeCell ref="C42:C48"/>
    <mergeCell ref="A56:A62"/>
    <mergeCell ref="B197:B203"/>
    <mergeCell ref="A105:A111"/>
    <mergeCell ref="B105:B111"/>
    <mergeCell ref="C105:C111"/>
    <mergeCell ref="A169:A175"/>
    <mergeCell ref="A393:BB393"/>
    <mergeCell ref="A443:C449"/>
    <mergeCell ref="A450:BB450"/>
    <mergeCell ref="A479:A485"/>
    <mergeCell ref="B479:B485"/>
    <mergeCell ref="C479:C485"/>
    <mergeCell ref="A260:A266"/>
    <mergeCell ref="B260:B266"/>
    <mergeCell ref="C260:C266"/>
    <mergeCell ref="A288:A294"/>
    <mergeCell ref="B288:B294"/>
    <mergeCell ref="C288:C294"/>
    <mergeCell ref="A281:A287"/>
    <mergeCell ref="B281:B287"/>
    <mergeCell ref="C281:C287"/>
    <mergeCell ref="A386:C392"/>
    <mergeCell ref="A204:A210"/>
    <mergeCell ref="B204:B210"/>
    <mergeCell ref="C204:C210"/>
    <mergeCell ref="A408:A414"/>
    <mergeCell ref="B408:B414"/>
    <mergeCell ref="C408:C414"/>
    <mergeCell ref="A415:A421"/>
    <mergeCell ref="B415:B421"/>
    <mergeCell ref="B451:B457"/>
    <mergeCell ref="C451:C457"/>
    <mergeCell ref="A436:A442"/>
    <mergeCell ref="B436:B442"/>
    <mergeCell ref="C436:C442"/>
    <mergeCell ref="C415:C421"/>
    <mergeCell ref="A422:A428"/>
    <mergeCell ref="B422:B428"/>
    <mergeCell ref="C422:C428"/>
    <mergeCell ref="A429:A435"/>
    <mergeCell ref="B429:B435"/>
    <mergeCell ref="C429:C435"/>
    <mergeCell ref="A451:A457"/>
    <mergeCell ref="C500:C506"/>
    <mergeCell ref="A507:A513"/>
    <mergeCell ref="B507:B513"/>
    <mergeCell ref="C507:C513"/>
    <mergeCell ref="B458:B464"/>
    <mergeCell ref="C458:C464"/>
    <mergeCell ref="B521:B527"/>
    <mergeCell ref="C521:C527"/>
    <mergeCell ref="A486:A492"/>
    <mergeCell ref="B486:B492"/>
    <mergeCell ref="C486:C492"/>
    <mergeCell ref="A563:A569"/>
    <mergeCell ref="B563:B569"/>
    <mergeCell ref="C563:C569"/>
    <mergeCell ref="A458:A464"/>
    <mergeCell ref="A514:A520"/>
    <mergeCell ref="B514:B520"/>
    <mergeCell ref="C514:C520"/>
    <mergeCell ref="A528:A534"/>
    <mergeCell ref="B528:B534"/>
    <mergeCell ref="C528:C534"/>
    <mergeCell ref="A535:A541"/>
    <mergeCell ref="B535:B541"/>
    <mergeCell ref="C535:C541"/>
    <mergeCell ref="A542:A548"/>
    <mergeCell ref="B542:B548"/>
    <mergeCell ref="C542:C548"/>
    <mergeCell ref="A549:A555"/>
    <mergeCell ref="B549:B555"/>
    <mergeCell ref="C549:C555"/>
    <mergeCell ref="A556:A562"/>
    <mergeCell ref="B556:B562"/>
    <mergeCell ref="C556:C562"/>
    <mergeCell ref="A521:A527"/>
    <mergeCell ref="B500:B506"/>
    <mergeCell ref="A591:C597"/>
    <mergeCell ref="A598:C604"/>
    <mergeCell ref="A493:A499"/>
    <mergeCell ref="B493:B499"/>
    <mergeCell ref="C493:C499"/>
    <mergeCell ref="A500:A506"/>
    <mergeCell ref="A218:A224"/>
    <mergeCell ref="B218:B224"/>
    <mergeCell ref="C218:C224"/>
    <mergeCell ref="A225:A231"/>
    <mergeCell ref="B225:B231"/>
    <mergeCell ref="C225:C231"/>
    <mergeCell ref="A232:A238"/>
    <mergeCell ref="B232:B238"/>
    <mergeCell ref="C232:C238"/>
    <mergeCell ref="A239:A245"/>
    <mergeCell ref="B239:B245"/>
    <mergeCell ref="C239:C245"/>
    <mergeCell ref="A246:A252"/>
    <mergeCell ref="B246:B252"/>
    <mergeCell ref="C246:C252"/>
    <mergeCell ref="A253:A259"/>
    <mergeCell ref="B253:B259"/>
    <mergeCell ref="C253:C259"/>
    <mergeCell ref="A584:A590"/>
    <mergeCell ref="B584:B590"/>
    <mergeCell ref="C584:C590"/>
    <mergeCell ref="A577:A583"/>
    <mergeCell ref="B577:B583"/>
    <mergeCell ref="C577:C583"/>
    <mergeCell ref="A570:A576"/>
    <mergeCell ref="B570:B576"/>
    <mergeCell ref="C570:C576"/>
    <mergeCell ref="A693:A699"/>
    <mergeCell ref="B693:B699"/>
    <mergeCell ref="C693:C699"/>
    <mergeCell ref="A679:A685"/>
    <mergeCell ref="B679:B685"/>
    <mergeCell ref="C679:C685"/>
    <mergeCell ref="A686:A692"/>
    <mergeCell ref="B686:B692"/>
    <mergeCell ref="C686:C692"/>
  </mergeCells>
  <pageMargins left="0.23622047244094491" right="0.27559055118110237" top="0.27559055118110237" bottom="0.15748031496062992" header="0.27559055118110237" footer="0"/>
  <pageSetup paperSize="9" scale="27" fitToHeight="3" orientation="landscape" r:id="rId1"/>
  <headerFooter>
    <oddFooter>&amp;C&amp;"Times New Roman,обычный"&amp;8Страница  &amp;P из &amp;N</oddFooter>
  </headerFooter>
  <rowBreaks count="3" manualBreakCount="3">
    <brk id="596" max="53" man="1"/>
    <brk id="653" max="53" man="1"/>
    <brk id="706" min="1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4"/>
  <sheetViews>
    <sheetView view="pageBreakPreview" zoomScale="85" zoomScaleNormal="70" zoomScaleSheetLayoutView="85" workbookViewId="0">
      <pane xSplit="2" ySplit="6" topLeftCell="C38" activePane="bottomRight" state="frozen"/>
      <selection pane="topRight" activeCell="C1" sqref="C1"/>
      <selection pane="bottomLeft" activeCell="A7" sqref="A7"/>
      <selection pane="bottomRight" activeCell="E32" sqref="E32:E47"/>
    </sheetView>
  </sheetViews>
  <sheetFormatPr defaultColWidth="9.109375" defaultRowHeight="13.8"/>
  <cols>
    <col min="1" max="1" width="8.88671875" style="168" customWidth="1"/>
    <col min="2" max="2" width="36" style="169" customWidth="1"/>
    <col min="3" max="4" width="14.88671875" style="169" customWidth="1"/>
    <col min="5" max="5" width="7.33203125" style="169" customWidth="1"/>
    <col min="6" max="6" width="8" style="169" customWidth="1"/>
    <col min="7" max="7" width="6.88671875" style="169" customWidth="1"/>
    <col min="8" max="9" width="6.44140625" style="169" customWidth="1"/>
    <col min="10" max="10" width="2.6640625" style="169" bestFit="1" customWidth="1"/>
    <col min="11" max="11" width="5.44140625" style="169" customWidth="1"/>
    <col min="12" max="12" width="6.109375" style="169" customWidth="1"/>
    <col min="13" max="13" width="2.6640625" style="169" bestFit="1" customWidth="1"/>
    <col min="14" max="14" width="5.5546875" style="169" customWidth="1"/>
    <col min="15" max="15" width="5.44140625" style="169" customWidth="1"/>
    <col min="16" max="16" width="2.6640625" style="169" bestFit="1" customWidth="1"/>
    <col min="17" max="18" width="6.109375" style="169" customWidth="1"/>
    <col min="19" max="19" width="2.6640625" style="169" bestFit="1" customWidth="1"/>
    <col min="20" max="20" width="4.88671875" style="169" customWidth="1"/>
    <col min="21" max="21" width="5.33203125" style="169" customWidth="1"/>
    <col min="22" max="22" width="2.6640625" style="169" bestFit="1" customWidth="1"/>
    <col min="23" max="23" width="5.6640625" style="169" customWidth="1"/>
    <col min="24" max="24" width="5.109375" style="169" customWidth="1"/>
    <col min="25" max="25" width="2.6640625" style="169" bestFit="1" customWidth="1"/>
    <col min="26" max="26" width="5.6640625" style="169" customWidth="1"/>
    <col min="27" max="27" width="5" style="169" customWidth="1"/>
    <col min="28" max="28" width="2.6640625" style="169" bestFit="1" customWidth="1"/>
    <col min="29" max="29" width="4.6640625" style="169" customWidth="1"/>
    <col min="30" max="30" width="4.5546875" style="169" customWidth="1"/>
    <col min="31" max="31" width="2.6640625" style="169" bestFit="1" customWidth="1"/>
    <col min="32" max="32" width="5" style="169" customWidth="1"/>
    <col min="33" max="33" width="5.109375" style="169" customWidth="1"/>
    <col min="34" max="34" width="2.6640625" style="169" bestFit="1" customWidth="1"/>
    <col min="35" max="35" width="5" style="169" customWidth="1"/>
    <col min="36" max="36" width="5.109375" style="169" customWidth="1"/>
    <col min="37" max="37" width="2.6640625" style="169" bestFit="1" customWidth="1"/>
    <col min="38" max="38" width="4.6640625" style="169" customWidth="1"/>
    <col min="39" max="39" width="6" style="169" customWidth="1"/>
    <col min="40" max="40" width="2.6640625" style="169" bestFit="1" customWidth="1"/>
    <col min="41" max="41" width="6.109375" style="169" customWidth="1"/>
    <col min="42" max="42" width="5.33203125" style="169" customWidth="1"/>
    <col min="43" max="43" width="2.6640625" style="169" bestFit="1" customWidth="1"/>
    <col min="44" max="16384" width="9.109375" style="169"/>
  </cols>
  <sheetData>
    <row r="1" spans="1:43" s="118" customFormat="1" ht="41.25" customHeight="1">
      <c r="A1" s="422" t="s">
        <v>365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201"/>
      <c r="AQ1" s="201"/>
    </row>
    <row r="2" spans="1:43" s="36" customFormat="1" ht="8.25" customHeight="1" thickBot="1">
      <c r="A2" s="37"/>
    </row>
    <row r="3" spans="1:43" s="36" customFormat="1" ht="12.75" customHeight="1" thickBot="1">
      <c r="A3" s="423" t="s">
        <v>0</v>
      </c>
      <c r="B3" s="425" t="s">
        <v>42</v>
      </c>
      <c r="C3" s="425" t="s">
        <v>273</v>
      </c>
      <c r="D3" s="427" t="s">
        <v>328</v>
      </c>
      <c r="E3" s="432" t="s">
        <v>329</v>
      </c>
      <c r="F3" s="433"/>
      <c r="G3" s="433"/>
      <c r="H3" s="429" t="s">
        <v>256</v>
      </c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1"/>
    </row>
    <row r="4" spans="1:43" s="36" customFormat="1" ht="66.75" customHeight="1">
      <c r="A4" s="424"/>
      <c r="B4" s="426"/>
      <c r="C4" s="426"/>
      <c r="D4" s="428"/>
      <c r="E4" s="434"/>
      <c r="F4" s="435"/>
      <c r="G4" s="435"/>
      <c r="H4" s="296" t="s">
        <v>17</v>
      </c>
      <c r="I4" s="296"/>
      <c r="J4" s="296"/>
      <c r="K4" s="296" t="s">
        <v>18</v>
      </c>
      <c r="L4" s="296"/>
      <c r="M4" s="296"/>
      <c r="N4" s="296" t="s">
        <v>22</v>
      </c>
      <c r="O4" s="296"/>
      <c r="P4" s="296"/>
      <c r="Q4" s="296" t="s">
        <v>24</v>
      </c>
      <c r="R4" s="296"/>
      <c r="S4" s="296"/>
      <c r="T4" s="296" t="s">
        <v>25</v>
      </c>
      <c r="U4" s="296"/>
      <c r="V4" s="296"/>
      <c r="W4" s="296" t="s">
        <v>26</v>
      </c>
      <c r="X4" s="296"/>
      <c r="Y4" s="296"/>
      <c r="Z4" s="296" t="s">
        <v>28</v>
      </c>
      <c r="AA4" s="296"/>
      <c r="AB4" s="296"/>
      <c r="AC4" s="296" t="s">
        <v>29</v>
      </c>
      <c r="AD4" s="296"/>
      <c r="AE4" s="296"/>
      <c r="AF4" s="296" t="s">
        <v>30</v>
      </c>
      <c r="AG4" s="296"/>
      <c r="AH4" s="296"/>
      <c r="AI4" s="296" t="s">
        <v>32</v>
      </c>
      <c r="AJ4" s="296"/>
      <c r="AK4" s="296"/>
      <c r="AL4" s="296" t="s">
        <v>33</v>
      </c>
      <c r="AM4" s="296"/>
      <c r="AN4" s="296"/>
      <c r="AO4" s="296" t="s">
        <v>34</v>
      </c>
      <c r="AP4" s="296"/>
      <c r="AQ4" s="438"/>
    </row>
    <row r="5" spans="1:43" s="100" customFormat="1" ht="26.4">
      <c r="A5" s="202"/>
      <c r="B5" s="203"/>
      <c r="C5" s="203"/>
      <c r="D5" s="203"/>
      <c r="E5" s="204" t="s">
        <v>20</v>
      </c>
      <c r="F5" s="204" t="s">
        <v>21</v>
      </c>
      <c r="G5" s="204" t="s">
        <v>19</v>
      </c>
      <c r="H5" s="204" t="s">
        <v>20</v>
      </c>
      <c r="I5" s="204" t="s">
        <v>21</v>
      </c>
      <c r="J5" s="204" t="s">
        <v>19</v>
      </c>
      <c r="K5" s="204" t="s">
        <v>20</v>
      </c>
      <c r="L5" s="204" t="s">
        <v>21</v>
      </c>
      <c r="M5" s="204" t="s">
        <v>19</v>
      </c>
      <c r="N5" s="204" t="s">
        <v>20</v>
      </c>
      <c r="O5" s="204" t="s">
        <v>21</v>
      </c>
      <c r="P5" s="204" t="s">
        <v>19</v>
      </c>
      <c r="Q5" s="204" t="s">
        <v>20</v>
      </c>
      <c r="R5" s="204" t="s">
        <v>21</v>
      </c>
      <c r="S5" s="204" t="s">
        <v>19</v>
      </c>
      <c r="T5" s="204" t="s">
        <v>20</v>
      </c>
      <c r="U5" s="204" t="s">
        <v>21</v>
      </c>
      <c r="V5" s="204" t="s">
        <v>19</v>
      </c>
      <c r="W5" s="204" t="s">
        <v>20</v>
      </c>
      <c r="X5" s="204" t="s">
        <v>21</v>
      </c>
      <c r="Y5" s="204" t="s">
        <v>19</v>
      </c>
      <c r="Z5" s="204" t="s">
        <v>20</v>
      </c>
      <c r="AA5" s="204" t="s">
        <v>21</v>
      </c>
      <c r="AB5" s="204" t="s">
        <v>19</v>
      </c>
      <c r="AC5" s="204" t="s">
        <v>20</v>
      </c>
      <c r="AD5" s="204" t="s">
        <v>21</v>
      </c>
      <c r="AE5" s="204" t="s">
        <v>19</v>
      </c>
      <c r="AF5" s="204" t="s">
        <v>20</v>
      </c>
      <c r="AG5" s="204" t="s">
        <v>21</v>
      </c>
      <c r="AH5" s="204" t="s">
        <v>19</v>
      </c>
      <c r="AI5" s="204" t="s">
        <v>20</v>
      </c>
      <c r="AJ5" s="204" t="s">
        <v>21</v>
      </c>
      <c r="AK5" s="204" t="s">
        <v>19</v>
      </c>
      <c r="AL5" s="204" t="s">
        <v>20</v>
      </c>
      <c r="AM5" s="204" t="s">
        <v>21</v>
      </c>
      <c r="AN5" s="204" t="s">
        <v>19</v>
      </c>
      <c r="AO5" s="204" t="s">
        <v>20</v>
      </c>
      <c r="AP5" s="204" t="s">
        <v>21</v>
      </c>
      <c r="AQ5" s="205" t="s">
        <v>19</v>
      </c>
    </row>
    <row r="6" spans="1:43" s="36" customFormat="1" ht="12.75" customHeight="1">
      <c r="A6" s="439" t="s">
        <v>257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</row>
    <row r="7" spans="1:43" s="36" customFormat="1" ht="13.2">
      <c r="A7" s="439" t="s">
        <v>403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</row>
    <row r="8" spans="1:43" s="36" customFormat="1" ht="124.8">
      <c r="A8" s="206" t="s">
        <v>404</v>
      </c>
      <c r="B8" s="207" t="s">
        <v>405</v>
      </c>
      <c r="C8" s="206">
        <v>100</v>
      </c>
      <c r="D8" s="206">
        <v>100</v>
      </c>
      <c r="E8" s="206">
        <v>100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206">
        <v>100</v>
      </c>
      <c r="AP8" s="176"/>
      <c r="AQ8" s="176"/>
    </row>
    <row r="9" spans="1:43" s="36" customFormat="1" ht="109.2">
      <c r="A9" s="206" t="s">
        <v>406</v>
      </c>
      <c r="B9" s="207" t="s">
        <v>407</v>
      </c>
      <c r="C9" s="206">
        <v>61</v>
      </c>
      <c r="D9" s="206">
        <v>61</v>
      </c>
      <c r="E9" s="206">
        <v>61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206">
        <v>61</v>
      </c>
      <c r="AP9" s="176"/>
      <c r="AQ9" s="176"/>
    </row>
    <row r="10" spans="1:43" s="36" customFormat="1" ht="109.2">
      <c r="A10" s="206" t="s">
        <v>408</v>
      </c>
      <c r="B10" s="207" t="s">
        <v>409</v>
      </c>
      <c r="C10" s="206">
        <v>28.3</v>
      </c>
      <c r="D10" s="206">
        <v>28.3</v>
      </c>
      <c r="E10" s="206">
        <v>28.3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206">
        <v>28.3</v>
      </c>
      <c r="AP10" s="176"/>
      <c r="AQ10" s="176"/>
    </row>
    <row r="11" spans="1:43" s="36" customFormat="1" ht="93.6">
      <c r="A11" s="206" t="s">
        <v>410</v>
      </c>
      <c r="B11" s="207" t="s">
        <v>411</v>
      </c>
      <c r="C11" s="206">
        <v>61.9</v>
      </c>
      <c r="D11" s="206">
        <v>61.9</v>
      </c>
      <c r="E11" s="206">
        <v>61.9</v>
      </c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206">
        <v>61.9</v>
      </c>
      <c r="AP11" s="176"/>
      <c r="AQ11" s="176"/>
    </row>
    <row r="12" spans="1:43" s="36" customFormat="1" ht="109.2">
      <c r="A12" s="206" t="s">
        <v>412</v>
      </c>
      <c r="B12" s="207" t="s">
        <v>413</v>
      </c>
      <c r="C12" s="206">
        <v>0</v>
      </c>
      <c r="D12" s="208"/>
      <c r="E12" s="206">
        <v>0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206">
        <v>0</v>
      </c>
      <c r="AP12" s="176"/>
      <c r="AQ12" s="176"/>
    </row>
    <row r="13" spans="1:43" s="36" customFormat="1" ht="140.4">
      <c r="A13" s="206" t="s">
        <v>414</v>
      </c>
      <c r="B13" s="207" t="s">
        <v>415</v>
      </c>
      <c r="C13" s="206">
        <v>5.5</v>
      </c>
      <c r="D13" s="206">
        <v>5.5</v>
      </c>
      <c r="E13" s="206">
        <v>5.5</v>
      </c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206">
        <v>5.5</v>
      </c>
      <c r="AP13" s="176"/>
      <c r="AQ13" s="176"/>
    </row>
    <row r="14" spans="1:43" s="36" customFormat="1" ht="13.2">
      <c r="A14" s="439" t="s">
        <v>258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</row>
    <row r="15" spans="1:43" s="36" customFormat="1" ht="13.2">
      <c r="A15" s="439" t="s">
        <v>416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</row>
    <row r="16" spans="1:43" s="36" customFormat="1" ht="78">
      <c r="A16" s="206" t="s">
        <v>417</v>
      </c>
      <c r="B16" s="209" t="s">
        <v>418</v>
      </c>
      <c r="C16" s="206">
        <v>87.4</v>
      </c>
      <c r="D16" s="206">
        <v>87.4</v>
      </c>
      <c r="E16" s="206">
        <v>86.53</v>
      </c>
      <c r="F16" s="177"/>
      <c r="G16" s="177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206">
        <v>86.53</v>
      </c>
      <c r="AP16" s="176"/>
      <c r="AQ16" s="176"/>
    </row>
    <row r="17" spans="1:71" s="36" customFormat="1" ht="62.4">
      <c r="A17" s="206" t="s">
        <v>419</v>
      </c>
      <c r="B17" s="207" t="s">
        <v>324</v>
      </c>
      <c r="C17" s="206">
        <v>0.14000000000000001</v>
      </c>
      <c r="D17" s="206">
        <v>0.14000000000000001</v>
      </c>
      <c r="E17" s="206">
        <v>0.14000000000000001</v>
      </c>
      <c r="F17" s="177"/>
      <c r="G17" s="177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206">
        <v>0.14000000000000001</v>
      </c>
      <c r="AP17" s="176"/>
      <c r="AQ17" s="176"/>
    </row>
    <row r="18" spans="1:71" s="36" customFormat="1" ht="62.4">
      <c r="A18" s="206" t="s">
        <v>420</v>
      </c>
      <c r="B18" s="207" t="s">
        <v>421</v>
      </c>
      <c r="C18" s="206">
        <v>1.43</v>
      </c>
      <c r="D18" s="206">
        <v>1.43</v>
      </c>
      <c r="E18" s="206">
        <v>1.43</v>
      </c>
      <c r="F18" s="177"/>
      <c r="G18" s="177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206">
        <v>1.43</v>
      </c>
      <c r="AP18" s="176"/>
      <c r="AQ18" s="176"/>
    </row>
    <row r="19" spans="1:71" s="36" customFormat="1" ht="62.4">
      <c r="A19" s="206" t="s">
        <v>422</v>
      </c>
      <c r="B19" s="207" t="s">
        <v>423</v>
      </c>
      <c r="C19" s="206">
        <v>3.1E-2</v>
      </c>
      <c r="D19" s="206">
        <v>3.1E-2</v>
      </c>
      <c r="E19" s="206">
        <v>3.1E-2</v>
      </c>
      <c r="F19" s="177"/>
      <c r="G19" s="177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206">
        <v>3.1E-2</v>
      </c>
      <c r="AP19" s="176"/>
      <c r="AQ19" s="176"/>
    </row>
    <row r="20" spans="1:71" s="36" customFormat="1" ht="62.4">
      <c r="A20" s="206" t="s">
        <v>424</v>
      </c>
      <c r="B20" s="207" t="s">
        <v>425</v>
      </c>
      <c r="C20" s="206">
        <v>0</v>
      </c>
      <c r="D20" s="206">
        <v>0</v>
      </c>
      <c r="E20" s="206">
        <v>0</v>
      </c>
      <c r="F20" s="177"/>
      <c r="G20" s="177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206">
        <v>0</v>
      </c>
      <c r="AP20" s="176"/>
      <c r="AQ20" s="176"/>
    </row>
    <row r="21" spans="1:71" s="36" customFormat="1" ht="171.6">
      <c r="A21" s="206" t="s">
        <v>426</v>
      </c>
      <c r="B21" s="207" t="s">
        <v>427</v>
      </c>
      <c r="C21" s="206">
        <v>0</v>
      </c>
      <c r="D21" s="206">
        <v>0</v>
      </c>
      <c r="E21" s="206">
        <v>0</v>
      </c>
      <c r="F21" s="177"/>
      <c r="G21" s="177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206">
        <v>0</v>
      </c>
      <c r="AP21" s="176"/>
      <c r="AQ21" s="176"/>
    </row>
    <row r="22" spans="1:71" s="36" customFormat="1" ht="93.6">
      <c r="A22" s="206" t="s">
        <v>428</v>
      </c>
      <c r="B22" s="207" t="s">
        <v>429</v>
      </c>
      <c r="C22" s="206">
        <v>0</v>
      </c>
      <c r="D22" s="206">
        <v>0</v>
      </c>
      <c r="E22" s="206">
        <v>0</v>
      </c>
      <c r="F22" s="177"/>
      <c r="G22" s="177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206">
        <v>0</v>
      </c>
      <c r="AP22" s="176"/>
      <c r="AQ22" s="176"/>
    </row>
    <row r="23" spans="1:71" s="36" customFormat="1" ht="15.6">
      <c r="A23" s="437" t="s">
        <v>430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</row>
    <row r="24" spans="1:71" s="36" customFormat="1" ht="31.5" customHeight="1">
      <c r="A24" s="206" t="s">
        <v>431</v>
      </c>
      <c r="B24" s="207" t="s">
        <v>432</v>
      </c>
      <c r="C24" s="206">
        <v>750</v>
      </c>
      <c r="D24" s="206">
        <v>750</v>
      </c>
      <c r="E24" s="206">
        <v>742.5</v>
      </c>
      <c r="F24" s="177"/>
      <c r="G24" s="177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206">
        <v>742.5</v>
      </c>
      <c r="AP24" s="176"/>
      <c r="AQ24" s="176"/>
    </row>
    <row r="25" spans="1:71" s="36" customFormat="1" ht="62.4">
      <c r="A25" s="206" t="s">
        <v>433</v>
      </c>
      <c r="B25" s="207" t="s">
        <v>325</v>
      </c>
      <c r="C25" s="206">
        <v>0.11</v>
      </c>
      <c r="D25" s="206">
        <v>0.11</v>
      </c>
      <c r="E25" s="206">
        <v>0.109</v>
      </c>
      <c r="F25" s="177"/>
      <c r="G25" s="177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206">
        <v>0.109</v>
      </c>
      <c r="AP25" s="176"/>
      <c r="AQ25" s="176"/>
    </row>
    <row r="26" spans="1:71" s="36" customFormat="1" ht="46.8">
      <c r="A26" s="206" t="s">
        <v>434</v>
      </c>
      <c r="B26" s="207" t="s">
        <v>435</v>
      </c>
      <c r="C26" s="206">
        <v>13</v>
      </c>
      <c r="D26" s="206">
        <v>13</v>
      </c>
      <c r="E26" s="206">
        <v>12.87</v>
      </c>
      <c r="F26" s="177"/>
      <c r="G26" s="177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206">
        <v>12.87</v>
      </c>
      <c r="AP26" s="176"/>
      <c r="AQ26" s="176"/>
    </row>
    <row r="27" spans="1:71" s="99" customFormat="1" ht="46.8">
      <c r="A27" s="206" t="s">
        <v>436</v>
      </c>
      <c r="B27" s="207" t="s">
        <v>437</v>
      </c>
      <c r="C27" s="206">
        <v>6.3</v>
      </c>
      <c r="D27" s="206">
        <v>6.3</v>
      </c>
      <c r="E27" s="206">
        <v>6.2370000000000001</v>
      </c>
      <c r="F27" s="177"/>
      <c r="G27" s="177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206">
        <v>6.2370000000000001</v>
      </c>
      <c r="AP27" s="176"/>
      <c r="AQ27" s="176"/>
      <c r="AR27" s="98"/>
      <c r="AS27" s="98"/>
    </row>
    <row r="28" spans="1:71" s="129" customFormat="1" ht="18">
      <c r="A28" s="398"/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</row>
    <row r="29" spans="1:71" s="129" customFormat="1" ht="78">
      <c r="A29" s="206" t="s">
        <v>438</v>
      </c>
      <c r="B29" s="207" t="s">
        <v>439</v>
      </c>
      <c r="C29" s="206">
        <v>0</v>
      </c>
      <c r="D29" s="206">
        <v>0</v>
      </c>
      <c r="E29" s="206">
        <v>0</v>
      </c>
      <c r="F29" s="177"/>
      <c r="G29" s="177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206">
        <v>0</v>
      </c>
      <c r="AP29" s="176"/>
      <c r="AQ29" s="176"/>
      <c r="AR29" s="183"/>
      <c r="AS29" s="183"/>
      <c r="AT29" s="183"/>
      <c r="AU29" s="183"/>
      <c r="AV29" s="183"/>
      <c r="AW29" s="183"/>
      <c r="AX29" s="183"/>
      <c r="AY29" s="183"/>
    </row>
    <row r="30" spans="1:71" s="129" customFormat="1" ht="46.8">
      <c r="A30" s="206" t="s">
        <v>440</v>
      </c>
      <c r="B30" s="207" t="s">
        <v>441</v>
      </c>
      <c r="C30" s="206">
        <v>0.53600000000000003</v>
      </c>
      <c r="D30" s="206">
        <v>0.53600000000000003</v>
      </c>
      <c r="E30" s="206">
        <v>0.53400000000000003</v>
      </c>
      <c r="F30" s="177"/>
      <c r="G30" s="177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206">
        <v>0.53400000000000003</v>
      </c>
      <c r="AP30" s="176"/>
      <c r="AQ30" s="176"/>
      <c r="AR30" s="172"/>
      <c r="AS30" s="172"/>
      <c r="AT30" s="172"/>
      <c r="AU30" s="172"/>
      <c r="AV30" s="172"/>
      <c r="AW30" s="172"/>
      <c r="AX30" s="172"/>
      <c r="AY30" s="172"/>
    </row>
    <row r="31" spans="1:71" s="116" customFormat="1" ht="14.25" customHeight="1">
      <c r="A31" s="436" t="s">
        <v>442</v>
      </c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123"/>
      <c r="AS31" s="123"/>
      <c r="AT31" s="124"/>
      <c r="AU31" s="124"/>
      <c r="AV31" s="124"/>
      <c r="AW31" s="124"/>
      <c r="AX31" s="124"/>
      <c r="AY31" s="128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</row>
    <row r="32" spans="1:71" s="116" customFormat="1" ht="46.8">
      <c r="A32" s="206" t="s">
        <v>443</v>
      </c>
      <c r="B32" s="207" t="s">
        <v>323</v>
      </c>
      <c r="C32" s="206">
        <v>176.4</v>
      </c>
      <c r="D32" s="206">
        <v>176.4</v>
      </c>
      <c r="E32" s="206">
        <v>174.2</v>
      </c>
      <c r="F32" s="177"/>
      <c r="G32" s="177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206">
        <v>174.2</v>
      </c>
      <c r="AP32" s="176"/>
      <c r="AQ32" s="176"/>
      <c r="AR32" s="131"/>
      <c r="AS32" s="131"/>
      <c r="AT32" s="131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1"/>
      <c r="BK32" s="131"/>
      <c r="BL32" s="131"/>
      <c r="BM32" s="134"/>
      <c r="BN32" s="134"/>
      <c r="BO32" s="134"/>
    </row>
    <row r="33" spans="1:43" s="36" customFormat="1" ht="78">
      <c r="A33" s="206" t="s">
        <v>444</v>
      </c>
      <c r="B33" s="207" t="s">
        <v>445</v>
      </c>
      <c r="C33" s="206">
        <v>0.78959999999999997</v>
      </c>
      <c r="D33" s="206">
        <v>0.78959999999999997</v>
      </c>
      <c r="E33" s="206">
        <v>0.78959999999999997</v>
      </c>
      <c r="F33" s="177"/>
      <c r="G33" s="177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206">
        <v>0.78959999999999997</v>
      </c>
      <c r="AP33" s="176"/>
      <c r="AQ33" s="176"/>
    </row>
    <row r="34" spans="1:43" ht="78">
      <c r="A34" s="206" t="s">
        <v>446</v>
      </c>
      <c r="B34" s="207" t="s">
        <v>447</v>
      </c>
      <c r="C34" s="206">
        <v>1.3320000000000001</v>
      </c>
      <c r="D34" s="206">
        <v>1.3320000000000001</v>
      </c>
      <c r="E34" s="206">
        <v>1.3320000000000001</v>
      </c>
      <c r="F34" s="177"/>
      <c r="G34" s="177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206">
        <v>1.3320000000000001</v>
      </c>
      <c r="AP34" s="176"/>
      <c r="AQ34" s="176"/>
    </row>
    <row r="35" spans="1:43" ht="62.4">
      <c r="A35" s="206" t="s">
        <v>448</v>
      </c>
      <c r="B35" s="207" t="s">
        <v>449</v>
      </c>
      <c r="C35" s="206">
        <v>2.1379999999999999</v>
      </c>
      <c r="D35" s="206">
        <v>2.1379999999999999</v>
      </c>
      <c r="E35" s="206">
        <v>2.1379999999999999</v>
      </c>
      <c r="F35" s="177"/>
      <c r="G35" s="177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206">
        <v>2.1379999999999999</v>
      </c>
      <c r="AP35" s="176"/>
      <c r="AQ35" s="176"/>
    </row>
    <row r="36" spans="1:43" ht="46.8">
      <c r="A36" s="206" t="s">
        <v>450</v>
      </c>
      <c r="B36" s="207" t="s">
        <v>451</v>
      </c>
      <c r="C36" s="206">
        <v>0</v>
      </c>
      <c r="D36" s="206">
        <v>0</v>
      </c>
      <c r="E36" s="206">
        <v>0</v>
      </c>
      <c r="F36" s="177"/>
      <c r="G36" s="177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206">
        <v>0</v>
      </c>
      <c r="AP36" s="176"/>
      <c r="AQ36" s="176"/>
    </row>
    <row r="37" spans="1:43" ht="93.6">
      <c r="A37" s="206" t="s">
        <v>452</v>
      </c>
      <c r="B37" s="207" t="s">
        <v>453</v>
      </c>
      <c r="C37" s="206">
        <v>1.87</v>
      </c>
      <c r="D37" s="206">
        <v>1.87</v>
      </c>
      <c r="E37" s="206">
        <v>1.87</v>
      </c>
      <c r="F37" s="177"/>
      <c r="G37" s="177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206">
        <v>1.87</v>
      </c>
      <c r="AP37" s="176"/>
      <c r="AQ37" s="176"/>
    </row>
    <row r="38" spans="1:43" ht="46.8">
      <c r="A38" s="206" t="s">
        <v>454</v>
      </c>
      <c r="B38" s="207" t="s">
        <v>455</v>
      </c>
      <c r="C38" s="206">
        <v>91.1</v>
      </c>
      <c r="D38" s="206">
        <v>91.1</v>
      </c>
      <c r="E38" s="206">
        <v>91.5</v>
      </c>
      <c r="F38" s="177"/>
      <c r="G38" s="177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206">
        <v>91.5</v>
      </c>
      <c r="AP38" s="176"/>
      <c r="AQ38" s="176"/>
    </row>
    <row r="39" spans="1:43" ht="46.8">
      <c r="A39" s="206" t="s">
        <v>456</v>
      </c>
      <c r="B39" s="207" t="s">
        <v>457</v>
      </c>
      <c r="C39" s="206">
        <v>91.5</v>
      </c>
      <c r="D39" s="206">
        <v>91.5</v>
      </c>
      <c r="E39" s="206">
        <v>91.9</v>
      </c>
      <c r="F39" s="177"/>
      <c r="G39" s="177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206">
        <v>91.9</v>
      </c>
      <c r="AP39" s="176"/>
      <c r="AQ39" s="176"/>
    </row>
    <row r="40" spans="1:43" ht="62.4">
      <c r="A40" s="206" t="s">
        <v>458</v>
      </c>
      <c r="B40" s="207" t="s">
        <v>317</v>
      </c>
      <c r="C40" s="206">
        <v>32.799999999999997</v>
      </c>
      <c r="D40" s="206">
        <v>30.8</v>
      </c>
      <c r="E40" s="206">
        <v>24.6</v>
      </c>
      <c r="F40" s="177"/>
      <c r="G40" s="177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206">
        <v>24.6</v>
      </c>
      <c r="AP40" s="176"/>
      <c r="AQ40" s="176"/>
    </row>
    <row r="41" spans="1:43" ht="31.2">
      <c r="A41" s="206" t="s">
        <v>459</v>
      </c>
      <c r="B41" s="207" t="s">
        <v>318</v>
      </c>
      <c r="C41" s="206">
        <v>20</v>
      </c>
      <c r="D41" s="206">
        <v>18</v>
      </c>
      <c r="E41" s="206">
        <v>14.4</v>
      </c>
      <c r="F41" s="177"/>
      <c r="G41" s="177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206">
        <v>14.4</v>
      </c>
      <c r="AP41" s="176"/>
      <c r="AQ41" s="176"/>
    </row>
    <row r="42" spans="1:43" ht="31.2">
      <c r="A42" s="206" t="s">
        <v>460</v>
      </c>
      <c r="B42" s="207" t="s">
        <v>319</v>
      </c>
      <c r="C42" s="206">
        <v>26.7</v>
      </c>
      <c r="D42" s="206">
        <v>24.2</v>
      </c>
      <c r="E42" s="206">
        <v>21.7</v>
      </c>
      <c r="F42" s="177"/>
      <c r="G42" s="177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206">
        <v>21.7</v>
      </c>
      <c r="AP42" s="176"/>
      <c r="AQ42" s="176"/>
    </row>
    <row r="43" spans="1:43" ht="62.4">
      <c r="A43" s="206" t="s">
        <v>461</v>
      </c>
      <c r="B43" s="207" t="s">
        <v>320</v>
      </c>
      <c r="C43" s="206">
        <v>78.900000000000006</v>
      </c>
      <c r="D43" s="206">
        <v>78.900000000000006</v>
      </c>
      <c r="E43" s="206">
        <v>84.3</v>
      </c>
      <c r="F43" s="177"/>
      <c r="G43" s="177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206">
        <v>84.3</v>
      </c>
      <c r="AP43" s="176"/>
      <c r="AQ43" s="176"/>
    </row>
    <row r="44" spans="1:43" ht="31.2">
      <c r="A44" s="206" t="s">
        <v>462</v>
      </c>
      <c r="B44" s="207" t="s">
        <v>321</v>
      </c>
      <c r="C44" s="206">
        <v>13.6</v>
      </c>
      <c r="D44" s="206">
        <v>13.6</v>
      </c>
      <c r="E44" s="206">
        <v>13.3</v>
      </c>
      <c r="F44" s="177"/>
      <c r="G44" s="177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206">
        <v>13.3</v>
      </c>
      <c r="AP44" s="176"/>
      <c r="AQ44" s="176"/>
    </row>
    <row r="45" spans="1:43" ht="31.2">
      <c r="A45" s="206" t="s">
        <v>463</v>
      </c>
      <c r="B45" s="207" t="s">
        <v>322</v>
      </c>
      <c r="C45" s="206">
        <v>13.9</v>
      </c>
      <c r="D45" s="206">
        <v>13.3</v>
      </c>
      <c r="E45" s="206">
        <v>12.1</v>
      </c>
      <c r="F45" s="177"/>
      <c r="G45" s="177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206">
        <v>12.1</v>
      </c>
      <c r="AP45" s="176"/>
      <c r="AQ45" s="176"/>
    </row>
    <row r="46" spans="1:43" ht="31.2">
      <c r="A46" s="206" t="s">
        <v>464</v>
      </c>
      <c r="B46" s="207" t="s">
        <v>327</v>
      </c>
      <c r="C46" s="206">
        <v>30.8</v>
      </c>
      <c r="D46" s="206">
        <v>30.8</v>
      </c>
      <c r="E46" s="206">
        <v>38.5</v>
      </c>
      <c r="F46" s="177"/>
      <c r="G46" s="177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206">
        <v>38.5</v>
      </c>
      <c r="AP46" s="176"/>
      <c r="AQ46" s="176"/>
    </row>
    <row r="47" spans="1:43" ht="62.4">
      <c r="A47" s="206" t="s">
        <v>465</v>
      </c>
      <c r="B47" s="207" t="s">
        <v>326</v>
      </c>
      <c r="C47" s="206">
        <v>71</v>
      </c>
      <c r="D47" s="206">
        <v>72</v>
      </c>
      <c r="E47" s="206">
        <v>73</v>
      </c>
      <c r="F47" s="177"/>
      <c r="G47" s="177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206">
        <v>73</v>
      </c>
      <c r="AP47" s="176"/>
      <c r="AQ47" s="176"/>
    </row>
    <row r="48" spans="1:43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</row>
    <row r="49" spans="1:43">
      <c r="A49" s="421" t="s">
        <v>480</v>
      </c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</row>
    <row r="50" spans="1:43" ht="18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</row>
    <row r="51" spans="1:43" ht="18">
      <c r="A51" s="173" t="s">
        <v>364</v>
      </c>
      <c r="B51" s="173"/>
      <c r="C51" s="173"/>
      <c r="D51" s="173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</row>
    <row r="52" spans="1:43" ht="18">
      <c r="A52" s="125"/>
      <c r="B52" s="123" t="s">
        <v>363</v>
      </c>
      <c r="C52" s="123"/>
      <c r="D52" s="126"/>
      <c r="E52" s="127"/>
      <c r="F52" s="127"/>
      <c r="G52" s="127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3"/>
      <c r="AP52" s="123"/>
      <c r="AQ52" s="123"/>
    </row>
    <row r="53" spans="1:43" ht="15.6">
      <c r="A53" s="130"/>
      <c r="B53" s="131"/>
      <c r="C53" s="131"/>
      <c r="D53" s="131"/>
      <c r="E53" s="132"/>
      <c r="F53" s="132"/>
      <c r="G53" s="132"/>
      <c r="H53" s="133"/>
      <c r="I53" s="133"/>
      <c r="J53" s="133"/>
      <c r="K53" s="133"/>
      <c r="L53" s="133"/>
      <c r="M53" s="133"/>
      <c r="N53" s="133"/>
      <c r="O53" s="133"/>
      <c r="P53" s="133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</row>
    <row r="54" spans="1:43">
      <c r="A54" s="117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</sheetData>
  <mergeCells count="27">
    <mergeCell ref="A28:AY28"/>
    <mergeCell ref="AC4:AE4"/>
    <mergeCell ref="AF4:AH4"/>
    <mergeCell ref="AI4:AK4"/>
    <mergeCell ref="AL4:AN4"/>
    <mergeCell ref="AO4:AQ4"/>
    <mergeCell ref="A6:AQ6"/>
    <mergeCell ref="A7:AQ7"/>
    <mergeCell ref="A14:AQ14"/>
    <mergeCell ref="A15:AQ15"/>
    <mergeCell ref="A23:AQ23"/>
    <mergeCell ref="A49:W49"/>
    <mergeCell ref="A1:AO1"/>
    <mergeCell ref="A3:A4"/>
    <mergeCell ref="B3:B4"/>
    <mergeCell ref="C3:C4"/>
    <mergeCell ref="D3:D4"/>
    <mergeCell ref="H3:AQ3"/>
    <mergeCell ref="H4:J4"/>
    <mergeCell ref="K4:M4"/>
    <mergeCell ref="N4:P4"/>
    <mergeCell ref="Q4:S4"/>
    <mergeCell ref="T4:V4"/>
    <mergeCell ref="W4:Y4"/>
    <mergeCell ref="Z4:AB4"/>
    <mergeCell ref="E3:G4"/>
    <mergeCell ref="A31:AQ31"/>
  </mergeCells>
  <pageMargins left="0.78740157480314965" right="0.78740157480314965" top="1.1811023622047245" bottom="0.78740157480314965" header="0" footer="0"/>
  <pageSetup paperSize="9" scale="32" fitToHeight="0" orientation="portrait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view="pageBreakPreview" zoomScaleSheetLayoutView="100" workbookViewId="0">
      <selection activeCell="D29" sqref="D29"/>
    </sheetView>
  </sheetViews>
  <sheetFormatPr defaultRowHeight="18"/>
  <cols>
    <col min="1" max="1" width="4" style="170" customWidth="1"/>
    <col min="2" max="2" width="9.88671875" style="135" customWidth="1"/>
    <col min="3" max="3" width="20.88671875" style="171" customWidth="1"/>
    <col min="4" max="4" width="81.88671875" style="135" customWidth="1"/>
    <col min="5" max="246" width="9.109375" style="135"/>
    <col min="247" max="247" width="4" style="135" customWidth="1"/>
    <col min="248" max="248" width="69" style="135" customWidth="1"/>
    <col min="249" max="249" width="66.5546875" style="135" customWidth="1"/>
    <col min="250" max="502" width="9.109375" style="135"/>
    <col min="503" max="503" width="4" style="135" customWidth="1"/>
    <col min="504" max="504" width="69" style="135" customWidth="1"/>
    <col min="505" max="505" width="66.5546875" style="135" customWidth="1"/>
    <col min="506" max="758" width="9.109375" style="135"/>
    <col min="759" max="759" width="4" style="135" customWidth="1"/>
    <col min="760" max="760" width="69" style="135" customWidth="1"/>
    <col min="761" max="761" width="66.5546875" style="135" customWidth="1"/>
    <col min="762" max="1014" width="9.109375" style="135"/>
    <col min="1015" max="1015" width="4" style="135" customWidth="1"/>
    <col min="1016" max="1016" width="69" style="135" customWidth="1"/>
    <col min="1017" max="1017" width="66.5546875" style="135" customWidth="1"/>
    <col min="1018" max="1270" width="9.109375" style="135"/>
    <col min="1271" max="1271" width="4" style="135" customWidth="1"/>
    <col min="1272" max="1272" width="69" style="135" customWidth="1"/>
    <col min="1273" max="1273" width="66.5546875" style="135" customWidth="1"/>
    <col min="1274" max="1526" width="9.109375" style="135"/>
    <col min="1527" max="1527" width="4" style="135" customWidth="1"/>
    <col min="1528" max="1528" width="69" style="135" customWidth="1"/>
    <col min="1529" max="1529" width="66.5546875" style="135" customWidth="1"/>
    <col min="1530" max="1782" width="9.109375" style="135"/>
    <col min="1783" max="1783" width="4" style="135" customWidth="1"/>
    <col min="1784" max="1784" width="69" style="135" customWidth="1"/>
    <col min="1785" max="1785" width="66.5546875" style="135" customWidth="1"/>
    <col min="1786" max="2038" width="9.109375" style="135"/>
    <col min="2039" max="2039" width="4" style="135" customWidth="1"/>
    <col min="2040" max="2040" width="69" style="135" customWidth="1"/>
    <col min="2041" max="2041" width="66.5546875" style="135" customWidth="1"/>
    <col min="2042" max="2294" width="9.109375" style="135"/>
    <col min="2295" max="2295" width="4" style="135" customWidth="1"/>
    <col min="2296" max="2296" width="69" style="135" customWidth="1"/>
    <col min="2297" max="2297" width="66.5546875" style="135" customWidth="1"/>
    <col min="2298" max="2550" width="9.109375" style="135"/>
    <col min="2551" max="2551" width="4" style="135" customWidth="1"/>
    <col min="2552" max="2552" width="69" style="135" customWidth="1"/>
    <col min="2553" max="2553" width="66.5546875" style="135" customWidth="1"/>
    <col min="2554" max="2806" width="9.109375" style="135"/>
    <col min="2807" max="2807" width="4" style="135" customWidth="1"/>
    <col min="2808" max="2808" width="69" style="135" customWidth="1"/>
    <col min="2809" max="2809" width="66.5546875" style="135" customWidth="1"/>
    <col min="2810" max="3062" width="9.109375" style="135"/>
    <col min="3063" max="3063" width="4" style="135" customWidth="1"/>
    <col min="3064" max="3064" width="69" style="135" customWidth="1"/>
    <col min="3065" max="3065" width="66.5546875" style="135" customWidth="1"/>
    <col min="3066" max="3318" width="9.109375" style="135"/>
    <col min="3319" max="3319" width="4" style="135" customWidth="1"/>
    <col min="3320" max="3320" width="69" style="135" customWidth="1"/>
    <col min="3321" max="3321" width="66.5546875" style="135" customWidth="1"/>
    <col min="3322" max="3574" width="9.109375" style="135"/>
    <col min="3575" max="3575" width="4" style="135" customWidth="1"/>
    <col min="3576" max="3576" width="69" style="135" customWidth="1"/>
    <col min="3577" max="3577" width="66.5546875" style="135" customWidth="1"/>
    <col min="3578" max="3830" width="9.109375" style="135"/>
    <col min="3831" max="3831" width="4" style="135" customWidth="1"/>
    <col min="3832" max="3832" width="69" style="135" customWidth="1"/>
    <col min="3833" max="3833" width="66.5546875" style="135" customWidth="1"/>
    <col min="3834" max="4086" width="9.109375" style="135"/>
    <col min="4087" max="4087" width="4" style="135" customWidth="1"/>
    <col min="4088" max="4088" width="69" style="135" customWidth="1"/>
    <col min="4089" max="4089" width="66.5546875" style="135" customWidth="1"/>
    <col min="4090" max="4342" width="9.109375" style="135"/>
    <col min="4343" max="4343" width="4" style="135" customWidth="1"/>
    <col min="4344" max="4344" width="69" style="135" customWidth="1"/>
    <col min="4345" max="4345" width="66.5546875" style="135" customWidth="1"/>
    <col min="4346" max="4598" width="9.109375" style="135"/>
    <col min="4599" max="4599" width="4" style="135" customWidth="1"/>
    <col min="4600" max="4600" width="69" style="135" customWidth="1"/>
    <col min="4601" max="4601" width="66.5546875" style="135" customWidth="1"/>
    <col min="4602" max="4854" width="9.109375" style="135"/>
    <col min="4855" max="4855" width="4" style="135" customWidth="1"/>
    <col min="4856" max="4856" width="69" style="135" customWidth="1"/>
    <col min="4857" max="4857" width="66.5546875" style="135" customWidth="1"/>
    <col min="4858" max="5110" width="9.109375" style="135"/>
    <col min="5111" max="5111" width="4" style="135" customWidth="1"/>
    <col min="5112" max="5112" width="69" style="135" customWidth="1"/>
    <col min="5113" max="5113" width="66.5546875" style="135" customWidth="1"/>
    <col min="5114" max="5366" width="9.109375" style="135"/>
    <col min="5367" max="5367" width="4" style="135" customWidth="1"/>
    <col min="5368" max="5368" width="69" style="135" customWidth="1"/>
    <col min="5369" max="5369" width="66.5546875" style="135" customWidth="1"/>
    <col min="5370" max="5622" width="9.109375" style="135"/>
    <col min="5623" max="5623" width="4" style="135" customWidth="1"/>
    <col min="5624" max="5624" width="69" style="135" customWidth="1"/>
    <col min="5625" max="5625" width="66.5546875" style="135" customWidth="1"/>
    <col min="5626" max="5878" width="9.109375" style="135"/>
    <col min="5879" max="5879" width="4" style="135" customWidth="1"/>
    <col min="5880" max="5880" width="69" style="135" customWidth="1"/>
    <col min="5881" max="5881" width="66.5546875" style="135" customWidth="1"/>
    <col min="5882" max="6134" width="9.109375" style="135"/>
    <col min="6135" max="6135" width="4" style="135" customWidth="1"/>
    <col min="6136" max="6136" width="69" style="135" customWidth="1"/>
    <col min="6137" max="6137" width="66.5546875" style="135" customWidth="1"/>
    <col min="6138" max="6390" width="9.109375" style="135"/>
    <col min="6391" max="6391" width="4" style="135" customWidth="1"/>
    <col min="6392" max="6392" width="69" style="135" customWidth="1"/>
    <col min="6393" max="6393" width="66.5546875" style="135" customWidth="1"/>
    <col min="6394" max="6646" width="9.109375" style="135"/>
    <col min="6647" max="6647" width="4" style="135" customWidth="1"/>
    <col min="6648" max="6648" width="69" style="135" customWidth="1"/>
    <col min="6649" max="6649" width="66.5546875" style="135" customWidth="1"/>
    <col min="6650" max="6902" width="9.109375" style="135"/>
    <col min="6903" max="6903" width="4" style="135" customWidth="1"/>
    <col min="6904" max="6904" width="69" style="135" customWidth="1"/>
    <col min="6905" max="6905" width="66.5546875" style="135" customWidth="1"/>
    <col min="6906" max="7158" width="9.109375" style="135"/>
    <col min="7159" max="7159" width="4" style="135" customWidth="1"/>
    <col min="7160" max="7160" width="69" style="135" customWidth="1"/>
    <col min="7161" max="7161" width="66.5546875" style="135" customWidth="1"/>
    <col min="7162" max="7414" width="9.109375" style="135"/>
    <col min="7415" max="7415" width="4" style="135" customWidth="1"/>
    <col min="7416" max="7416" width="69" style="135" customWidth="1"/>
    <col min="7417" max="7417" width="66.5546875" style="135" customWidth="1"/>
    <col min="7418" max="7670" width="9.109375" style="135"/>
    <col min="7671" max="7671" width="4" style="135" customWidth="1"/>
    <col min="7672" max="7672" width="69" style="135" customWidth="1"/>
    <col min="7673" max="7673" width="66.5546875" style="135" customWidth="1"/>
    <col min="7674" max="7926" width="9.109375" style="135"/>
    <col min="7927" max="7927" width="4" style="135" customWidth="1"/>
    <col min="7928" max="7928" width="69" style="135" customWidth="1"/>
    <col min="7929" max="7929" width="66.5546875" style="135" customWidth="1"/>
    <col min="7930" max="8182" width="9.109375" style="135"/>
    <col min="8183" max="8183" width="4" style="135" customWidth="1"/>
    <col min="8184" max="8184" width="69" style="135" customWidth="1"/>
    <col min="8185" max="8185" width="66.5546875" style="135" customWidth="1"/>
    <col min="8186" max="8438" width="9.109375" style="135"/>
    <col min="8439" max="8439" width="4" style="135" customWidth="1"/>
    <col min="8440" max="8440" width="69" style="135" customWidth="1"/>
    <col min="8441" max="8441" width="66.5546875" style="135" customWidth="1"/>
    <col min="8442" max="8694" width="9.109375" style="135"/>
    <col min="8695" max="8695" width="4" style="135" customWidth="1"/>
    <col min="8696" max="8696" width="69" style="135" customWidth="1"/>
    <col min="8697" max="8697" width="66.5546875" style="135" customWidth="1"/>
    <col min="8698" max="8950" width="9.109375" style="135"/>
    <col min="8951" max="8951" width="4" style="135" customWidth="1"/>
    <col min="8952" max="8952" width="69" style="135" customWidth="1"/>
    <col min="8953" max="8953" width="66.5546875" style="135" customWidth="1"/>
    <col min="8954" max="9206" width="9.109375" style="135"/>
    <col min="9207" max="9207" width="4" style="135" customWidth="1"/>
    <col min="9208" max="9208" width="69" style="135" customWidth="1"/>
    <col min="9209" max="9209" width="66.5546875" style="135" customWidth="1"/>
    <col min="9210" max="9462" width="9.109375" style="135"/>
    <col min="9463" max="9463" width="4" style="135" customWidth="1"/>
    <col min="9464" max="9464" width="69" style="135" customWidth="1"/>
    <col min="9465" max="9465" width="66.5546875" style="135" customWidth="1"/>
    <col min="9466" max="9718" width="9.109375" style="135"/>
    <col min="9719" max="9719" width="4" style="135" customWidth="1"/>
    <col min="9720" max="9720" width="69" style="135" customWidth="1"/>
    <col min="9721" max="9721" width="66.5546875" style="135" customWidth="1"/>
    <col min="9722" max="9974" width="9.109375" style="135"/>
    <col min="9975" max="9975" width="4" style="135" customWidth="1"/>
    <col min="9976" max="9976" width="69" style="135" customWidth="1"/>
    <col min="9977" max="9977" width="66.5546875" style="135" customWidth="1"/>
    <col min="9978" max="10230" width="9.109375" style="135"/>
    <col min="10231" max="10231" width="4" style="135" customWidth="1"/>
    <col min="10232" max="10232" width="69" style="135" customWidth="1"/>
    <col min="10233" max="10233" width="66.5546875" style="135" customWidth="1"/>
    <col min="10234" max="10486" width="9.109375" style="135"/>
    <col min="10487" max="10487" width="4" style="135" customWidth="1"/>
    <col min="10488" max="10488" width="69" style="135" customWidth="1"/>
    <col min="10489" max="10489" width="66.5546875" style="135" customWidth="1"/>
    <col min="10490" max="10742" width="9.109375" style="135"/>
    <col min="10743" max="10743" width="4" style="135" customWidth="1"/>
    <col min="10744" max="10744" width="69" style="135" customWidth="1"/>
    <col min="10745" max="10745" width="66.5546875" style="135" customWidth="1"/>
    <col min="10746" max="10998" width="9.109375" style="135"/>
    <col min="10999" max="10999" width="4" style="135" customWidth="1"/>
    <col min="11000" max="11000" width="69" style="135" customWidth="1"/>
    <col min="11001" max="11001" width="66.5546875" style="135" customWidth="1"/>
    <col min="11002" max="11254" width="9.109375" style="135"/>
    <col min="11255" max="11255" width="4" style="135" customWidth="1"/>
    <col min="11256" max="11256" width="69" style="135" customWidth="1"/>
    <col min="11257" max="11257" width="66.5546875" style="135" customWidth="1"/>
    <col min="11258" max="11510" width="9.109375" style="135"/>
    <col min="11511" max="11511" width="4" style="135" customWidth="1"/>
    <col min="11512" max="11512" width="69" style="135" customWidth="1"/>
    <col min="11513" max="11513" width="66.5546875" style="135" customWidth="1"/>
    <col min="11514" max="11766" width="9.109375" style="135"/>
    <col min="11767" max="11767" width="4" style="135" customWidth="1"/>
    <col min="11768" max="11768" width="69" style="135" customWidth="1"/>
    <col min="11769" max="11769" width="66.5546875" style="135" customWidth="1"/>
    <col min="11770" max="12022" width="9.109375" style="135"/>
    <col min="12023" max="12023" width="4" style="135" customWidth="1"/>
    <col min="12024" max="12024" width="69" style="135" customWidth="1"/>
    <col min="12025" max="12025" width="66.5546875" style="135" customWidth="1"/>
    <col min="12026" max="12278" width="9.109375" style="135"/>
    <col min="12279" max="12279" width="4" style="135" customWidth="1"/>
    <col min="12280" max="12280" width="69" style="135" customWidth="1"/>
    <col min="12281" max="12281" width="66.5546875" style="135" customWidth="1"/>
    <col min="12282" max="12534" width="9.109375" style="135"/>
    <col min="12535" max="12535" width="4" style="135" customWidth="1"/>
    <col min="12536" max="12536" width="69" style="135" customWidth="1"/>
    <col min="12537" max="12537" width="66.5546875" style="135" customWidth="1"/>
    <col min="12538" max="12790" width="9.109375" style="135"/>
    <col min="12791" max="12791" width="4" style="135" customWidth="1"/>
    <col min="12792" max="12792" width="69" style="135" customWidth="1"/>
    <col min="12793" max="12793" width="66.5546875" style="135" customWidth="1"/>
    <col min="12794" max="13046" width="9.109375" style="135"/>
    <col min="13047" max="13047" width="4" style="135" customWidth="1"/>
    <col min="13048" max="13048" width="69" style="135" customWidth="1"/>
    <col min="13049" max="13049" width="66.5546875" style="135" customWidth="1"/>
    <col min="13050" max="13302" width="9.109375" style="135"/>
    <col min="13303" max="13303" width="4" style="135" customWidth="1"/>
    <col min="13304" max="13304" width="69" style="135" customWidth="1"/>
    <col min="13305" max="13305" width="66.5546875" style="135" customWidth="1"/>
    <col min="13306" max="13558" width="9.109375" style="135"/>
    <col min="13559" max="13559" width="4" style="135" customWidth="1"/>
    <col min="13560" max="13560" width="69" style="135" customWidth="1"/>
    <col min="13561" max="13561" width="66.5546875" style="135" customWidth="1"/>
    <col min="13562" max="13814" width="9.109375" style="135"/>
    <col min="13815" max="13815" width="4" style="135" customWidth="1"/>
    <col min="13816" max="13816" width="69" style="135" customWidth="1"/>
    <col min="13817" max="13817" width="66.5546875" style="135" customWidth="1"/>
    <col min="13818" max="14070" width="9.109375" style="135"/>
    <col min="14071" max="14071" width="4" style="135" customWidth="1"/>
    <col min="14072" max="14072" width="69" style="135" customWidth="1"/>
    <col min="14073" max="14073" width="66.5546875" style="135" customWidth="1"/>
    <col min="14074" max="14326" width="9.109375" style="135"/>
    <col min="14327" max="14327" width="4" style="135" customWidth="1"/>
    <col min="14328" max="14328" width="69" style="135" customWidth="1"/>
    <col min="14329" max="14329" width="66.5546875" style="135" customWidth="1"/>
    <col min="14330" max="14582" width="9.109375" style="135"/>
    <col min="14583" max="14583" width="4" style="135" customWidth="1"/>
    <col min="14584" max="14584" width="69" style="135" customWidth="1"/>
    <col min="14585" max="14585" width="66.5546875" style="135" customWidth="1"/>
    <col min="14586" max="14838" width="9.109375" style="135"/>
    <col min="14839" max="14839" width="4" style="135" customWidth="1"/>
    <col min="14840" max="14840" width="69" style="135" customWidth="1"/>
    <col min="14841" max="14841" width="66.5546875" style="135" customWidth="1"/>
    <col min="14842" max="15094" width="9.109375" style="135"/>
    <col min="15095" max="15095" width="4" style="135" customWidth="1"/>
    <col min="15096" max="15096" width="69" style="135" customWidth="1"/>
    <col min="15097" max="15097" width="66.5546875" style="135" customWidth="1"/>
    <col min="15098" max="15350" width="9.109375" style="135"/>
    <col min="15351" max="15351" width="4" style="135" customWidth="1"/>
    <col min="15352" max="15352" width="69" style="135" customWidth="1"/>
    <col min="15353" max="15353" width="66.5546875" style="135" customWidth="1"/>
    <col min="15354" max="15606" width="9.109375" style="135"/>
    <col min="15607" max="15607" width="4" style="135" customWidth="1"/>
    <col min="15608" max="15608" width="69" style="135" customWidth="1"/>
    <col min="15609" max="15609" width="66.5546875" style="135" customWidth="1"/>
    <col min="15610" max="15862" width="9.109375" style="135"/>
    <col min="15863" max="15863" width="4" style="135" customWidth="1"/>
    <col min="15864" max="15864" width="69" style="135" customWidth="1"/>
    <col min="15865" max="15865" width="66.5546875" style="135" customWidth="1"/>
    <col min="15866" max="16118" width="9.109375" style="135"/>
    <col min="16119" max="16119" width="4" style="135" customWidth="1"/>
    <col min="16120" max="16120" width="69" style="135" customWidth="1"/>
    <col min="16121" max="16121" width="66.5546875" style="135" customWidth="1"/>
    <col min="16122" max="16384" width="9.109375" style="135"/>
  </cols>
  <sheetData>
    <row r="1" spans="1:4">
      <c r="A1" s="442"/>
      <c r="B1" s="442"/>
      <c r="C1"/>
      <c r="D1" s="244" t="s">
        <v>279</v>
      </c>
    </row>
    <row r="2" spans="1:4" ht="19.5" customHeight="1">
      <c r="A2" s="245"/>
      <c r="B2"/>
      <c r="C2"/>
      <c r="D2"/>
    </row>
    <row r="3" spans="1:4" ht="37.5" customHeight="1">
      <c r="A3" s="245"/>
      <c r="B3"/>
      <c r="C3" s="444" t="s">
        <v>531</v>
      </c>
      <c r="D3" s="444"/>
    </row>
    <row r="4" spans="1:4" ht="40.5" customHeight="1">
      <c r="A4" s="245"/>
      <c r="B4"/>
      <c r="C4" s="445" t="s">
        <v>532</v>
      </c>
      <c r="D4" s="445"/>
    </row>
    <row r="5" spans="1:4" ht="27" customHeight="1" thickBot="1">
      <c r="A5" s="245"/>
      <c r="B5" s="246"/>
      <c r="C5" s="446" t="s">
        <v>280</v>
      </c>
      <c r="D5" s="446"/>
    </row>
    <row r="6" spans="1:4" ht="24" customHeight="1">
      <c r="A6" s="447"/>
      <c r="B6" s="448" t="s">
        <v>265</v>
      </c>
      <c r="C6" s="451" t="s">
        <v>275</v>
      </c>
      <c r="D6" s="249" t="s">
        <v>533</v>
      </c>
    </row>
    <row r="7" spans="1:4" ht="20.25" customHeight="1">
      <c r="A7" s="447"/>
      <c r="B7" s="449"/>
      <c r="C7" s="452"/>
      <c r="D7" s="249" t="s">
        <v>534</v>
      </c>
    </row>
    <row r="8" spans="1:4" ht="18.75" customHeight="1">
      <c r="A8" s="447"/>
      <c r="B8" s="449"/>
      <c r="C8" s="452"/>
      <c r="D8" s="249" t="s">
        <v>535</v>
      </c>
    </row>
    <row r="9" spans="1:4" ht="146.25" customHeight="1">
      <c r="A9" s="447"/>
      <c r="B9" s="449"/>
      <c r="C9" s="452"/>
      <c r="D9" s="249" t="s">
        <v>536</v>
      </c>
    </row>
    <row r="10" spans="1:4" ht="153.75" customHeight="1" thickBot="1">
      <c r="A10" s="447"/>
      <c r="B10" s="449"/>
      <c r="C10" s="452"/>
      <c r="D10" s="250" t="s">
        <v>537</v>
      </c>
    </row>
    <row r="11" spans="1:4" ht="24.75" customHeight="1" thickBot="1">
      <c r="A11" s="245"/>
      <c r="B11" s="449"/>
      <c r="C11" s="452"/>
      <c r="D11" s="250" t="s">
        <v>538</v>
      </c>
    </row>
    <row r="12" spans="1:4" ht="47.25" customHeight="1" thickBot="1">
      <c r="A12" s="245"/>
      <c r="B12" s="449"/>
      <c r="C12" s="452"/>
      <c r="D12" s="250" t="s">
        <v>539</v>
      </c>
    </row>
    <row r="13" spans="1:4" ht="18.600000000000001" thickBot="1">
      <c r="A13" s="245"/>
      <c r="B13" s="450"/>
      <c r="C13" s="453"/>
      <c r="D13" s="251"/>
    </row>
    <row r="14" spans="1:4" ht="63" thickBot="1">
      <c r="A14" s="245"/>
      <c r="B14" s="252" t="s">
        <v>266</v>
      </c>
      <c r="C14" s="253" t="s">
        <v>540</v>
      </c>
      <c r="D14" s="250"/>
    </row>
    <row r="15" spans="1:4" ht="26.25" customHeight="1" thickBot="1">
      <c r="A15" s="245"/>
      <c r="B15" s="252" t="s">
        <v>6</v>
      </c>
      <c r="C15" s="253" t="s">
        <v>541</v>
      </c>
      <c r="D15" s="250" t="s">
        <v>542</v>
      </c>
    </row>
    <row r="16" spans="1:4" ht="31.8" thickBot="1">
      <c r="A16" s="245"/>
      <c r="B16" s="252" t="s">
        <v>7</v>
      </c>
      <c r="C16" s="253" t="s">
        <v>543</v>
      </c>
      <c r="D16" s="250" t="s">
        <v>544</v>
      </c>
    </row>
    <row r="17" spans="1:4" ht="125.4" thickBot="1">
      <c r="A17" s="245"/>
      <c r="B17" s="252" t="s">
        <v>8</v>
      </c>
      <c r="C17" s="253" t="s">
        <v>545</v>
      </c>
      <c r="D17" s="250" t="s">
        <v>544</v>
      </c>
    </row>
    <row r="18" spans="1:4" ht="94.2" thickBot="1">
      <c r="A18" s="245"/>
      <c r="B18" s="254" t="s">
        <v>14</v>
      </c>
      <c r="C18" s="255" t="s">
        <v>285</v>
      </c>
      <c r="D18" s="256" t="s">
        <v>546</v>
      </c>
    </row>
    <row r="19" spans="1:4" ht="165" customHeight="1" thickBot="1">
      <c r="A19" s="245"/>
      <c r="B19" s="252" t="s">
        <v>267</v>
      </c>
      <c r="C19" s="253" t="s">
        <v>268</v>
      </c>
      <c r="D19" s="250" t="s">
        <v>547</v>
      </c>
    </row>
    <row r="20" spans="1:4" ht="87.75" customHeight="1">
      <c r="A20" s="447"/>
      <c r="B20" s="448" t="s">
        <v>269</v>
      </c>
      <c r="C20" s="248" t="s">
        <v>548</v>
      </c>
      <c r="D20" s="249" t="s">
        <v>550</v>
      </c>
    </row>
    <row r="21" spans="1:4" ht="72.75" customHeight="1">
      <c r="A21" s="447"/>
      <c r="B21" s="449"/>
      <c r="C21" s="248" t="s">
        <v>549</v>
      </c>
      <c r="D21" s="249" t="s">
        <v>551</v>
      </c>
    </row>
    <row r="22" spans="1:4" ht="48.75" customHeight="1">
      <c r="A22" s="447"/>
      <c r="B22" s="449"/>
      <c r="C22" s="257"/>
      <c r="D22" s="249" t="s">
        <v>552</v>
      </c>
    </row>
    <row r="23" spans="1:4" ht="43.5" customHeight="1">
      <c r="A23" s="447"/>
      <c r="B23" s="449"/>
      <c r="C23" s="257"/>
      <c r="D23" s="249" t="s">
        <v>553</v>
      </c>
    </row>
    <row r="24" spans="1:4" ht="57" customHeight="1">
      <c r="A24" s="447"/>
      <c r="B24" s="449"/>
      <c r="C24" s="257"/>
      <c r="D24" s="249" t="s">
        <v>554</v>
      </c>
    </row>
    <row r="25" spans="1:4" ht="44.25" customHeight="1">
      <c r="A25" s="447"/>
      <c r="B25" s="449"/>
      <c r="C25" s="257"/>
      <c r="D25" s="249" t="s">
        <v>555</v>
      </c>
    </row>
    <row r="26" spans="1:4" ht="81" customHeight="1">
      <c r="A26" s="447"/>
      <c r="B26" s="449"/>
      <c r="C26" s="257"/>
      <c r="D26" s="249" t="s">
        <v>556</v>
      </c>
    </row>
    <row r="27" spans="1:4" ht="92.25" customHeight="1">
      <c r="A27" s="447"/>
      <c r="B27" s="449"/>
      <c r="C27" s="257"/>
      <c r="D27" s="259" t="s">
        <v>557</v>
      </c>
    </row>
    <row r="28" spans="1:4" ht="48" customHeight="1">
      <c r="A28" s="447"/>
      <c r="B28" s="449"/>
      <c r="C28" s="257"/>
      <c r="D28" s="249" t="s">
        <v>558</v>
      </c>
    </row>
    <row r="29" spans="1:4" ht="18.600000000000001" thickBot="1">
      <c r="A29" s="447"/>
      <c r="B29" s="449"/>
      <c r="C29" s="258"/>
      <c r="D29" s="250" t="s">
        <v>477</v>
      </c>
    </row>
    <row r="30" spans="1:4" ht="31.8" thickBot="1">
      <c r="A30" s="245"/>
      <c r="B30" s="450"/>
      <c r="C30" s="253" t="s">
        <v>270</v>
      </c>
      <c r="D30" s="250" t="s">
        <v>559</v>
      </c>
    </row>
    <row r="31" spans="1:4">
      <c r="A31" s="245"/>
      <c r="B31" s="247"/>
      <c r="C31" s="247"/>
      <c r="D31" s="247"/>
    </row>
    <row r="32" spans="1:4">
      <c r="A32" s="440"/>
      <c r="B32" s="441" t="s">
        <v>560</v>
      </c>
      <c r="C32" s="441"/>
      <c r="D32" s="441"/>
    </row>
    <row r="33" spans="1:4">
      <c r="A33" s="440"/>
      <c r="B33" s="441" t="s">
        <v>561</v>
      </c>
      <c r="C33" s="441"/>
      <c r="D33" s="441"/>
    </row>
    <row r="34" spans="1:4">
      <c r="A34" s="245"/>
      <c r="B34" s="260"/>
      <c r="C34"/>
      <c r="D34"/>
    </row>
    <row r="35" spans="1:4">
      <c r="A35" s="245"/>
      <c r="B35" s="260"/>
      <c r="C35" s="442"/>
      <c r="D35" s="442"/>
    </row>
    <row r="36" spans="1:4">
      <c r="A36" s="245"/>
      <c r="B36" s="443" t="s">
        <v>562</v>
      </c>
      <c r="C36" s="443"/>
      <c r="D36" s="443"/>
    </row>
    <row r="37" spans="1:4">
      <c r="A37" s="245"/>
      <c r="B37"/>
      <c r="C37" s="261" t="s">
        <v>363</v>
      </c>
      <c r="D37"/>
    </row>
    <row r="38" spans="1:4">
      <c r="A38" s="245"/>
      <c r="B38" s="245"/>
      <c r="C38" s="245"/>
      <c r="D38" s="245"/>
    </row>
    <row r="39" spans="1:4">
      <c r="A39"/>
      <c r="B39"/>
      <c r="C39"/>
      <c r="D39"/>
    </row>
  </sheetData>
  <mergeCells count="14">
    <mergeCell ref="A20:A29"/>
    <mergeCell ref="B20:B30"/>
    <mergeCell ref="A1:B1"/>
    <mergeCell ref="C3:D3"/>
    <mergeCell ref="C4:D4"/>
    <mergeCell ref="C5:D5"/>
    <mergeCell ref="A6:A10"/>
    <mergeCell ref="B6:B13"/>
    <mergeCell ref="C6:C13"/>
    <mergeCell ref="A32:A33"/>
    <mergeCell ref="B32:D32"/>
    <mergeCell ref="B33:D33"/>
    <mergeCell ref="C35:D35"/>
    <mergeCell ref="B36:D36"/>
  </mergeCells>
  <pageMargins left="0.98425196850393704" right="0.39370078740157483" top="0.39370078740157483" bottom="0.39370078740157483" header="0" footer="0.31496062992125984"/>
  <pageSetup paperSize="9" scale="28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2015-08-12T06:55:42Z</cp:lastPrinted>
  <dcterms:created xsi:type="dcterms:W3CDTF">2011-05-17T05:04:33Z</dcterms:created>
  <dcterms:modified xsi:type="dcterms:W3CDTF">2016-02-03T10:32:31Z</dcterms:modified>
</cp:coreProperties>
</file>