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" windowWidth="15576" windowHeight="11760" firstSheet="1" activeTab="1"/>
  </bookViews>
  <sheets>
    <sheet name="Титул" sheetId="1" r:id="rId1"/>
    <sheet name="финансирование мероприятий" sheetId="2" r:id="rId2"/>
    <sheet name="Показатели таб. 4" sheetId="6" r:id="rId3"/>
    <sheet name="Пояснительная 5" sheetId="7" r:id="rId4"/>
  </sheets>
  <definedNames>
    <definedName name="_xlnm.Print_Titles" localSheetId="1">'финансирование мероприятий'!$A:$D,'финансирование мероприятий'!$1:$4</definedName>
    <definedName name="_xlnm.Print_Area" localSheetId="0">Титул!$A$1:$J$44</definedName>
  </definedNames>
  <calcPr calcId="124519"/>
</workbook>
</file>

<file path=xl/calcChain.xml><?xml version="1.0" encoding="utf-8"?>
<calcChain xmlns="http://schemas.openxmlformats.org/spreadsheetml/2006/main">
  <c r="AQ123" i="2"/>
  <c r="AQ122"/>
  <c r="AQ110"/>
  <c r="AQ109"/>
  <c r="G113"/>
  <c r="G112"/>
  <c r="F43"/>
  <c r="F42"/>
  <c r="F112"/>
  <c r="F113"/>
  <c r="E112"/>
  <c r="AO122" l="1"/>
  <c r="E122"/>
  <c r="AP123"/>
  <c r="AP122"/>
  <c r="AP113"/>
  <c r="AP112"/>
  <c r="AP110"/>
  <c r="AP109"/>
  <c r="AP72"/>
  <c r="AP59"/>
  <c r="F6"/>
  <c r="E41" i="6"/>
  <c r="W17"/>
  <c r="T17"/>
  <c r="Q17"/>
  <c r="N17"/>
  <c r="K17"/>
  <c r="H17"/>
  <c r="F17"/>
  <c r="E17"/>
  <c r="G12"/>
  <c r="F11"/>
  <c r="F10"/>
  <c r="F9"/>
  <c r="AQ16" i="2" l="1"/>
  <c r="AQ15"/>
  <c r="AQ6"/>
  <c r="AQ5"/>
  <c r="AP6"/>
  <c r="AP5"/>
  <c r="AP9"/>
  <c r="AP12"/>
  <c r="AP16"/>
  <c r="AP15"/>
  <c r="E6"/>
  <c r="E5"/>
  <c r="E15"/>
  <c r="AO44"/>
  <c r="AO22"/>
  <c r="AO5" s="1"/>
  <c r="E25"/>
  <c r="E26"/>
  <c r="E9"/>
  <c r="G100"/>
  <c r="G101"/>
  <c r="E100"/>
  <c r="AQ95"/>
  <c r="AQ94"/>
  <c r="F94"/>
  <c r="AP92"/>
  <c r="AP91"/>
  <c r="AP83"/>
  <c r="AP82"/>
  <c r="AA12"/>
  <c r="AB12"/>
  <c r="AC12"/>
  <c r="AD12"/>
  <c r="AE12"/>
  <c r="Z12"/>
  <c r="AM12"/>
  <c r="AM9"/>
  <c r="AL12"/>
  <c r="AM123"/>
  <c r="AM122"/>
  <c r="AM120"/>
  <c r="AM119"/>
  <c r="AM113"/>
  <c r="AM112"/>
  <c r="AM110"/>
  <c r="AM109"/>
  <c r="AM92"/>
  <c r="AM91"/>
  <c r="AO101"/>
  <c r="AO72"/>
  <c r="AO23" l="1"/>
  <c r="AM44" l="1"/>
  <c r="AM22" s="1"/>
  <c r="AM23" l="1"/>
  <c r="AM15"/>
  <c r="AM16" s="1"/>
  <c r="AM5"/>
  <c r="AM6" s="1"/>
  <c r="AM45"/>
  <c r="AO15"/>
  <c r="AO113"/>
  <c r="AO112" s="1"/>
  <c r="E74"/>
  <c r="E73"/>
  <c r="AO83"/>
  <c r="AO82" s="1"/>
  <c r="AO80"/>
  <c r="AO59"/>
  <c r="AO73"/>
  <c r="AO76"/>
  <c r="AL123"/>
  <c r="AL122"/>
  <c r="AL92"/>
  <c r="AL91"/>
  <c r="AL109"/>
  <c r="AL110" s="1"/>
  <c r="AI92"/>
  <c r="AJ92"/>
  <c r="AJ91"/>
  <c r="AJ110"/>
  <c r="AJ109"/>
  <c r="AI91"/>
  <c r="AI71" s="1"/>
  <c r="AI9"/>
  <c r="AL44"/>
  <c r="AJ44"/>
  <c r="AJ45" s="1"/>
  <c r="AL59"/>
  <c r="AI64"/>
  <c r="AI65"/>
  <c r="AI66"/>
  <c r="AI67"/>
  <c r="AI68"/>
  <c r="AI69"/>
  <c r="AI70"/>
  <c r="AI59"/>
  <c r="AI109" s="1"/>
  <c r="AI113"/>
  <c r="AI112"/>
  <c r="E42"/>
  <c r="E16" s="1"/>
  <c r="E43"/>
  <c r="F26"/>
  <c r="F25"/>
  <c r="AI122" l="1"/>
  <c r="F28"/>
  <c r="AG9"/>
  <c r="AG12" s="1"/>
  <c r="AG15"/>
  <c r="AG91"/>
  <c r="AG5" s="1"/>
  <c r="AG109"/>
  <c r="AG110" s="1"/>
  <c r="AG98"/>
  <c r="AG92" s="1"/>
  <c r="AG23"/>
  <c r="AG16" s="1"/>
  <c r="AF122"/>
  <c r="AF123" s="1"/>
  <c r="AC64"/>
  <c r="AC65"/>
  <c r="AC66"/>
  <c r="AC67"/>
  <c r="AC68"/>
  <c r="AC69"/>
  <c r="AC70"/>
  <c r="AD59"/>
  <c r="AD72" s="1"/>
  <c r="AC59"/>
  <c r="AC72" s="1"/>
  <c r="AD44"/>
  <c r="AD45" s="1"/>
  <c r="AD9"/>
  <c r="AD113"/>
  <c r="AD112"/>
  <c r="AD116"/>
  <c r="AD119"/>
  <c r="AD120" s="1"/>
  <c r="AD122"/>
  <c r="AF109"/>
  <c r="AF91"/>
  <c r="AF110"/>
  <c r="AD98"/>
  <c r="AD123" s="1"/>
  <c r="AC97"/>
  <c r="E97" s="1"/>
  <c r="AD22" l="1"/>
  <c r="AD15" s="1"/>
  <c r="AD16" s="1"/>
  <c r="AG6"/>
  <c r="F98"/>
  <c r="AC98"/>
  <c r="E98" s="1"/>
  <c r="AF92"/>
  <c r="AA15"/>
  <c r="F37"/>
  <c r="G37" s="1"/>
  <c r="F38"/>
  <c r="G38" s="1"/>
  <c r="F39"/>
  <c r="F40"/>
  <c r="F36"/>
  <c r="G39"/>
  <c r="F34"/>
  <c r="G34" s="1"/>
  <c r="F33"/>
  <c r="G33" s="1"/>
  <c r="AC122"/>
  <c r="AA16"/>
  <c r="I9"/>
  <c r="K9"/>
  <c r="L9"/>
  <c r="N9"/>
  <c r="O9"/>
  <c r="Q9"/>
  <c r="R9"/>
  <c r="T9"/>
  <c r="U9"/>
  <c r="W9"/>
  <c r="X9"/>
  <c r="Z9"/>
  <c r="AA9"/>
  <c r="AC9"/>
  <c r="AF9"/>
  <c r="AF12" s="1"/>
  <c r="AI12"/>
  <c r="AL9"/>
  <c r="AO9"/>
  <c r="H9"/>
  <c r="AO109"/>
  <c r="AA123"/>
  <c r="AA122"/>
  <c r="Z123"/>
  <c r="Z122"/>
  <c r="W109"/>
  <c r="AC91"/>
  <c r="AD91"/>
  <c r="AC92"/>
  <c r="AD92"/>
  <c r="AD110" s="1"/>
  <c r="AA92"/>
  <c r="Z92"/>
  <c r="Z110" s="1"/>
  <c r="AA91"/>
  <c r="Z91"/>
  <c r="Z109" s="1"/>
  <c r="R91"/>
  <c r="X123"/>
  <c r="X122"/>
  <c r="X116"/>
  <c r="X117" s="1"/>
  <c r="X119"/>
  <c r="X120" s="1"/>
  <c r="O119"/>
  <c r="P119"/>
  <c r="Q119"/>
  <c r="R119"/>
  <c r="T119"/>
  <c r="U119"/>
  <c r="U120" s="1"/>
  <c r="F120" s="1"/>
  <c r="F95"/>
  <c r="F97"/>
  <c r="F100"/>
  <c r="F101"/>
  <c r="F103"/>
  <c r="F104"/>
  <c r="F106"/>
  <c r="W110"/>
  <c r="X109"/>
  <c r="X110" s="1"/>
  <c r="X92"/>
  <c r="X91"/>
  <c r="X44"/>
  <c r="X45" s="1"/>
  <c r="U123"/>
  <c r="U122"/>
  <c r="U116"/>
  <c r="U113"/>
  <c r="U112"/>
  <c r="U109"/>
  <c r="U110"/>
  <c r="T110"/>
  <c r="U92"/>
  <c r="U91"/>
  <c r="U44"/>
  <c r="U22" s="1"/>
  <c r="R123"/>
  <c r="R122"/>
  <c r="R92"/>
  <c r="R22"/>
  <c r="R15" s="1"/>
  <c r="K110"/>
  <c r="L110" s="1"/>
  <c r="K107"/>
  <c r="Q117"/>
  <c r="R117" s="1"/>
  <c r="R116"/>
  <c r="O22"/>
  <c r="O23" s="1"/>
  <c r="F27"/>
  <c r="L122"/>
  <c r="L123" s="1"/>
  <c r="N122"/>
  <c r="O122"/>
  <c r="E106"/>
  <c r="E107" s="1"/>
  <c r="O16"/>
  <c r="N107"/>
  <c r="O107"/>
  <c r="O123" s="1"/>
  <c r="O91"/>
  <c r="O92" s="1"/>
  <c r="N92"/>
  <c r="L91"/>
  <c r="F59"/>
  <c r="F72"/>
  <c r="AO91"/>
  <c r="AQ91" s="1"/>
  <c r="N16"/>
  <c r="K92"/>
  <c r="L109"/>
  <c r="E109" l="1"/>
  <c r="F117"/>
  <c r="AD23"/>
  <c r="AC123"/>
  <c r="U45"/>
  <c r="F12"/>
  <c r="F9"/>
  <c r="F116"/>
  <c r="Y110"/>
  <c r="AC110"/>
  <c r="AC109"/>
  <c r="AC71"/>
  <c r="AD5"/>
  <c r="AD6" s="1"/>
  <c r="AD109"/>
  <c r="AB123"/>
  <c r="AB122"/>
  <c r="F109"/>
  <c r="F110" s="1"/>
  <c r="AA6"/>
  <c r="AA5"/>
  <c r="AA110"/>
  <c r="AB109" s="1"/>
  <c r="AB92"/>
  <c r="AA109"/>
  <c r="AB91"/>
  <c r="U23"/>
  <c r="U15"/>
  <c r="U16" s="1"/>
  <c r="X22"/>
  <c r="X5" s="1"/>
  <c r="Y109"/>
  <c r="F107"/>
  <c r="G107" s="1"/>
  <c r="F119"/>
  <c r="R23"/>
  <c r="R16" s="1"/>
  <c r="R6" s="1"/>
  <c r="U5"/>
  <c r="U6" s="1"/>
  <c r="G106"/>
  <c r="F91"/>
  <c r="F92" s="1"/>
  <c r="R5"/>
  <c r="F122"/>
  <c r="F123" s="1"/>
  <c r="AO12"/>
  <c r="X6" l="1"/>
  <c r="X23"/>
  <c r="X15"/>
  <c r="F15" s="1"/>
  <c r="I113"/>
  <c r="L113"/>
  <c r="H112"/>
  <c r="I112"/>
  <c r="K112"/>
  <c r="L112"/>
  <c r="N112"/>
  <c r="Q112"/>
  <c r="T112"/>
  <c r="W112"/>
  <c r="Z112"/>
  <c r="AC112"/>
  <c r="AF112"/>
  <c r="I110"/>
  <c r="H110"/>
  <c r="I109"/>
  <c r="L92"/>
  <c r="I92"/>
  <c r="I91"/>
  <c r="L58"/>
  <c r="L57"/>
  <c r="I58"/>
  <c r="L44"/>
  <c r="L45" s="1"/>
  <c r="I44"/>
  <c r="G98"/>
  <c r="AO57"/>
  <c r="AO58"/>
  <c r="E85"/>
  <c r="E86"/>
  <c r="K74"/>
  <c r="N74"/>
  <c r="Q74"/>
  <c r="T74"/>
  <c r="W74"/>
  <c r="Z74"/>
  <c r="AC74"/>
  <c r="AF74"/>
  <c r="AI74"/>
  <c r="AL74"/>
  <c r="AL76" s="1"/>
  <c r="AL77" s="1"/>
  <c r="H74"/>
  <c r="H75" s="1"/>
  <c r="H92"/>
  <c r="Q92"/>
  <c r="T92"/>
  <c r="W92"/>
  <c r="H91"/>
  <c r="Q91"/>
  <c r="T91"/>
  <c r="W91"/>
  <c r="K123"/>
  <c r="Q123"/>
  <c r="T123"/>
  <c r="W123"/>
  <c r="K122"/>
  <c r="H123"/>
  <c r="Q122"/>
  <c r="T122"/>
  <c r="W122"/>
  <c r="Y122" s="1"/>
  <c r="Y123" s="1"/>
  <c r="H122"/>
  <c r="AL78" l="1"/>
  <c r="AL79" s="1"/>
  <c r="AL80" s="1"/>
  <c r="AL81" s="1"/>
  <c r="AL82" s="1"/>
  <c r="AL113"/>
  <c r="H76"/>
  <c r="AC76"/>
  <c r="AC77" s="1"/>
  <c r="AC78" s="1"/>
  <c r="AC79" s="1"/>
  <c r="AC80" s="1"/>
  <c r="AC81" s="1"/>
  <c r="AC82" s="1"/>
  <c r="AC61"/>
  <c r="Q113"/>
  <c r="Q75"/>
  <c r="Q76" s="1"/>
  <c r="Q77" s="1"/>
  <c r="Q78" s="1"/>
  <c r="Q79" s="1"/>
  <c r="Q80" s="1"/>
  <c r="Q81" s="1"/>
  <c r="Q82" s="1"/>
  <c r="AF113"/>
  <c r="AF76"/>
  <c r="AF77" s="1"/>
  <c r="AF78" s="1"/>
  <c r="AF79" s="1"/>
  <c r="AF80" s="1"/>
  <c r="AF81" s="1"/>
  <c r="AF82" s="1"/>
  <c r="T113"/>
  <c r="T75"/>
  <c r="T76" s="1"/>
  <c r="T77" s="1"/>
  <c r="T78" s="1"/>
  <c r="T79" s="1"/>
  <c r="T80" s="1"/>
  <c r="T81" s="1"/>
  <c r="T82" s="1"/>
  <c r="AI76"/>
  <c r="AI77" s="1"/>
  <c r="AI78" s="1"/>
  <c r="AI79" s="1"/>
  <c r="AI80" s="1"/>
  <c r="AI81" s="1"/>
  <c r="AI82" s="1"/>
  <c r="AI61"/>
  <c r="W113"/>
  <c r="W75"/>
  <c r="W76" s="1"/>
  <c r="W77" s="1"/>
  <c r="W78" s="1"/>
  <c r="W79" s="1"/>
  <c r="W80" s="1"/>
  <c r="W81" s="1"/>
  <c r="W82" s="1"/>
  <c r="K58"/>
  <c r="K75"/>
  <c r="K76" s="1"/>
  <c r="K77" s="1"/>
  <c r="K78" s="1"/>
  <c r="K79" s="1"/>
  <c r="K80" s="1"/>
  <c r="K81" s="1"/>
  <c r="K82" s="1"/>
  <c r="K83" s="1"/>
  <c r="Z113"/>
  <c r="Z75"/>
  <c r="Z76" s="1"/>
  <c r="Z77" s="1"/>
  <c r="Z78" s="1"/>
  <c r="Z79" s="1"/>
  <c r="Z80" s="1"/>
  <c r="Z81" s="1"/>
  <c r="Z82" s="1"/>
  <c r="N113"/>
  <c r="N75"/>
  <c r="N76" s="1"/>
  <c r="N77" s="1"/>
  <c r="N78" s="1"/>
  <c r="N79" s="1"/>
  <c r="N80" s="1"/>
  <c r="N81" s="1"/>
  <c r="N82" s="1"/>
  <c r="AL72"/>
  <c r="F44"/>
  <c r="F22" s="1"/>
  <c r="F23" s="1"/>
  <c r="AI60"/>
  <c r="AI110" s="1"/>
  <c r="AI123" s="1"/>
  <c r="AI72"/>
  <c r="E123"/>
  <c r="G123" s="1"/>
  <c r="E91"/>
  <c r="G91" s="1"/>
  <c r="AC113"/>
  <c r="AC60"/>
  <c r="G97"/>
  <c r="F16"/>
  <c r="X16"/>
  <c r="I22"/>
  <c r="K113"/>
  <c r="H113"/>
  <c r="I45"/>
  <c r="AO92"/>
  <c r="AQ92" s="1"/>
  <c r="AO110"/>
  <c r="L22"/>
  <c r="L5" s="1"/>
  <c r="L6" s="1"/>
  <c r="AO123"/>
  <c r="K57"/>
  <c r="N109"/>
  <c r="H109"/>
  <c r="Q109"/>
  <c r="T109"/>
  <c r="E103"/>
  <c r="E104"/>
  <c r="E95"/>
  <c r="G95" s="1"/>
  <c r="E101"/>
  <c r="E94"/>
  <c r="G94" s="1"/>
  <c r="K119"/>
  <c r="N119"/>
  <c r="W119"/>
  <c r="Z119"/>
  <c r="AC119"/>
  <c r="AF119"/>
  <c r="AI119"/>
  <c r="AL119"/>
  <c r="AO119"/>
  <c r="H119"/>
  <c r="K116"/>
  <c r="N116"/>
  <c r="T116"/>
  <c r="W116"/>
  <c r="W117" s="1"/>
  <c r="Z116"/>
  <c r="AC116"/>
  <c r="AF116"/>
  <c r="AI116"/>
  <c r="AL116"/>
  <c r="AO116"/>
  <c r="H116"/>
  <c r="K44"/>
  <c r="K22" s="1"/>
  <c r="K23" s="1"/>
  <c r="N44"/>
  <c r="N45" s="1"/>
  <c r="Q44"/>
  <c r="Q45" s="1"/>
  <c r="T44"/>
  <c r="T45" s="1"/>
  <c r="W44"/>
  <c r="W22" s="1"/>
  <c r="Z44"/>
  <c r="Z45" s="1"/>
  <c r="AC44"/>
  <c r="AC45" s="1"/>
  <c r="AF44"/>
  <c r="AF22" s="1"/>
  <c r="AF23" s="1"/>
  <c r="AI44"/>
  <c r="AI22" s="1"/>
  <c r="AI5" s="1"/>
  <c r="AL45"/>
  <c r="AO45"/>
  <c r="H44"/>
  <c r="H22" s="1"/>
  <c r="E40"/>
  <c r="AL83" l="1"/>
  <c r="AL58" s="1"/>
  <c r="AL57"/>
  <c r="AL112"/>
  <c r="E113"/>
  <c r="E75"/>
  <c r="Z83"/>
  <c r="Z58" s="1"/>
  <c r="Z57"/>
  <c r="W83"/>
  <c r="W58" s="1"/>
  <c r="W57"/>
  <c r="T83"/>
  <c r="T58" s="1"/>
  <c r="T57"/>
  <c r="Q83"/>
  <c r="Q58" s="1"/>
  <c r="Q57"/>
  <c r="E76"/>
  <c r="H77"/>
  <c r="AI62"/>
  <c r="AI83"/>
  <c r="AI57"/>
  <c r="AC83"/>
  <c r="AC62"/>
  <c r="AC57"/>
  <c r="N83"/>
  <c r="N58" s="1"/>
  <c r="N57"/>
  <c r="AF83"/>
  <c r="AF58" s="1"/>
  <c r="AF57"/>
  <c r="AF5" s="1"/>
  <c r="AF6" s="1"/>
  <c r="G109"/>
  <c r="G122"/>
  <c r="F5"/>
  <c r="AI15"/>
  <c r="AI16" s="1"/>
  <c r="F45"/>
  <c r="E36"/>
  <c r="G36" s="1"/>
  <c r="G40"/>
  <c r="W15"/>
  <c r="W16" s="1"/>
  <c r="Y16" s="1"/>
  <c r="Y22"/>
  <c r="E92"/>
  <c r="G92" s="1"/>
  <c r="E12"/>
  <c r="G12" s="1"/>
  <c r="I23"/>
  <c r="I15"/>
  <c r="I16" s="1"/>
  <c r="W23"/>
  <c r="Y23" s="1"/>
  <c r="H23"/>
  <c r="N110"/>
  <c r="E110" s="1"/>
  <c r="G110" s="1"/>
  <c r="E116"/>
  <c r="L16"/>
  <c r="L23"/>
  <c r="N123"/>
  <c r="I57"/>
  <c r="I5" s="1"/>
  <c r="I6" s="1"/>
  <c r="T22"/>
  <c r="T23" s="1"/>
  <c r="N22"/>
  <c r="AF15"/>
  <c r="AF16" s="1"/>
  <c r="K16"/>
  <c r="H15"/>
  <c r="Q22"/>
  <c r="K5"/>
  <c r="AF45"/>
  <c r="E119"/>
  <c r="G119" s="1"/>
  <c r="G120" s="1"/>
  <c r="AI6"/>
  <c r="W5"/>
  <c r="W45"/>
  <c r="Z22"/>
  <c r="AI45"/>
  <c r="AL22"/>
  <c r="AL15" s="1"/>
  <c r="AI23"/>
  <c r="H45"/>
  <c r="AC22"/>
  <c r="AC15" s="1"/>
  <c r="AC16" s="1"/>
  <c r="K45"/>
  <c r="AL16" l="1"/>
  <c r="AI63"/>
  <c r="AI58"/>
  <c r="AC63"/>
  <c r="AC58"/>
  <c r="H78"/>
  <c r="E77"/>
  <c r="Y15"/>
  <c r="E22"/>
  <c r="G22" s="1"/>
  <c r="W6"/>
  <c r="Y6" s="1"/>
  <c r="Y5"/>
  <c r="Z15"/>
  <c r="Z16" s="1"/>
  <c r="H16"/>
  <c r="N23"/>
  <c r="N5"/>
  <c r="P5" s="1"/>
  <c r="K6"/>
  <c r="T15"/>
  <c r="T16" s="1"/>
  <c r="T5"/>
  <c r="T6" s="1"/>
  <c r="Q23"/>
  <c r="Q15"/>
  <c r="Q16" s="1"/>
  <c r="Q5"/>
  <c r="Q6" s="1"/>
  <c r="AO16"/>
  <c r="AC23"/>
  <c r="AC5"/>
  <c r="AC6" s="1"/>
  <c r="AL23"/>
  <c r="AL5"/>
  <c r="AL6" s="1"/>
  <c r="Z23"/>
  <c r="Z5"/>
  <c r="E27"/>
  <c r="G15" l="1"/>
  <c r="H79"/>
  <c r="E78"/>
  <c r="N6"/>
  <c r="P6" s="1"/>
  <c r="G27"/>
  <c r="Z6"/>
  <c r="AB6" s="1"/>
  <c r="AB5"/>
  <c r="AO6"/>
  <c r="Z120"/>
  <c r="AC120"/>
  <c r="AF120"/>
  <c r="AI120"/>
  <c r="AL120"/>
  <c r="AO120"/>
  <c r="T120"/>
  <c r="W120"/>
  <c r="E79" l="1"/>
  <c r="H80"/>
  <c r="E31"/>
  <c r="E30"/>
  <c r="E28"/>
  <c r="G28" s="1"/>
  <c r="H81" l="1"/>
  <c r="E80"/>
  <c r="E44"/>
  <c r="G16"/>
  <c r="E23"/>
  <c r="G23" s="1"/>
  <c r="H120"/>
  <c r="K120"/>
  <c r="N120"/>
  <c r="H82" l="1"/>
  <c r="E81"/>
  <c r="E72" s="1"/>
  <c r="E59" s="1"/>
  <c r="G44"/>
  <c r="G45" s="1"/>
  <c r="E45"/>
  <c r="E120"/>
  <c r="N117"/>
  <c r="E117" s="1"/>
  <c r="H83" l="1"/>
  <c r="E82"/>
  <c r="E57" s="1"/>
  <c r="H57"/>
  <c r="H5" s="1"/>
  <c r="G9"/>
  <c r="H58" l="1"/>
  <c r="E83"/>
  <c r="E58" s="1"/>
  <c r="H6"/>
  <c r="G5" l="1"/>
  <c r="G6"/>
</calcChain>
</file>

<file path=xl/comments1.xml><?xml version="1.0" encoding="utf-8"?>
<comments xmlns="http://schemas.openxmlformats.org/spreadsheetml/2006/main">
  <authors>
    <author>TureyskayEE</author>
  </authors>
  <commentList>
    <comment ref="K11" author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sharedStrings.xml><?xml version="1.0" encoding="utf-8"?>
<sst xmlns="http://schemas.openxmlformats.org/spreadsheetml/2006/main" count="359" uniqueCount="158">
  <si>
    <t>№ п/п</t>
  </si>
  <si>
    <t>Наименование мероприятий программы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</si>
  <si>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</si>
  <si>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</si>
  <si>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</si>
  <si>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</si>
  <si>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</si>
  <si>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</si>
  <si>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</si>
  <si>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</si>
  <si>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</si>
  <si>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</si>
  <si>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</si>
  <si>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</si>
  <si>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%</t>
  </si>
  <si>
    <t>план</t>
  </si>
  <si>
    <t>факт</t>
  </si>
  <si>
    <t>1.1.</t>
  </si>
  <si>
    <t>всего:</t>
  </si>
  <si>
    <t>федеральный бюджет</t>
  </si>
  <si>
    <t>бюджет автономного округа</t>
  </si>
  <si>
    <t>1.2.</t>
  </si>
  <si>
    <t>В том числе:</t>
  </si>
  <si>
    <t>прочие расходы</t>
  </si>
  <si>
    <t>Всего:</t>
  </si>
  <si>
    <t>программы Нижневартовского района</t>
  </si>
  <si>
    <t xml:space="preserve"> ГРАФИК </t>
  </si>
  <si>
    <t>бюджет района</t>
  </si>
  <si>
    <t>бюджеты поселений района</t>
  </si>
  <si>
    <t>Наименование показателей результатов</t>
  </si>
  <si>
    <t>Специалист департамента финансов администрации района</t>
  </si>
  <si>
    <t xml:space="preserve">Лимиты бюджетных ассигнований и финансирование сверены: </t>
  </si>
  <si>
    <t>Показатели непосредственных результатов</t>
  </si>
  <si>
    <t xml:space="preserve">Показатели конечных результатов </t>
  </si>
  <si>
    <t>Подпрограмма I</t>
  </si>
  <si>
    <t>иные внебюджетные источники</t>
  </si>
  <si>
    <t>ВСЕГО по муниципальной программе:</t>
  </si>
  <si>
    <t>инвестиции в объекты государственной и муниципальной собственности</t>
  </si>
  <si>
    <t>в разрезе соисполнителей</t>
  </si>
  <si>
    <t>Результат реализации программы **</t>
  </si>
  <si>
    <t>Ответ ственный испол нитель</t>
  </si>
  <si>
    <t>А.В. Воробьев</t>
  </si>
  <si>
    <t>управление экологии и природопользования администрации района</t>
  </si>
  <si>
    <t>1.3.</t>
  </si>
  <si>
    <t>1.4.</t>
  </si>
  <si>
    <t>Реализации программы деятельности Районной общественной экологической организации "Родник"</t>
  </si>
  <si>
    <t>1.5.</t>
  </si>
  <si>
    <t>Задача 1 «Развитие системы экологического образования, просвещения и формирование экологической культуры населения на территории района»</t>
  </si>
  <si>
    <t>Задача 2 «Развитие и совершенствование Нормативно-правовой и методической базы в области обращения с отходами»</t>
  </si>
  <si>
    <t>Разработка и принятие нормативных правовых актов администрации района в области обра-щения с отходами</t>
  </si>
  <si>
    <t>__________________________</t>
  </si>
  <si>
    <t>Исп.</t>
  </si>
  <si>
    <t>управление образования и молодежной политики администрации района</t>
  </si>
  <si>
    <t>муниципальное казенное учреждение «Управление капитального строительства по застройке Нижневартовского района»</t>
  </si>
  <si>
    <t>Управление культуры администрации района</t>
  </si>
  <si>
    <t>Начальник управления           экологии и природопользования администрации района</t>
  </si>
  <si>
    <t>Таблица 4</t>
  </si>
  <si>
    <t xml:space="preserve">Целевые показатели муниципальной программы </t>
  </si>
  <si>
    <t>"Обеспечение экологической безопасности в Нижневартовском районе на  2014−2020 годы"</t>
  </si>
  <si>
    <t>Базовый показатель на начало реализации муниципальной программы</t>
  </si>
  <si>
    <t>в том числе</t>
  </si>
  <si>
    <t>Количество проведенных природоохранных, эколого-просветительских и эколого-образовательных мероприятий, единиц</t>
  </si>
  <si>
    <t>Количество выходов в эфир телевизионных передач, репортажей, видеороликов, единиц</t>
  </si>
  <si>
    <t>Количество выпущенных печатных изданий и публикаций в средствах массовой информации, единиц</t>
  </si>
  <si>
    <t>4</t>
  </si>
  <si>
    <t>Количество ликвидированных и рекультивированных мест захламления отходами, единиц</t>
  </si>
  <si>
    <t>Доля ликвидированных и рекультивированных мест захламления отходами, % от общего количества выявленных мест захламления отходами</t>
  </si>
  <si>
    <t>Доля населения, вовлеченного в экологические  мероприятия, от общего числа жителей района, %</t>
  </si>
  <si>
    <t>Всего по муниципальной программе (в разрезе исполнителей):</t>
  </si>
  <si>
    <t>всего</t>
  </si>
  <si>
    <t>Причина отклонения плановых показателей от фактических</t>
  </si>
  <si>
    <t xml:space="preserve">всего: </t>
  </si>
  <si>
    <t>1.5.1.</t>
  </si>
  <si>
    <t xml:space="preserve">Цель: сохранение благоприятной окружающей среды и биологического разнообразия в интересах настоящего и будущих поколений </t>
  </si>
  <si>
    <t>Развитие системы экологического образования, просвещения и формирование экологической культуры населения на территории района</t>
  </si>
  <si>
    <t>управление экологии и природопользования администрации района, управление культуры администрации района,  управление образования и молодежной политики администрации района</t>
  </si>
  <si>
    <t>1.1.29</t>
  </si>
  <si>
    <t>1.1.30</t>
  </si>
  <si>
    <t>1.1.35</t>
  </si>
  <si>
    <t xml:space="preserve">Подготовка и проведение международной экологической акции «Спасти и сохранить» </t>
  </si>
  <si>
    <t>ИТОГО по основному мероприятию 1.1.:</t>
  </si>
  <si>
    <t>Развитие и совершенствование нормативно-правовой и методической базы в области обращения с отходам</t>
  </si>
  <si>
    <t>ИТОГО по основному мероприятию 1.2.:</t>
  </si>
  <si>
    <t>Снижение негативного воздействия на окружающую среду отходов производства и потребления</t>
  </si>
  <si>
    <t>ИТОГО по основному мероприятию 1.3.:</t>
  </si>
  <si>
    <t>Организация и проведение экологического мониторинга за состоянием окружающей среды на территории района</t>
  </si>
  <si>
    <t>ИТОГО по основному мероприятию 1.4.:</t>
  </si>
  <si>
    <t>Строительство объектов для размещения отходов</t>
  </si>
  <si>
    <t>Источник финансирования</t>
  </si>
  <si>
    <t>ИТОГО по основному мероприятию 1.5.:</t>
  </si>
  <si>
    <t>Управление экологии и природопользования</t>
  </si>
  <si>
    <t>Оснащение эколого-биологических лабораторий</t>
  </si>
  <si>
    <t>Значение показателя на 2016 год</t>
  </si>
  <si>
    <t>Количество построенных объектов размещения отходов, единиц</t>
  </si>
  <si>
    <t>Количество оборудованных площадок временного размещения твердых коммунальных (бытовых) отходов, единиц</t>
  </si>
  <si>
    <t>Проектирование полигона строительных отходов и древесины в п. Ваховске</t>
  </si>
  <si>
    <t>1.5.4.</t>
  </si>
  <si>
    <t>Проектирование объекта «Межпоселенческий полигон отходов строительства и ремонта, твердых ком-мунальных отходов в городском поселении Новоаганск»</t>
  </si>
  <si>
    <t>Запрос и получение технических условий на электроснабжение объекта «Межпосе-ленческий полигон отходов строительства и ремонта, твердых коммунальных отхо-дов в городском посе-лении Новоаганск»</t>
  </si>
  <si>
    <t>1.5.6.</t>
  </si>
  <si>
    <t>1.5.7.</t>
  </si>
  <si>
    <t>Устройство новой карты складирования твердых коммунальных отходов (с закрытием отработанной) на полигоне твердых бытовых отходов в п. Ваховске</t>
  </si>
  <si>
    <t>1.3.5.</t>
  </si>
  <si>
    <t>Строительство объекта «Полигон твердых бытовых отходов в с. Покур Нижневартов-ского района»</t>
  </si>
  <si>
    <t>1.5.2.</t>
  </si>
  <si>
    <t>Начальник управления экологии и природопользования администрации района</t>
  </si>
  <si>
    <t xml:space="preserve"> реализации  муниципальной </t>
  </si>
  <si>
    <t>49 48 08</t>
  </si>
  <si>
    <t>2016 год</t>
  </si>
  <si>
    <t>"Обеспечение экологической безопасности в Нижневартовском районе на 2014-2020 годы"</t>
  </si>
  <si>
    <t>Проектирование объекта «Рекультивация земельного участка, расположенного в районе водозабора города Нижневартовска в водоохраной зоне р. Вах за территорией бывшего кирпичного завода № 2, непосредственно прилегающей с северо-восточной стороны к земельному участку с кадастровым номером 86:04:0000001:595»</t>
  </si>
  <si>
    <t>1.1.19.</t>
  </si>
  <si>
    <t>Проведение районного смотра-конкурса среди садово-огороднических, дачных объединений граждан района</t>
  </si>
  <si>
    <t xml:space="preserve">управление экологии и природопользования </t>
  </si>
  <si>
    <t>управление культуры администрации района / адм. с.п. поселения Вата (по согласованию)</t>
  </si>
  <si>
    <t>1.1.36.</t>
  </si>
  <si>
    <t>Выполнение работ по разработке эскизов, изготовлению и монтажу баннеров в пгт. Излучинске и пгт. Новоаганске на тему «2017 год – Год экологии»</t>
  </si>
  <si>
    <t>Гл.специалист управления экологии и природопользования</t>
  </si>
  <si>
    <t>Д.Ф. Заика</t>
  </si>
  <si>
    <t>1.3.6.</t>
  </si>
  <si>
    <t>Приобретение контейнеров для сбора твердых коммунальных отходов в насе-ленные пункты района</t>
  </si>
  <si>
    <t>1.3.7.</t>
  </si>
  <si>
    <t>Государственная экологическая экспертиза проектной документации «Рекультивация несанкционированного участка сброса жидких бытовых от-ходов в пгт. Новоаганске»</t>
  </si>
  <si>
    <t>1.3.8.</t>
  </si>
  <si>
    <t>Проектирование объекта «Рекультивация нарушенных земель после сноса объектов капитального строительства д. Усть-Колекъёган Нижне-вартовского района»</t>
  </si>
  <si>
    <t>График реализации муниципальной программы "Обеспечение экологической безопасности в Нижневартовском районе на 2014-2020 годы" за январь-декабрь 2016 года</t>
  </si>
  <si>
    <t xml:space="preserve">муниципальный контракт с ЗАО «СибНИПИРП» от  18.07.2016 № МК/266/16-044/16, 
срок выполнения работ – 05.05.2017; 
планируемый переходящий остаток на 2017 год – 1400,0 тыс.рублей
</t>
  </si>
  <si>
    <t xml:space="preserve">заключен муниципальный контракт ООО «Стройпроект» от 05.10.2016 № 32-ТО/16, 
срок окончания работ – 05.05.2017;
планируемый переходящий остаток на 2017 год – 2737,394 тыс.рублей
</t>
  </si>
  <si>
    <r>
      <t>з</t>
    </r>
    <r>
      <rPr>
        <sz val="14"/>
        <rFont val="Times New Roman"/>
        <family val="1"/>
        <charset val="204"/>
      </rPr>
      <t xml:space="preserve">аключен муниципальный контракт с ООО «РосЮграПроект» от 04.04.2016 № 05-ТО/16, 
срок выполнения работ –04.11.2016;
доп.соглашение от 19.12.2016 на продление срока контракта на 30.07.2017; переходящий остаток на 2017 год – 1 238,0 тыс.рублей
</t>
    </r>
  </si>
  <si>
    <t>мероприятие выполнено, переходящий остаток на 2017 год</t>
  </si>
  <si>
    <t>за январь-декабрь 2016 года</t>
  </si>
  <si>
    <t>переходящий остаток на 2017 год</t>
  </si>
  <si>
    <t>Таблица 5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</si>
  <si>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</si>
  <si>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наименование муниципальной программы</t>
  </si>
  <si>
    <t>1.</t>
  </si>
  <si>
    <t>Результаты реализации муниципальной программы</t>
  </si>
  <si>
    <t>2.</t>
  </si>
  <si>
    <t>Информация о контрактной системе в сфере закупок:</t>
  </si>
  <si>
    <t>2.1.</t>
  </si>
  <si>
    <t xml:space="preserve">объем закупок, тыс. рублей  </t>
  </si>
  <si>
    <t>2.2.</t>
  </si>
  <si>
    <t>количество заявок, единиц</t>
  </si>
  <si>
    <t>2.3.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</si>
  <si>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</si>
  <si>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2.4.</t>
  </si>
  <si>
    <t>сумма экономии по итогам закупок, предложения по перераспределению сэкономленных средств</t>
  </si>
  <si>
    <t>1270,5 тыс. рублей:                                                                                                                                                                                    экономию планируется перераспределить на следующие мероприятия:                                                                                        - предоставление гранта победителям районного смотра-конкурса на звание «Лучшее садово-огородническое, дачное объединение граждан в осуществлении природоохранной деятельности в 2016 году;                                                                                                                                                          - проведение мероприятий, приуроченных к Году экологии в 2017 году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</si>
  <si>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</si>
  <si>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</si>
  <si>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 xml:space="preserve"> -</t>
  </si>
  <si>
    <t>4.</t>
  </si>
  <si>
    <t xml:space="preserve">Наличие, объемы и состояние объектов незавершенного строительства, в том числе:
местный бюджет </t>
  </si>
  <si>
    <t>привлеченные средства</t>
  </si>
  <si>
    <t xml:space="preserve">Руководитель_______________________ </t>
  </si>
  <si>
    <t>Исполнитель___________________</t>
  </si>
  <si>
    <t>тел.</t>
  </si>
  <si>
    <t xml:space="preserve">Проведение районного смотра-конкурса среди садово-огороднических, дачных объединений граждан района-100тыс.руб.финансирование в 2017 году; по заключенным контрактам со сроком исполнения в 2017 году -6млн.545,9 тыс.руб.,в том числе:проектирование объекта «Полигон отходов строительства и ремонта, твердых коммунальных отходов в городском поселении Новоаганск»-2млн.737тыс.руб., сроком  выполнения работ 05.05.2017,  проектирование объекта «Рекультивация земельно-го участка, расположенного в районе водозабора го-рода Нижневартовска в водоохраной зоне р. Вах»- 1млн. 400тыс.руб.,  срок выполнения работ 05.05.2017, объекту «Полигон строительных отходов и древесины в п. Ваховск» договор на технологическое присоединение-1млн.238тыс.руб.
Проведение мероприятий, приуроченных к Году экологии в 2017 году-1млн.171,5тыс.руб: Экологическая экспертиза проектной документации «Рекультивация несанкционированного участка сброса жидких бытовых отходов в пгт. Новоаганске»-566,5тыс.руб., Приобретение контейнеров с крышками для сбора твердых коммунальных отходов в населенные пункты района-309тыс.руб.,Проектирование объекта «Рекультивация нарушенных земель после сноса объектов капитального строительства д. Усть-Колекъёган Нижневартовского района»-295тыс.руб. 
</t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</si>
</sst>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0.000"/>
    <numFmt numFmtId="166" formatCode="#,##0.000"/>
  </numFmts>
  <fonts count="3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5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6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vertical="top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right"/>
    </xf>
    <xf numFmtId="2" fontId="17" fillId="0" borderId="0" xfId="0" applyNumberFormat="1" applyFont="1" applyAlignment="1">
      <alignment horizontal="center" vertical="center"/>
    </xf>
    <xf numFmtId="2" fontId="17" fillId="0" borderId="0" xfId="0" applyNumberFormat="1" applyFont="1"/>
    <xf numFmtId="2" fontId="1" fillId="0" borderId="0" xfId="0" applyNumberFormat="1" applyFont="1"/>
    <xf numFmtId="2" fontId="20" fillId="0" borderId="0" xfId="0" applyNumberFormat="1" applyFont="1"/>
    <xf numFmtId="1" fontId="21" fillId="0" borderId="1" xfId="0" applyNumberFormat="1" applyFont="1" applyBorder="1" applyAlignment="1">
      <alignment horizontal="center" vertical="top" wrapText="1"/>
    </xf>
    <xf numFmtId="2" fontId="1" fillId="0" borderId="0" xfId="0" applyNumberFormat="1" applyFont="1" applyAlignment="1">
      <alignment horizontal="center"/>
    </xf>
    <xf numFmtId="1" fontId="1" fillId="0" borderId="1" xfId="1" applyNumberFormat="1" applyFont="1" applyBorder="1" applyAlignment="1">
      <alignment horizontal="center" vertical="top" wrapText="1"/>
    </xf>
    <xf numFmtId="2" fontId="19" fillId="0" borderId="0" xfId="0" applyNumberFormat="1" applyFont="1" applyFill="1" applyBorder="1" applyAlignment="1">
      <alignment horizontal="justify" vertical="top"/>
    </xf>
    <xf numFmtId="2" fontId="19" fillId="0" borderId="0" xfId="0" applyNumberFormat="1" applyFont="1" applyFill="1" applyBorder="1" applyAlignment="1" applyProtection="1">
      <alignment vertical="center"/>
    </xf>
    <xf numFmtId="2" fontId="19" fillId="0" borderId="0" xfId="0" applyNumberFormat="1" applyFont="1" applyFill="1" applyAlignment="1" applyProtection="1">
      <alignment vertical="center"/>
    </xf>
    <xf numFmtId="2" fontId="19" fillId="0" borderId="0" xfId="0" applyNumberFormat="1" applyFont="1" applyFill="1" applyAlignment="1" applyProtection="1">
      <alignment horizontal="left" vertical="center"/>
    </xf>
    <xf numFmtId="2" fontId="19" fillId="0" borderId="0" xfId="0" applyNumberFormat="1" applyFont="1" applyFill="1" applyAlignment="1" applyProtection="1">
      <alignment horizontal="right" vertical="center"/>
    </xf>
    <xf numFmtId="2" fontId="19" fillId="0" borderId="0" xfId="1" applyNumberFormat="1" applyFont="1" applyFill="1" applyBorder="1" applyAlignment="1" applyProtection="1">
      <alignment vertical="center" wrapText="1"/>
    </xf>
    <xf numFmtId="2" fontId="1" fillId="0" borderId="0" xfId="0" applyNumberFormat="1" applyFont="1" applyFill="1" applyBorder="1" applyAlignment="1" applyProtection="1">
      <alignment horizontal="left"/>
    </xf>
    <xf numFmtId="2" fontId="20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>
      <alignment horizontal="center" vertical="top" wrapText="1"/>
    </xf>
    <xf numFmtId="1" fontId="20" fillId="0" borderId="0" xfId="0" applyNumberFormat="1" applyFont="1" applyFill="1" applyBorder="1" applyAlignment="1">
      <alignment horizontal="justify" vertical="top" wrapText="1"/>
    </xf>
    <xf numFmtId="1" fontId="23" fillId="0" borderId="0" xfId="0" applyNumberFormat="1" applyFont="1" applyBorder="1" applyAlignment="1">
      <alignment horizontal="justify" vertical="top" wrapText="1"/>
    </xf>
    <xf numFmtId="1" fontId="20" fillId="0" borderId="0" xfId="0" applyNumberFormat="1" applyFont="1" applyFill="1" applyBorder="1" applyAlignment="1">
      <alignment horizontal="justify" vertical="top"/>
    </xf>
    <xf numFmtId="1" fontId="25" fillId="0" borderId="0" xfId="0" applyNumberFormat="1" applyFont="1" applyBorder="1" applyAlignment="1">
      <alignment horizontal="justify" vertical="top" wrapText="1"/>
    </xf>
    <xf numFmtId="2" fontId="24" fillId="0" borderId="0" xfId="0" applyNumberFormat="1" applyFont="1" applyFill="1" applyBorder="1" applyAlignment="1">
      <alignment horizontal="justify" vertical="top"/>
    </xf>
    <xf numFmtId="164" fontId="28" fillId="0" borderId="1" xfId="1" applyNumberFormat="1" applyFont="1" applyBorder="1" applyAlignment="1">
      <alignment horizontal="center" vertical="top" wrapText="1"/>
    </xf>
    <xf numFmtId="2" fontId="17" fillId="0" borderId="0" xfId="0" applyNumberFormat="1" applyFont="1" applyFill="1"/>
    <xf numFmtId="2" fontId="1" fillId="0" borderId="0" xfId="0" applyNumberFormat="1" applyFont="1" applyFill="1"/>
    <xf numFmtId="2" fontId="1" fillId="0" borderId="1" xfId="0" applyNumberFormat="1" applyFont="1" applyFill="1" applyBorder="1" applyAlignment="1">
      <alignment horizontal="center" vertical="top" wrapText="1"/>
    </xf>
    <xf numFmtId="1" fontId="1" fillId="0" borderId="1" xfId="1" applyNumberFormat="1" applyFont="1" applyFill="1" applyBorder="1" applyAlignment="1">
      <alignment horizontal="center" vertical="top" wrapText="1"/>
    </xf>
    <xf numFmtId="164" fontId="28" fillId="0" borderId="1" xfId="1" applyNumberFormat="1" applyFont="1" applyFill="1" applyBorder="1" applyAlignment="1">
      <alignment horizontal="center" vertical="top" wrapText="1"/>
    </xf>
    <xf numFmtId="2" fontId="22" fillId="0" borderId="0" xfId="0" applyNumberFormat="1" applyFont="1" applyFill="1" applyBorder="1" applyAlignment="1">
      <alignment horizontal="justify" vertical="top" wrapText="1"/>
    </xf>
    <xf numFmtId="2" fontId="13" fillId="0" borderId="0" xfId="0" applyNumberFormat="1" applyFont="1" applyFill="1" applyBorder="1" applyAlignment="1">
      <alignment horizontal="justify" vertical="top" wrapText="1"/>
    </xf>
    <xf numFmtId="1" fontId="25" fillId="0" borderId="0" xfId="0" applyNumberFormat="1" applyFont="1" applyFill="1" applyBorder="1" applyAlignment="1">
      <alignment horizontal="justify" vertical="top" wrapText="1"/>
    </xf>
    <xf numFmtId="2" fontId="12" fillId="2" borderId="0" xfId="0" applyNumberFormat="1" applyFont="1" applyFill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Alignment="1">
      <alignment horizontal="center" vertical="center" wrapText="1"/>
    </xf>
    <xf numFmtId="2" fontId="10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0" fillId="2" borderId="1" xfId="1" applyNumberFormat="1" applyFont="1" applyFill="1" applyBorder="1" applyAlignment="1">
      <alignment horizontal="center" vertical="center" wrapText="1"/>
    </xf>
    <xf numFmtId="2" fontId="12" fillId="2" borderId="0" xfId="1" applyNumberFormat="1" applyFont="1" applyFill="1" applyBorder="1" applyAlignment="1">
      <alignment horizontal="center" vertical="center"/>
    </xf>
    <xf numFmtId="2" fontId="12" fillId="2" borderId="6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2" fontId="12" fillId="2" borderId="1" xfId="1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left" vertical="center"/>
    </xf>
    <xf numFmtId="2" fontId="12" fillId="2" borderId="1" xfId="1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2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2" fontId="12" fillId="2" borderId="7" xfId="0" applyNumberFormat="1" applyFont="1" applyFill="1" applyBorder="1" applyAlignment="1">
      <alignment horizontal="center" vertical="center"/>
    </xf>
    <xf numFmtId="2" fontId="12" fillId="2" borderId="2" xfId="0" applyNumberFormat="1" applyFont="1" applyFill="1" applyBorder="1" applyAlignment="1">
      <alignment horizontal="center" vertical="center"/>
    </xf>
    <xf numFmtId="2" fontId="12" fillId="2" borderId="10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2" fontId="12" fillId="2" borderId="6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vertical="center" wrapText="1"/>
    </xf>
    <xf numFmtId="2" fontId="10" fillId="2" borderId="6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 applyProtection="1">
      <alignment horizontal="center" vertical="center" wrapText="1"/>
      <protection hidden="1"/>
    </xf>
    <xf numFmtId="2" fontId="10" fillId="2" borderId="1" xfId="1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textRotation="90" wrapText="1"/>
    </xf>
    <xf numFmtId="1" fontId="10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" fontId="12" fillId="2" borderId="1" xfId="1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textRotation="90" wrapText="1"/>
    </xf>
    <xf numFmtId="2" fontId="10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0" fillId="3" borderId="1" xfId="1" applyNumberFormat="1" applyFont="1" applyFill="1" applyBorder="1" applyAlignment="1">
      <alignment horizontal="center" vertical="center" wrapText="1"/>
    </xf>
    <xf numFmtId="2" fontId="12" fillId="3" borderId="1" xfId="1" applyNumberFormat="1" applyFont="1" applyFill="1" applyBorder="1" applyAlignment="1">
      <alignment horizontal="center" vertical="center" wrapText="1"/>
    </xf>
    <xf numFmtId="2" fontId="12" fillId="3" borderId="1" xfId="1" applyNumberFormat="1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 wrapText="1"/>
    </xf>
    <xf numFmtId="2" fontId="12" fillId="3" borderId="0" xfId="1" applyNumberFormat="1" applyFont="1" applyFill="1" applyBorder="1" applyAlignment="1">
      <alignment horizontal="center" vertical="center"/>
    </xf>
    <xf numFmtId="2" fontId="12" fillId="3" borderId="0" xfId="0" applyNumberFormat="1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vertical="center" wrapText="1"/>
    </xf>
    <xf numFmtId="2" fontId="12" fillId="3" borderId="0" xfId="0" applyNumberFormat="1" applyFont="1" applyFill="1" applyAlignment="1">
      <alignment horizontal="center" vertical="center"/>
    </xf>
    <xf numFmtId="1" fontId="28" fillId="0" borderId="1" xfId="1" applyNumberFormat="1" applyFont="1" applyBorder="1" applyAlignment="1">
      <alignment horizontal="center" vertical="top" wrapText="1"/>
    </xf>
    <xf numFmtId="2" fontId="10" fillId="3" borderId="1" xfId="0" applyNumberFormat="1" applyFont="1" applyFill="1" applyBorder="1" applyAlignment="1" applyProtection="1">
      <alignment horizontal="center" vertical="center" textRotation="90" wrapText="1"/>
      <protection hidden="1"/>
    </xf>
    <xf numFmtId="2" fontId="16" fillId="3" borderId="1" xfId="0" applyNumberFormat="1" applyFont="1" applyFill="1" applyBorder="1" applyAlignment="1">
      <alignment horizontal="center" vertical="center"/>
    </xf>
    <xf numFmtId="2" fontId="29" fillId="3" borderId="1" xfId="1" applyNumberFormat="1" applyFont="1" applyFill="1" applyBorder="1" applyAlignment="1">
      <alignment horizontal="center" vertical="center" wrapText="1"/>
    </xf>
    <xf numFmtId="2" fontId="10" fillId="3" borderId="0" xfId="0" applyNumberFormat="1" applyFont="1" applyFill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 wrapText="1"/>
    </xf>
    <xf numFmtId="2" fontId="10" fillId="4" borderId="1" xfId="1" applyNumberFormat="1" applyFont="1" applyFill="1" applyBorder="1" applyAlignment="1">
      <alignment horizontal="center" vertical="center" wrapText="1"/>
    </xf>
    <xf numFmtId="1" fontId="10" fillId="4" borderId="1" xfId="1" applyNumberFormat="1" applyFont="1" applyFill="1" applyBorder="1" applyAlignment="1">
      <alignment horizontal="center" vertical="center" wrapText="1"/>
    </xf>
    <xf numFmtId="0" fontId="10" fillId="4" borderId="1" xfId="1" applyNumberFormat="1" applyFont="1" applyFill="1" applyBorder="1" applyAlignment="1">
      <alignment horizontal="center" vertical="center" wrapText="1"/>
    </xf>
    <xf numFmtId="2" fontId="12" fillId="4" borderId="4" xfId="1" applyNumberFormat="1" applyFont="1" applyFill="1" applyBorder="1" applyAlignment="1">
      <alignment horizontal="center" vertical="center"/>
    </xf>
    <xf numFmtId="2" fontId="12" fillId="4" borderId="4" xfId="1" applyNumberFormat="1" applyFont="1" applyFill="1" applyBorder="1" applyAlignment="1">
      <alignment horizontal="center" vertical="center" wrapText="1"/>
    </xf>
    <xf numFmtId="2" fontId="12" fillId="4" borderId="4" xfId="0" applyNumberFormat="1" applyFont="1" applyFill="1" applyBorder="1" applyAlignment="1">
      <alignment horizontal="center" vertical="center"/>
    </xf>
    <xf numFmtId="2" fontId="12" fillId="4" borderId="0" xfId="1" applyNumberFormat="1" applyFont="1" applyFill="1" applyBorder="1" applyAlignment="1">
      <alignment horizontal="center" vertical="center" wrapText="1"/>
    </xf>
    <xf numFmtId="2" fontId="12" fillId="4" borderId="0" xfId="1" applyNumberFormat="1" applyFont="1" applyFill="1" applyBorder="1" applyAlignment="1">
      <alignment horizontal="center" vertical="center"/>
    </xf>
    <xf numFmtId="2" fontId="12" fillId="4" borderId="0" xfId="0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/>
    </xf>
    <xf numFmtId="2" fontId="12" fillId="4" borderId="6" xfId="0" applyNumberFormat="1" applyFont="1" applyFill="1" applyBorder="1" applyAlignment="1">
      <alignment horizontal="center" vertical="center"/>
    </xf>
    <xf numFmtId="2" fontId="12" fillId="4" borderId="1" xfId="1" applyNumberFormat="1" applyFont="1" applyFill="1" applyBorder="1" applyAlignment="1">
      <alignment horizontal="center" vertical="center"/>
    </xf>
    <xf numFmtId="2" fontId="10" fillId="4" borderId="1" xfId="1" applyNumberFormat="1" applyFont="1" applyFill="1" applyBorder="1" applyAlignment="1">
      <alignment horizontal="center" vertical="center"/>
    </xf>
    <xf numFmtId="0" fontId="12" fillId="4" borderId="1" xfId="1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wrapText="1"/>
    </xf>
    <xf numFmtId="2" fontId="12" fillId="4" borderId="1" xfId="1" applyNumberFormat="1" applyFont="1" applyFill="1" applyBorder="1" applyAlignment="1">
      <alignment horizontal="center" vertical="center" wrapText="1"/>
    </xf>
    <xf numFmtId="0" fontId="12" fillId="4" borderId="1" xfId="1" applyNumberFormat="1" applyFont="1" applyFill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2" fontId="12" fillId="4" borderId="0" xfId="0" applyNumberFormat="1" applyFont="1" applyFill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2" fontId="16" fillId="4" borderId="1" xfId="0" applyNumberFormat="1" applyFont="1" applyFill="1" applyBorder="1" applyAlignment="1">
      <alignment horizontal="center" vertical="center"/>
    </xf>
    <xf numFmtId="2" fontId="10" fillId="4" borderId="6" xfId="0" applyNumberFormat="1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6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 applyProtection="1">
      <alignment horizontal="center" vertical="center" wrapText="1"/>
      <protection hidden="1"/>
    </xf>
    <xf numFmtId="2" fontId="12" fillId="4" borderId="7" xfId="0" applyNumberFormat="1" applyFont="1" applyFill="1" applyBorder="1" applyAlignment="1">
      <alignment horizontal="center" vertical="center" wrapText="1"/>
    </xf>
    <xf numFmtId="2" fontId="10" fillId="4" borderId="6" xfId="0" applyNumberFormat="1" applyFont="1" applyFill="1" applyBorder="1" applyAlignment="1">
      <alignment horizontal="center" vertical="center" wrapText="1"/>
    </xf>
    <xf numFmtId="2" fontId="10" fillId="4" borderId="0" xfId="0" applyNumberFormat="1" applyFont="1" applyFill="1" applyAlignment="1">
      <alignment horizontal="center" vertical="center"/>
    </xf>
    <xf numFmtId="2" fontId="10" fillId="4" borderId="0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 applyProtection="1">
      <alignment horizontal="center" vertical="center" wrapText="1"/>
      <protection hidden="1"/>
    </xf>
    <xf numFmtId="2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4" borderId="1" xfId="0" applyNumberFormat="1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/>
    </xf>
    <xf numFmtId="0" fontId="10" fillId="5" borderId="1" xfId="0" applyNumberFormat="1" applyFont="1" applyFill="1" applyBorder="1" applyAlignment="1">
      <alignment horizontal="center" vertical="center"/>
    </xf>
    <xf numFmtId="2" fontId="10" fillId="5" borderId="0" xfId="0" applyNumberFormat="1" applyFont="1" applyFill="1" applyAlignment="1">
      <alignment horizontal="center" vertical="center"/>
    </xf>
    <xf numFmtId="2" fontId="10" fillId="5" borderId="0" xfId="0" applyNumberFormat="1" applyFont="1" applyFill="1" applyBorder="1" applyAlignment="1">
      <alignment horizontal="center" vertical="center"/>
    </xf>
    <xf numFmtId="2" fontId="12" fillId="5" borderId="1" xfId="0" applyNumberFormat="1" applyFont="1" applyFill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 vertical="center"/>
    </xf>
    <xf numFmtId="0" fontId="12" fillId="5" borderId="1" xfId="0" applyNumberFormat="1" applyFont="1" applyFill="1" applyBorder="1" applyAlignment="1">
      <alignment horizontal="center" vertical="center"/>
    </xf>
    <xf numFmtId="2" fontId="12" fillId="5" borderId="1" xfId="1" applyNumberFormat="1" applyFont="1" applyFill="1" applyBorder="1" applyAlignment="1">
      <alignment horizontal="center" vertical="center"/>
    </xf>
    <xf numFmtId="2" fontId="12" fillId="5" borderId="0" xfId="0" applyNumberFormat="1" applyFont="1" applyFill="1" applyAlignment="1">
      <alignment horizontal="center" vertical="center"/>
    </xf>
    <xf numFmtId="2" fontId="12" fillId="5" borderId="0" xfId="0" applyNumberFormat="1" applyFont="1" applyFill="1" applyBorder="1" applyAlignment="1">
      <alignment horizontal="center" vertical="center"/>
    </xf>
    <xf numFmtId="2" fontId="10" fillId="5" borderId="1" xfId="1" applyNumberFormat="1" applyFont="1" applyFill="1" applyBorder="1" applyAlignment="1">
      <alignment horizontal="center" vertical="center" wrapText="1"/>
    </xf>
    <xf numFmtId="2" fontId="10" fillId="5" borderId="1" xfId="1" applyNumberFormat="1" applyFont="1" applyFill="1" applyBorder="1" applyAlignment="1">
      <alignment horizontal="center" vertical="center"/>
    </xf>
    <xf numFmtId="0" fontId="10" fillId="5" borderId="1" xfId="1" applyNumberFormat="1" applyFont="1" applyFill="1" applyBorder="1" applyAlignment="1">
      <alignment horizontal="center" vertical="center"/>
    </xf>
    <xf numFmtId="2" fontId="12" fillId="5" borderId="1" xfId="1" applyNumberFormat="1" applyFont="1" applyFill="1" applyBorder="1" applyAlignment="1">
      <alignment horizontal="center" vertical="center" wrapText="1"/>
    </xf>
    <xf numFmtId="0" fontId="12" fillId="5" borderId="1" xfId="1" applyNumberFormat="1" applyFont="1" applyFill="1" applyBorder="1" applyAlignment="1">
      <alignment horizontal="center" vertical="center"/>
    </xf>
    <xf numFmtId="1" fontId="10" fillId="5" borderId="1" xfId="1" applyNumberFormat="1" applyFont="1" applyFill="1" applyBorder="1" applyAlignment="1">
      <alignment horizontal="center" vertical="center" wrapText="1"/>
    </xf>
    <xf numFmtId="0" fontId="10" fillId="5" borderId="1" xfId="1" applyNumberFormat="1" applyFont="1" applyFill="1" applyBorder="1" applyAlignment="1">
      <alignment horizontal="center" vertical="center" wrapText="1"/>
    </xf>
    <xf numFmtId="1" fontId="12" fillId="5" borderId="1" xfId="1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 wrapText="1"/>
    </xf>
    <xf numFmtId="165" fontId="12" fillId="2" borderId="0" xfId="0" applyNumberFormat="1" applyFont="1" applyFill="1" applyAlignment="1">
      <alignment horizontal="center" vertical="center"/>
    </xf>
    <xf numFmtId="165" fontId="10" fillId="4" borderId="1" xfId="0" applyNumberFormat="1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/>
    </xf>
    <xf numFmtId="165" fontId="10" fillId="4" borderId="1" xfId="1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1" fontId="10" fillId="5" borderId="1" xfId="1" applyNumberFormat="1" applyFont="1" applyFill="1" applyBorder="1" applyAlignment="1">
      <alignment horizontal="center" vertical="center"/>
    </xf>
    <xf numFmtId="1" fontId="12" fillId="2" borderId="1" xfId="1" applyNumberFormat="1" applyFont="1" applyFill="1" applyBorder="1" applyAlignment="1">
      <alignment horizontal="center" vertical="center"/>
    </xf>
    <xf numFmtId="2" fontId="12" fillId="2" borderId="0" xfId="0" applyNumberFormat="1" applyFont="1" applyFill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textRotation="90" wrapText="1"/>
    </xf>
    <xf numFmtId="2" fontId="10" fillId="3" borderId="1" xfId="0" applyNumberFormat="1" applyFont="1" applyFill="1" applyBorder="1" applyAlignment="1">
      <alignment horizontal="center" vertical="center" wrapText="1"/>
    </xf>
    <xf numFmtId="1" fontId="27" fillId="4" borderId="1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/>
    </xf>
    <xf numFmtId="164" fontId="10" fillId="5" borderId="1" xfId="1" applyNumberFormat="1" applyFont="1" applyFill="1" applyBorder="1" applyAlignment="1">
      <alignment horizontal="center" vertical="center" wrapText="1"/>
    </xf>
    <xf numFmtId="164" fontId="10" fillId="4" borderId="1" xfId="1" applyNumberFormat="1" applyFont="1" applyFill="1" applyBorder="1" applyAlignment="1">
      <alignment horizontal="center" vertical="center" wrapText="1"/>
    </xf>
    <xf numFmtId="1" fontId="12" fillId="5" borderId="1" xfId="1" applyNumberFormat="1" applyFont="1" applyFill="1" applyBorder="1" applyAlignment="1">
      <alignment horizontal="center" vertical="center" wrapText="1"/>
    </xf>
    <xf numFmtId="1" fontId="12" fillId="3" borderId="1" xfId="1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textRotation="90" wrapText="1"/>
    </xf>
    <xf numFmtId="0" fontId="10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0" fillId="2" borderId="1" xfId="1" applyNumberFormat="1" applyFont="1" applyFill="1" applyBorder="1" applyAlignment="1">
      <alignment horizontal="center" vertical="center" wrapText="1"/>
    </xf>
    <xf numFmtId="0" fontId="12" fillId="2" borderId="1" xfId="1" applyNumberFormat="1" applyFont="1" applyFill="1" applyBorder="1" applyAlignment="1">
      <alignment horizontal="center" vertical="center" wrapText="1"/>
    </xf>
    <xf numFmtId="0" fontId="12" fillId="2" borderId="1" xfId="1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31" fillId="0" borderId="0" xfId="0" applyNumberFormat="1" applyFont="1" applyFill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textRotation="90" wrapText="1"/>
    </xf>
    <xf numFmtId="2" fontId="10" fillId="0" borderId="1" xfId="1" applyNumberFormat="1" applyFont="1" applyFill="1" applyBorder="1" applyAlignment="1">
      <alignment horizontal="center" vertical="center" wrapText="1"/>
    </xf>
    <xf numFmtId="2" fontId="12" fillId="0" borderId="1" xfId="1" applyNumberFormat="1" applyFont="1" applyFill="1" applyBorder="1" applyAlignment="1">
      <alignment horizontal="center" vertical="center" wrapText="1"/>
    </xf>
    <xf numFmtId="2" fontId="12" fillId="0" borderId="1" xfId="1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2" fontId="12" fillId="0" borderId="0" xfId="1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 wrapText="1"/>
    </xf>
    <xf numFmtId="2" fontId="12" fillId="0" borderId="0" xfId="0" applyNumberFormat="1" applyFont="1" applyFill="1" applyAlignment="1">
      <alignment horizontal="center" vertical="center" wrapText="1"/>
    </xf>
    <xf numFmtId="2" fontId="12" fillId="0" borderId="0" xfId="0" applyNumberFormat="1" applyFont="1" applyFill="1" applyAlignment="1">
      <alignment horizontal="center" vertical="center"/>
    </xf>
    <xf numFmtId="2" fontId="10" fillId="3" borderId="1" xfId="1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2" fontId="10" fillId="0" borderId="0" xfId="1" applyNumberFormat="1" applyFont="1" applyFill="1" applyBorder="1" applyAlignment="1">
      <alignment horizontal="center" vertical="center" wrapText="1"/>
    </xf>
    <xf numFmtId="0" fontId="12" fillId="0" borderId="0" xfId="1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 wrapText="1"/>
    </xf>
    <xf numFmtId="2" fontId="12" fillId="0" borderId="0" xfId="0" applyNumberFormat="1" applyFont="1" applyFill="1" applyAlignment="1">
      <alignment horizontal="left" vertical="top"/>
    </xf>
    <xf numFmtId="2" fontId="10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textRotation="90"/>
    </xf>
    <xf numFmtId="2" fontId="12" fillId="0" borderId="0" xfId="0" applyNumberFormat="1" applyFont="1" applyFill="1" applyAlignment="1">
      <alignment horizontal="center" vertical="center" textRotation="90"/>
    </xf>
    <xf numFmtId="0" fontId="12" fillId="0" borderId="0" xfId="0" applyNumberFormat="1" applyFont="1" applyFill="1" applyAlignment="1">
      <alignment horizontal="center" vertical="center" textRotation="90"/>
    </xf>
    <xf numFmtId="2" fontId="12" fillId="0" borderId="0" xfId="0" applyNumberFormat="1" applyFont="1" applyFill="1" applyAlignment="1">
      <alignment horizontal="right" vertical="center"/>
    </xf>
    <xf numFmtId="0" fontId="12" fillId="0" borderId="0" xfId="0" applyNumberFormat="1" applyFont="1" applyFill="1" applyAlignment="1">
      <alignment horizontal="center" vertical="center"/>
    </xf>
    <xf numFmtId="2" fontId="30" fillId="0" borderId="0" xfId="0" applyNumberFormat="1" applyFont="1" applyFill="1" applyAlignment="1">
      <alignment horizontal="left" vertical="center"/>
    </xf>
    <xf numFmtId="2" fontId="31" fillId="0" borderId="0" xfId="0" applyNumberFormat="1" applyFont="1" applyFill="1" applyAlignment="1">
      <alignment horizontal="center" vertical="center" wrapText="1"/>
    </xf>
    <xf numFmtId="2" fontId="30" fillId="0" borderId="0" xfId="0" applyNumberFormat="1" applyFont="1" applyFill="1" applyAlignment="1">
      <alignment horizontal="center" vertical="center"/>
    </xf>
    <xf numFmtId="0" fontId="31" fillId="0" borderId="0" xfId="0" applyNumberFormat="1" applyFont="1" applyFill="1" applyAlignment="1">
      <alignment horizontal="center" vertical="center"/>
    </xf>
    <xf numFmtId="2" fontId="31" fillId="0" borderId="5" xfId="0" applyNumberFormat="1" applyFont="1" applyFill="1" applyBorder="1" applyAlignment="1">
      <alignment horizontal="center" vertical="center"/>
    </xf>
    <xf numFmtId="2" fontId="31" fillId="0" borderId="0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2" fontId="19" fillId="0" borderId="0" xfId="0" applyNumberFormat="1" applyFont="1" applyFill="1" applyBorder="1" applyAlignment="1" applyProtection="1">
      <alignment horizontal="left"/>
    </xf>
    <xf numFmtId="164" fontId="10" fillId="2" borderId="1" xfId="0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/>
    </xf>
    <xf numFmtId="164" fontId="12" fillId="5" borderId="1" xfId="0" applyNumberFormat="1" applyFont="1" applyFill="1" applyBorder="1" applyAlignment="1">
      <alignment horizontal="center" vertical="center"/>
    </xf>
    <xf numFmtId="164" fontId="12" fillId="5" borderId="1" xfId="1" applyNumberFormat="1" applyFont="1" applyFill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 wrapText="1"/>
    </xf>
    <xf numFmtId="1" fontId="10" fillId="4" borderId="1" xfId="1" applyNumberFormat="1" applyFont="1" applyFill="1" applyBorder="1" applyAlignment="1">
      <alignment horizontal="center" vertical="center"/>
    </xf>
    <xf numFmtId="1" fontId="10" fillId="2" borderId="1" xfId="1" applyNumberFormat="1" applyFont="1" applyFill="1" applyBorder="1" applyAlignment="1">
      <alignment horizontal="center" vertical="center" wrapText="1"/>
    </xf>
    <xf numFmtId="164" fontId="12" fillId="4" borderId="1" xfId="1" applyNumberFormat="1" applyFont="1" applyFill="1" applyBorder="1" applyAlignment="1">
      <alignment horizontal="center" vertical="center"/>
    </xf>
    <xf numFmtId="2" fontId="18" fillId="0" borderId="0" xfId="0" applyNumberFormat="1" applyFont="1" applyAlignment="1">
      <alignment horizontal="center" vertical="top" wrapText="1"/>
    </xf>
    <xf numFmtId="2" fontId="19" fillId="0" borderId="0" xfId="0" applyNumberFormat="1" applyFont="1"/>
    <xf numFmtId="2" fontId="27" fillId="0" borderId="0" xfId="0" applyNumberFormat="1" applyFont="1" applyAlignment="1">
      <alignment horizontal="center" vertical="top" wrapText="1"/>
    </xf>
    <xf numFmtId="2" fontId="1" fillId="0" borderId="0" xfId="0" applyNumberFormat="1" applyFont="1" applyAlignment="1">
      <alignment horizontal="center" vertical="center"/>
    </xf>
    <xf numFmtId="1" fontId="28" fillId="0" borderId="1" xfId="0" applyNumberFormat="1" applyFont="1" applyBorder="1" applyAlignment="1">
      <alignment horizontal="center" vertical="top"/>
    </xf>
    <xf numFmtId="1" fontId="28" fillId="0" borderId="1" xfId="1" applyNumberFormat="1" applyFont="1" applyFill="1" applyBorder="1" applyAlignment="1">
      <alignment horizontal="center" vertical="top" wrapText="1"/>
    </xf>
    <xf numFmtId="2" fontId="22" fillId="0" borderId="0" xfId="0" applyNumberFormat="1" applyFont="1" applyBorder="1" applyAlignment="1">
      <alignment horizontal="justify" vertical="top" wrapText="1"/>
    </xf>
    <xf numFmtId="2" fontId="13" fillId="0" borderId="0" xfId="0" applyNumberFormat="1" applyFont="1" applyBorder="1" applyAlignment="1">
      <alignment horizontal="justify" vertical="top" wrapText="1"/>
    </xf>
    <xf numFmtId="2" fontId="22" fillId="0" borderId="0" xfId="0" applyNumberFormat="1" applyFont="1" applyBorder="1" applyAlignment="1">
      <alignment vertical="top"/>
    </xf>
    <xf numFmtId="2" fontId="22" fillId="0" borderId="0" xfId="0" applyNumberFormat="1" applyFont="1" applyAlignment="1">
      <alignment vertical="top"/>
    </xf>
    <xf numFmtId="2" fontId="22" fillId="0" borderId="0" xfId="0" applyNumberFormat="1" applyFont="1" applyBorder="1" applyAlignment="1">
      <alignment horizontal="left" vertical="top"/>
    </xf>
    <xf numFmtId="2" fontId="13" fillId="0" borderId="0" xfId="0" applyNumberFormat="1" applyFont="1" applyBorder="1" applyAlignment="1">
      <alignment horizontal="left" vertical="top"/>
    </xf>
    <xf numFmtId="1" fontId="17" fillId="0" borderId="0" xfId="0" applyNumberFormat="1" applyFont="1"/>
    <xf numFmtId="1" fontId="10" fillId="5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0" fillId="0" borderId="0" xfId="0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wrapText="1"/>
    </xf>
    <xf numFmtId="2" fontId="24" fillId="2" borderId="14" xfId="0" applyNumberFormat="1" applyFont="1" applyFill="1" applyBorder="1" applyAlignment="1">
      <alignment horizontal="center" vertical="center" wrapText="1"/>
    </xf>
    <xf numFmtId="2" fontId="24" fillId="2" borderId="15" xfId="0" applyNumberFormat="1" applyFont="1" applyFill="1" applyBorder="1" applyAlignment="1">
      <alignment horizontal="center" vertical="center" wrapText="1"/>
    </xf>
    <xf numFmtId="2" fontId="24" fillId="2" borderId="2" xfId="0" applyNumberFormat="1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2" fontId="27" fillId="2" borderId="14" xfId="0" applyNumberFormat="1" applyFont="1" applyFill="1" applyBorder="1" applyAlignment="1">
      <alignment horizontal="center" vertical="center" wrapText="1"/>
    </xf>
    <xf numFmtId="2" fontId="27" fillId="2" borderId="15" xfId="0" applyNumberFormat="1" applyFont="1" applyFill="1" applyBorder="1" applyAlignment="1">
      <alignment horizontal="center" vertical="center" wrapText="1"/>
    </xf>
    <xf numFmtId="2" fontId="27" fillId="2" borderId="2" xfId="0" applyNumberFormat="1" applyFont="1" applyFill="1" applyBorder="1" applyAlignment="1">
      <alignment horizontal="center" vertical="center" wrapText="1"/>
    </xf>
    <xf numFmtId="2" fontId="12" fillId="2" borderId="14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12" fillId="2" borderId="14" xfId="0" applyNumberFormat="1" applyFont="1" applyFill="1" applyBorder="1" applyAlignment="1">
      <alignment horizontal="center" vertical="top" wrapText="1"/>
    </xf>
    <xf numFmtId="2" fontId="12" fillId="2" borderId="2" xfId="0" applyNumberFormat="1" applyFont="1" applyFill="1" applyBorder="1" applyAlignment="1">
      <alignment horizontal="center" vertical="top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2" borderId="16" xfId="0" applyNumberFormat="1" applyFont="1" applyFill="1" applyBorder="1" applyAlignment="1">
      <alignment horizontal="center" vertical="top" wrapText="1"/>
    </xf>
    <xf numFmtId="2" fontId="12" fillId="2" borderId="0" xfId="0" applyNumberFormat="1" applyFont="1" applyFill="1" applyBorder="1" applyAlignment="1">
      <alignment horizontal="center" vertical="top" wrapText="1"/>
    </xf>
    <xf numFmtId="2" fontId="12" fillId="2" borderId="5" xfId="0" applyNumberFormat="1" applyFont="1" applyFill="1" applyBorder="1" applyAlignment="1">
      <alignment horizontal="center" vertical="top" wrapText="1"/>
    </xf>
    <xf numFmtId="2" fontId="10" fillId="2" borderId="14" xfId="0" applyNumberFormat="1" applyFont="1" applyFill="1" applyBorder="1" applyAlignment="1">
      <alignment horizontal="center" vertical="center" wrapText="1"/>
    </xf>
    <xf numFmtId="2" fontId="10" fillId="2" borderId="17" xfId="0" applyNumberFormat="1" applyFont="1" applyFill="1" applyBorder="1" applyAlignment="1">
      <alignment horizontal="center" vertical="center" wrapText="1"/>
    </xf>
    <xf numFmtId="2" fontId="12" fillId="2" borderId="15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/>
    </xf>
    <xf numFmtId="2" fontId="12" fillId="2" borderId="11" xfId="0" applyNumberFormat="1" applyFont="1" applyFill="1" applyBorder="1" applyAlignment="1">
      <alignment horizontal="center" vertic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2" fontId="12" fillId="2" borderId="10" xfId="0" applyNumberFormat="1" applyFont="1" applyFill="1" applyBorder="1" applyAlignment="1">
      <alignment horizontal="center" vertical="center" wrapText="1"/>
    </xf>
    <xf numFmtId="2" fontId="12" fillId="2" borderId="12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2" fontId="12" fillId="2" borderId="9" xfId="0" applyNumberFormat="1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vertical="center" wrapText="1"/>
    </xf>
    <xf numFmtId="2" fontId="12" fillId="2" borderId="5" xfId="0" applyNumberFormat="1" applyFont="1" applyFill="1" applyBorder="1" applyAlignment="1">
      <alignment horizontal="center" vertical="center" wrapText="1"/>
    </xf>
    <xf numFmtId="2" fontId="12" fillId="2" borderId="7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 wrapText="1"/>
    </xf>
    <xf numFmtId="2" fontId="30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textRotation="90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 applyProtection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top" wrapText="1"/>
    </xf>
    <xf numFmtId="2" fontId="16" fillId="2" borderId="2" xfId="0" applyNumberFormat="1" applyFont="1" applyFill="1" applyBorder="1" applyAlignment="1">
      <alignment horizontal="center" vertical="center" wrapText="1"/>
    </xf>
    <xf numFmtId="2" fontId="19" fillId="2" borderId="14" xfId="0" applyNumberFormat="1" applyFont="1" applyFill="1" applyBorder="1" applyAlignment="1">
      <alignment horizontal="center" vertical="center" wrapText="1"/>
    </xf>
    <xf numFmtId="2" fontId="19" fillId="2" borderId="2" xfId="0" applyNumberFormat="1" applyFont="1" applyFill="1" applyBorder="1" applyAlignment="1">
      <alignment horizontal="center" vertical="center" wrapText="1"/>
    </xf>
    <xf numFmtId="2" fontId="17" fillId="0" borderId="0" xfId="0" applyNumberFormat="1" applyFont="1" applyAlignment="1">
      <alignment horizontal="right"/>
    </xf>
    <xf numFmtId="2" fontId="27" fillId="0" borderId="0" xfId="0" applyNumberFormat="1" applyFont="1" applyAlignment="1">
      <alignment horizontal="center" vertical="top" wrapText="1"/>
    </xf>
    <xf numFmtId="2" fontId="27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9" fillId="0" borderId="0" xfId="0" applyNumberFormat="1" applyFont="1" applyFill="1" applyBorder="1" applyAlignment="1" applyProtection="1">
      <alignment horizontal="left"/>
    </xf>
    <xf numFmtId="2" fontId="22" fillId="0" borderId="0" xfId="0" applyNumberFormat="1" applyFont="1" applyBorder="1" applyAlignment="1">
      <alignment horizontal="left" vertical="top"/>
    </xf>
    <xf numFmtId="1" fontId="26" fillId="0" borderId="8" xfId="0" applyNumberFormat="1" applyFont="1" applyBorder="1" applyAlignment="1">
      <alignment horizontal="center" vertical="top" wrapText="1"/>
    </xf>
    <xf numFmtId="1" fontId="26" fillId="0" borderId="3" xfId="0" applyNumberFormat="1" applyFont="1" applyBorder="1" applyAlignment="1">
      <alignment horizontal="center" vertical="top" wrapText="1"/>
    </xf>
    <xf numFmtId="1" fontId="26" fillId="0" borderId="6" xfId="0" applyNumberFormat="1" applyFont="1" applyBorder="1" applyAlignment="1">
      <alignment horizontal="center" vertical="top" wrapText="1"/>
    </xf>
    <xf numFmtId="2" fontId="26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Alignment="1">
      <alignment horizontal="center"/>
    </xf>
    <xf numFmtId="0" fontId="22" fillId="0" borderId="0" xfId="0" applyFont="1"/>
    <xf numFmtId="0" fontId="22" fillId="0" borderId="0" xfId="0" applyFont="1" applyFill="1" applyAlignment="1">
      <alignment horizontal="right"/>
    </xf>
    <xf numFmtId="0" fontId="32" fillId="0" borderId="0" xfId="0" applyFont="1" applyAlignment="1">
      <alignment horizontal="center" vertical="center" wrapText="1"/>
    </xf>
    <xf numFmtId="0" fontId="22" fillId="0" borderId="0" xfId="0" applyNumberFormat="1" applyFont="1" applyBorder="1" applyAlignment="1">
      <alignment horizontal="center"/>
    </xf>
    <xf numFmtId="0" fontId="34" fillId="0" borderId="0" xfId="0" applyFont="1" applyBorder="1" applyAlignment="1">
      <alignment horizontal="center" vertical="center" wrapText="1"/>
    </xf>
    <xf numFmtId="0" fontId="22" fillId="0" borderId="5" xfId="0" applyNumberFormat="1" applyFont="1" applyBorder="1" applyAlignment="1">
      <alignment horizontal="center"/>
    </xf>
    <xf numFmtId="0" fontId="35" fillId="0" borderId="5" xfId="0" applyFont="1" applyBorder="1" applyAlignment="1">
      <alignment horizontal="center" vertical="top" wrapText="1"/>
    </xf>
    <xf numFmtId="0" fontId="19" fillId="0" borderId="15" xfId="0" applyNumberFormat="1" applyFont="1" applyBorder="1" applyAlignment="1">
      <alignment horizontal="center" vertical="top"/>
    </xf>
    <xf numFmtId="0" fontId="19" fillId="0" borderId="15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0" fontId="19" fillId="0" borderId="1" xfId="0" applyNumberFormat="1" applyFont="1" applyBorder="1" applyAlignment="1">
      <alignment horizontal="center" vertical="top"/>
    </xf>
    <xf numFmtId="43" fontId="19" fillId="0" borderId="1" xfId="1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left" vertical="top" wrapText="1"/>
    </xf>
    <xf numFmtId="166" fontId="19" fillId="0" borderId="1" xfId="0" applyNumberFormat="1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41" fontId="19" fillId="0" borderId="1" xfId="1" applyNumberFormat="1" applyFont="1" applyFill="1" applyBorder="1" applyAlignment="1">
      <alignment horizontal="left" vertical="top" wrapText="1"/>
    </xf>
    <xf numFmtId="4" fontId="19" fillId="0" borderId="1" xfId="0" applyNumberFormat="1" applyFont="1" applyFill="1" applyBorder="1" applyAlignment="1">
      <alignment horizontal="left" vertical="top" wrapText="1"/>
    </xf>
    <xf numFmtId="0" fontId="13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 wrapText="1"/>
    </xf>
    <xf numFmtId="4" fontId="13" fillId="0" borderId="1" xfId="0" applyNumberFormat="1" applyFont="1" applyFill="1" applyBorder="1" applyAlignment="1">
      <alignment horizontal="left" vertical="top" wrapText="1"/>
    </xf>
    <xf numFmtId="0" fontId="19" fillId="0" borderId="14" xfId="0" applyNumberFormat="1" applyFont="1" applyBorder="1" applyAlignment="1">
      <alignment horizontal="center" vertical="top"/>
    </xf>
    <xf numFmtId="0" fontId="19" fillId="0" borderId="18" xfId="0" applyFont="1" applyFill="1" applyBorder="1" applyAlignment="1">
      <alignment horizontal="left" vertical="top" wrapText="1"/>
    </xf>
    <xf numFmtId="0" fontId="19" fillId="0" borderId="15" xfId="0" applyNumberFormat="1" applyFont="1" applyBorder="1" applyAlignment="1">
      <alignment horizontal="center" vertical="top"/>
    </xf>
    <xf numFmtId="0" fontId="19" fillId="0" borderId="19" xfId="0" applyFont="1" applyFill="1" applyBorder="1" applyAlignment="1">
      <alignment horizontal="left" vertical="top" wrapText="1"/>
    </xf>
    <xf numFmtId="0" fontId="19" fillId="0" borderId="20" xfId="0" applyFont="1" applyFill="1" applyBorder="1" applyAlignment="1">
      <alignment horizontal="left" vertical="top" wrapText="1"/>
    </xf>
    <xf numFmtId="0" fontId="19" fillId="0" borderId="2" xfId="0" applyNumberFormat="1" applyFont="1" applyBorder="1" applyAlignment="1">
      <alignment horizontal="center" vertical="top"/>
    </xf>
    <xf numFmtId="0" fontId="22" fillId="0" borderId="0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/>
    </xf>
    <xf numFmtId="0" fontId="22" fillId="0" borderId="0" xfId="0" applyFont="1" applyAlignment="1"/>
    <xf numFmtId="3" fontId="24" fillId="0" borderId="0" xfId="0" applyNumberFormat="1" applyFont="1" applyAlignment="1">
      <alignment vertical="center"/>
    </xf>
    <xf numFmtId="0" fontId="22" fillId="0" borderId="0" xfId="0" applyFont="1" applyBorder="1" applyAlignment="1">
      <alignment horizontal="left" vertical="top"/>
    </xf>
    <xf numFmtId="0" fontId="24" fillId="0" borderId="0" xfId="0" applyFont="1" applyFill="1" applyAlignment="1">
      <alignment horizontal="left"/>
    </xf>
    <xf numFmtId="3" fontId="24" fillId="0" borderId="0" xfId="0" applyNumberFormat="1" applyFont="1" applyAlignment="1">
      <alignment horizontal="left" vertical="center"/>
    </xf>
    <xf numFmtId="0" fontId="24" fillId="0" borderId="0" xfId="0" applyFont="1" applyFill="1" applyBorder="1" applyAlignment="1" applyProtection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vertical="center"/>
    </xf>
    <xf numFmtId="164" fontId="24" fillId="0" borderId="0" xfId="0" applyNumberFormat="1" applyFont="1" applyFill="1" applyBorder="1" applyAlignment="1" applyProtection="1">
      <alignment horizontal="left"/>
    </xf>
    <xf numFmtId="0" fontId="22" fillId="0" borderId="0" xfId="0" applyFont="1" applyFill="1"/>
    <xf numFmtId="0" fontId="22" fillId="0" borderId="0" xfId="0" applyNumberFormat="1" applyFont="1" applyAlignment="1">
      <alignment horizontal="left"/>
    </xf>
  </cellXfs>
  <cellStyles count="2">
    <cellStyle name="Обычный" xfId="0" builtinId="0"/>
    <cellStyle name="Финансовый" xfId="1" builtinId="3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activeCell="G1" sqref="G1:J10"/>
    </sheetView>
  </sheetViews>
  <sheetFormatPr defaultColWidth="9.109375" defaultRowHeight="13.8"/>
  <cols>
    <col min="1" max="1" width="3.44140625" style="2" customWidth="1"/>
    <col min="2" max="2" width="4.6640625" style="2" customWidth="1"/>
    <col min="3" max="16384" width="9.109375" style="2"/>
  </cols>
  <sheetData>
    <row r="1" spans="1:14">
      <c r="A1" s="1"/>
      <c r="B1" s="1"/>
      <c r="C1" s="1"/>
      <c r="D1" s="1"/>
      <c r="E1" s="1"/>
      <c r="G1" s="3"/>
      <c r="H1" s="3"/>
      <c r="J1" s="3"/>
    </row>
    <row r="2" spans="1:14">
      <c r="A2" s="1"/>
      <c r="B2" s="1"/>
      <c r="C2" s="1"/>
      <c r="D2" s="1"/>
      <c r="E2" s="1"/>
      <c r="G2" s="3"/>
      <c r="H2" s="3"/>
      <c r="J2" s="3"/>
    </row>
    <row r="3" spans="1:14" ht="18.75" customHeight="1">
      <c r="A3" s="1"/>
      <c r="B3" s="1"/>
      <c r="C3" s="1"/>
      <c r="D3" s="1"/>
      <c r="E3" s="1"/>
      <c r="G3" s="265"/>
      <c r="H3" s="265"/>
      <c r="I3" s="265"/>
      <c r="J3" s="265"/>
    </row>
    <row r="4" spans="1:14" ht="18.75" customHeight="1">
      <c r="A4" s="1"/>
      <c r="B4" s="1"/>
      <c r="C4" s="1"/>
      <c r="D4" s="1"/>
      <c r="E4" s="1"/>
      <c r="G4" s="265"/>
      <c r="H4" s="265"/>
      <c r="I4" s="265"/>
      <c r="J4" s="265"/>
    </row>
    <row r="5" spans="1:14" ht="33.75" customHeight="1">
      <c r="A5" s="1"/>
      <c r="B5" s="1"/>
      <c r="C5" s="1"/>
      <c r="D5" s="1"/>
      <c r="E5" s="1"/>
      <c r="G5" s="265"/>
      <c r="H5" s="265"/>
      <c r="I5" s="265"/>
      <c r="J5" s="265"/>
    </row>
    <row r="6" spans="1:14" ht="7.5" customHeight="1">
      <c r="A6" s="7"/>
      <c r="B6" s="7"/>
      <c r="C6" s="7"/>
      <c r="D6" s="7"/>
      <c r="E6" s="7"/>
      <c r="F6" s="7"/>
      <c r="G6" s="7"/>
      <c r="H6" s="7"/>
      <c r="I6" s="7"/>
      <c r="J6" s="8"/>
    </row>
    <row r="7" spans="1:14" ht="15" customHeight="1">
      <c r="A7" s="1"/>
      <c r="B7" s="1"/>
      <c r="C7" s="1"/>
      <c r="D7" s="1"/>
      <c r="E7" s="1"/>
      <c r="I7" s="259"/>
      <c r="J7" s="259"/>
    </row>
    <row r="8" spans="1:14">
      <c r="A8" s="1"/>
      <c r="B8" s="1"/>
      <c r="C8" s="1"/>
      <c r="D8" s="1"/>
      <c r="E8" s="1"/>
      <c r="F8" s="1"/>
      <c r="I8" s="1"/>
      <c r="J8" s="3"/>
      <c r="K8" s="1"/>
      <c r="L8" s="1"/>
      <c r="M8" s="1"/>
      <c r="N8" s="1"/>
    </row>
    <row r="9" spans="1:14">
      <c r="A9" s="1"/>
      <c r="B9" s="1"/>
      <c r="C9" s="1"/>
      <c r="D9" s="1"/>
      <c r="E9" s="1"/>
      <c r="F9" s="1"/>
      <c r="H9" s="266"/>
      <c r="I9" s="266"/>
      <c r="J9" s="266"/>
      <c r="K9" s="1"/>
      <c r="L9" s="1"/>
      <c r="M9" s="1"/>
      <c r="N9" s="1"/>
    </row>
    <row r="10" spans="1:14">
      <c r="A10" s="1"/>
      <c r="B10" s="1"/>
      <c r="C10" s="1"/>
      <c r="D10" s="1"/>
      <c r="E10" s="1"/>
      <c r="F10" s="1"/>
      <c r="K10" s="1"/>
      <c r="L10" s="1"/>
      <c r="M10" s="1"/>
      <c r="N10" s="1"/>
    </row>
    <row r="11" spans="1:14" ht="15.6">
      <c r="K11" s="4"/>
      <c r="L11" s="4"/>
      <c r="M11" s="1"/>
      <c r="N11" s="1"/>
    </row>
    <row r="12" spans="1:14">
      <c r="K12" s="1"/>
      <c r="L12" s="1"/>
      <c r="M12" s="1"/>
      <c r="N12" s="1"/>
    </row>
    <row r="13" spans="1:14" ht="18.75" customHeight="1">
      <c r="K13" s="1"/>
      <c r="L13" s="1"/>
      <c r="M13" s="1"/>
      <c r="N13" s="1"/>
    </row>
    <row r="14" spans="1:14" ht="18.75" customHeight="1">
      <c r="K14" s="1"/>
      <c r="L14" s="1"/>
      <c r="M14" s="1"/>
      <c r="N14" s="1"/>
    </row>
    <row r="15" spans="1:14">
      <c r="K15" s="1"/>
      <c r="L15" s="1"/>
      <c r="M15" s="1"/>
      <c r="N15" s="1"/>
    </row>
    <row r="16" spans="1:14">
      <c r="A16" s="1"/>
      <c r="B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22.5" customHeight="1">
      <c r="C17" s="260" t="s">
        <v>26</v>
      </c>
      <c r="D17" s="261"/>
      <c r="E17" s="261"/>
      <c r="F17" s="261"/>
      <c r="G17" s="261"/>
      <c r="H17" s="261"/>
      <c r="I17" s="261"/>
      <c r="J17" s="4"/>
      <c r="K17" s="1"/>
      <c r="L17" s="1"/>
      <c r="M17" s="1"/>
      <c r="N17" s="1"/>
    </row>
    <row r="18" spans="1:14" ht="18">
      <c r="C18" s="262" t="s">
        <v>106</v>
      </c>
      <c r="D18" s="261"/>
      <c r="E18" s="261"/>
      <c r="F18" s="261"/>
      <c r="G18" s="261"/>
      <c r="H18" s="261"/>
      <c r="I18" s="261"/>
      <c r="J18" s="261"/>
      <c r="K18" s="1"/>
      <c r="L18" s="1"/>
      <c r="M18" s="1"/>
      <c r="N18" s="1"/>
    </row>
    <row r="19" spans="1:14" ht="18.75" customHeight="1">
      <c r="C19" s="268" t="s">
        <v>25</v>
      </c>
      <c r="D19" s="268"/>
      <c r="E19" s="268"/>
      <c r="F19" s="268"/>
      <c r="G19" s="268"/>
      <c r="H19" s="268"/>
      <c r="I19" s="268"/>
      <c r="J19" s="268"/>
      <c r="K19" s="1"/>
      <c r="L19" s="1"/>
      <c r="M19" s="1"/>
      <c r="N19" s="1"/>
    </row>
    <row r="20" spans="1:14" ht="15" customHeight="1">
      <c r="C20" s="263" t="s">
        <v>109</v>
      </c>
      <c r="D20" s="261"/>
      <c r="E20" s="261"/>
      <c r="F20" s="261"/>
      <c r="G20" s="261"/>
      <c r="H20" s="261"/>
      <c r="I20" s="261"/>
      <c r="J20" s="261"/>
      <c r="K20" s="1"/>
      <c r="L20" s="1"/>
      <c r="M20" s="1"/>
      <c r="N20" s="1"/>
    </row>
    <row r="21" spans="1:14" ht="15" customHeight="1">
      <c r="C21" s="261"/>
      <c r="D21" s="261"/>
      <c r="E21" s="261"/>
      <c r="F21" s="261"/>
      <c r="G21" s="261"/>
      <c r="H21" s="261"/>
      <c r="I21" s="261"/>
      <c r="J21" s="261"/>
      <c r="K21" s="1"/>
      <c r="L21" s="1"/>
      <c r="M21" s="1"/>
      <c r="N21" s="1"/>
    </row>
    <row r="22" spans="1:14" ht="38.25" customHeight="1">
      <c r="C22" s="261"/>
      <c r="D22" s="261"/>
      <c r="E22" s="261"/>
      <c r="F22" s="261"/>
      <c r="G22" s="261"/>
      <c r="H22" s="261"/>
      <c r="I22" s="261"/>
      <c r="J22" s="261"/>
      <c r="K22" s="1"/>
      <c r="L22" s="1"/>
      <c r="M22" s="1"/>
      <c r="N22" s="1"/>
    </row>
    <row r="23" spans="1:14" ht="21">
      <c r="A23" s="1"/>
      <c r="B23" s="1"/>
      <c r="C23" s="1"/>
      <c r="D23" s="267" t="s">
        <v>130</v>
      </c>
      <c r="E23" s="267"/>
      <c r="F23" s="267"/>
      <c r="G23" s="267"/>
      <c r="H23" s="267"/>
      <c r="I23" s="267"/>
      <c r="J23" s="1"/>
      <c r="K23" s="1"/>
      <c r="L23" s="1"/>
      <c r="M23" s="1"/>
      <c r="N23" s="1"/>
    </row>
    <row r="24" spans="1:14">
      <c r="A24" s="1"/>
      <c r="J24" s="1"/>
      <c r="K24" s="1"/>
      <c r="L24" s="1"/>
      <c r="M24" s="1"/>
      <c r="N24" s="1"/>
    </row>
    <row r="25" spans="1:14">
      <c r="A25" s="1"/>
      <c r="J25" s="1"/>
      <c r="K25" s="1"/>
      <c r="L25" s="1"/>
      <c r="M25" s="1"/>
      <c r="N25" s="1"/>
    </row>
    <row r="26" spans="1:14">
      <c r="A26" s="1"/>
      <c r="J26" s="1"/>
      <c r="K26" s="1"/>
      <c r="L26" s="1"/>
      <c r="M26" s="1"/>
      <c r="N26" s="1"/>
    </row>
    <row r="27" spans="1:14" ht="65.25" customHeight="1">
      <c r="A27" s="1"/>
      <c r="G27" s="264" t="s">
        <v>55</v>
      </c>
      <c r="H27" s="264"/>
      <c r="I27" s="264"/>
      <c r="J27" s="264"/>
      <c r="K27" s="1"/>
      <c r="L27" s="1"/>
      <c r="M27" s="1"/>
      <c r="N27" s="1"/>
    </row>
    <row r="28" spans="1:14" ht="3.75" customHeight="1">
      <c r="A28" s="1"/>
      <c r="I28" s="1"/>
      <c r="J28" s="3"/>
      <c r="K28" s="1"/>
      <c r="L28" s="1"/>
      <c r="M28" s="1"/>
      <c r="N28" s="1"/>
    </row>
    <row r="29" spans="1:14" ht="15.6">
      <c r="A29" s="1"/>
      <c r="I29" s="1"/>
      <c r="J29" s="6" t="s">
        <v>41</v>
      </c>
      <c r="K29" s="1"/>
      <c r="L29" s="1"/>
      <c r="M29" s="1"/>
      <c r="N29" s="1"/>
    </row>
    <row r="30" spans="1:14" ht="24.75" customHeight="1">
      <c r="A30" s="1"/>
      <c r="B30" s="1"/>
      <c r="C30" s="1"/>
      <c r="D30" s="1"/>
      <c r="E30" s="1"/>
      <c r="F30" s="1"/>
      <c r="G30" s="1"/>
      <c r="H30" s="1" t="s">
        <v>50</v>
      </c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7" spans="5:8" ht="12.75" customHeight="1"/>
    <row r="38" spans="5:8" ht="15" hidden="1" customHeight="1"/>
    <row r="39" spans="5:8" ht="2.25" customHeight="1"/>
    <row r="43" spans="5:8" ht="15.6">
      <c r="E43" s="259"/>
      <c r="F43" s="259"/>
      <c r="G43" s="259"/>
      <c r="H43" s="259"/>
    </row>
    <row r="44" spans="5:8" ht="15.6">
      <c r="E44" s="5"/>
      <c r="F44" s="259" t="s">
        <v>108</v>
      </c>
      <c r="G44" s="259"/>
      <c r="H44" s="5"/>
    </row>
  </sheetData>
  <mergeCells count="11">
    <mergeCell ref="G3:J5"/>
    <mergeCell ref="H9:J9"/>
    <mergeCell ref="D23:I23"/>
    <mergeCell ref="C19:J19"/>
    <mergeCell ref="E43:H43"/>
    <mergeCell ref="I7:J7"/>
    <mergeCell ref="F44:G44"/>
    <mergeCell ref="C17:I17"/>
    <mergeCell ref="C18:J18"/>
    <mergeCell ref="C20:J22"/>
    <mergeCell ref="G27:J27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I149"/>
  <sheetViews>
    <sheetView tabSelected="1" view="pageBreakPreview" topLeftCell="A52" zoomScale="61" zoomScaleSheetLayoutView="61" workbookViewId="0">
      <pane xSplit="4" topLeftCell="E1" activePane="topRight" state="frozen"/>
      <selection pane="topRight" activeCell="D73" sqref="D73"/>
    </sheetView>
  </sheetViews>
  <sheetFormatPr defaultColWidth="9.109375" defaultRowHeight="21"/>
  <cols>
    <col min="1" max="1" width="16.5546875" style="40" customWidth="1"/>
    <col min="2" max="2" width="23.6640625" style="42" customWidth="1"/>
    <col min="3" max="3" width="26.5546875" style="42" customWidth="1"/>
    <col min="4" max="4" width="22.33203125" style="40" customWidth="1"/>
    <col min="5" max="5" width="18.6640625" style="94" customWidth="1"/>
    <col min="6" max="6" width="14.109375" style="94" customWidth="1"/>
    <col min="7" max="7" width="11.33203125" style="94" customWidth="1"/>
    <col min="8" max="8" width="9.6640625" style="40" customWidth="1"/>
    <col min="9" max="9" width="9.44140625" style="40" customWidth="1"/>
    <col min="10" max="10" width="8.33203125" style="40" customWidth="1"/>
    <col min="11" max="11" width="10.6640625" style="40" customWidth="1"/>
    <col min="12" max="12" width="11.5546875" style="40" customWidth="1"/>
    <col min="13" max="13" width="10.33203125" style="40" customWidth="1"/>
    <col min="14" max="14" width="13.109375" style="40" customWidth="1"/>
    <col min="15" max="15" width="13.6640625" style="40" customWidth="1"/>
    <col min="16" max="16" width="13.33203125" style="40" customWidth="1"/>
    <col min="17" max="17" width="10.6640625" style="161" customWidth="1"/>
    <col min="18" max="18" width="10.109375" style="185" customWidth="1"/>
    <col min="19" max="19" width="6.88671875" style="185" customWidth="1"/>
    <col min="20" max="20" width="9" style="40" customWidth="1"/>
    <col min="21" max="21" width="10" style="40" customWidth="1"/>
    <col min="22" max="22" width="11" style="40" customWidth="1"/>
    <col min="23" max="23" width="13.33203125" style="40" customWidth="1"/>
    <col min="24" max="24" width="12.33203125" style="40" bestFit="1" customWidth="1"/>
    <col min="25" max="25" width="7.5546875" style="40" customWidth="1"/>
    <col min="26" max="27" width="12" style="203" customWidth="1"/>
    <col min="28" max="28" width="9" style="40" customWidth="1"/>
    <col min="29" max="29" width="13" style="40" customWidth="1"/>
    <col min="30" max="30" width="13.109375" style="40" customWidth="1"/>
    <col min="31" max="31" width="10.5546875" style="40" customWidth="1"/>
    <col min="32" max="32" width="13" style="40" customWidth="1"/>
    <col min="33" max="33" width="10.6640625" style="89" customWidth="1"/>
    <col min="34" max="34" width="10" style="40" customWidth="1"/>
    <col min="35" max="35" width="13" style="40" customWidth="1"/>
    <col min="36" max="36" width="10" style="40" customWidth="1"/>
    <col min="37" max="37" width="8.88671875" style="40" customWidth="1"/>
    <col min="38" max="38" width="10.6640625" style="40" customWidth="1"/>
    <col min="39" max="39" width="8.6640625" style="40" customWidth="1"/>
    <col min="40" max="40" width="6.88671875" style="40" customWidth="1"/>
    <col min="41" max="41" width="12.6640625" style="40" customWidth="1"/>
    <col min="42" max="42" width="9.5546875" style="40" customWidth="1"/>
    <col min="43" max="43" width="6.88671875" style="40" customWidth="1"/>
    <col min="44" max="44" width="16.109375" style="40" customWidth="1"/>
    <col min="45" max="45" width="17.44140625" style="40" hidden="1" customWidth="1"/>
    <col min="46" max="108" width="0" style="40" hidden="1" customWidth="1"/>
    <col min="109" max="218" width="0" style="41" hidden="1" customWidth="1"/>
    <col min="219" max="16384" width="9.109375" style="41"/>
  </cols>
  <sheetData>
    <row r="1" spans="1:217" s="223" customFormat="1" ht="22.8">
      <c r="A1" s="218" t="s">
        <v>125</v>
      </c>
      <c r="B1" s="219"/>
      <c r="C1" s="219"/>
      <c r="D1" s="190"/>
      <c r="E1" s="220"/>
      <c r="F1" s="220"/>
      <c r="G1" s="22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221"/>
      <c r="S1" s="221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222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  <c r="BN1" s="190"/>
      <c r="BO1" s="190"/>
      <c r="BP1" s="190"/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0"/>
      <c r="CD1" s="190"/>
      <c r="CE1" s="190"/>
      <c r="CF1" s="190"/>
      <c r="CG1" s="190"/>
      <c r="CH1" s="190"/>
      <c r="CI1" s="190"/>
      <c r="CJ1" s="190"/>
      <c r="CK1" s="190"/>
      <c r="CL1" s="190"/>
      <c r="CM1" s="190"/>
      <c r="CN1" s="190"/>
      <c r="CO1" s="190"/>
      <c r="CP1" s="190"/>
      <c r="CQ1" s="190"/>
      <c r="CR1" s="190"/>
      <c r="CS1" s="190"/>
      <c r="CT1" s="190"/>
      <c r="CU1" s="190"/>
      <c r="CV1" s="190"/>
      <c r="CW1" s="190"/>
      <c r="CX1" s="190"/>
      <c r="CY1" s="190"/>
      <c r="CZ1" s="190"/>
      <c r="DA1" s="190"/>
      <c r="DB1" s="190"/>
      <c r="DC1" s="190"/>
      <c r="DD1" s="190"/>
    </row>
    <row r="2" spans="1:217" ht="15" customHeight="1">
      <c r="A2" s="288" t="s">
        <v>0</v>
      </c>
      <c r="B2" s="305" t="s">
        <v>1</v>
      </c>
      <c r="C2" s="305" t="s">
        <v>40</v>
      </c>
      <c r="D2" s="288" t="s">
        <v>88</v>
      </c>
      <c r="E2" s="85"/>
      <c r="F2" s="85"/>
      <c r="G2" s="85"/>
      <c r="H2" s="68"/>
      <c r="I2" s="68"/>
      <c r="J2" s="68"/>
      <c r="K2" s="68"/>
      <c r="L2" s="68"/>
      <c r="M2" s="68"/>
      <c r="N2" s="68"/>
      <c r="O2" s="71"/>
      <c r="P2" s="71"/>
      <c r="Q2" s="162"/>
      <c r="R2" s="175"/>
      <c r="S2" s="175"/>
      <c r="T2" s="68"/>
      <c r="U2" s="68"/>
      <c r="V2" s="68"/>
      <c r="W2" s="68"/>
      <c r="X2" s="71"/>
      <c r="Y2" s="71"/>
      <c r="Z2" s="191"/>
      <c r="AA2" s="191"/>
      <c r="AB2" s="68"/>
      <c r="AC2" s="68"/>
      <c r="AD2" s="68"/>
      <c r="AE2" s="68"/>
      <c r="AF2" s="68"/>
      <c r="AG2" s="188"/>
      <c r="AH2" s="71"/>
      <c r="AI2" s="68"/>
      <c r="AJ2" s="68"/>
      <c r="AK2" s="68"/>
      <c r="AL2" s="68"/>
      <c r="AM2" s="68"/>
      <c r="AN2" s="68"/>
      <c r="AO2" s="68"/>
      <c r="AP2" s="70"/>
      <c r="AQ2" s="70"/>
      <c r="AR2" s="70"/>
      <c r="DD2" s="41"/>
    </row>
    <row r="3" spans="1:217" ht="69.75" customHeight="1">
      <c r="A3" s="288"/>
      <c r="B3" s="305"/>
      <c r="C3" s="305"/>
      <c r="D3" s="288"/>
      <c r="E3" s="307" t="s">
        <v>69</v>
      </c>
      <c r="F3" s="307"/>
      <c r="G3" s="307"/>
      <c r="H3" s="288" t="s">
        <v>2</v>
      </c>
      <c r="I3" s="288"/>
      <c r="J3" s="68"/>
      <c r="K3" s="288" t="s">
        <v>3</v>
      </c>
      <c r="L3" s="288"/>
      <c r="M3" s="68"/>
      <c r="N3" s="288" t="s">
        <v>4</v>
      </c>
      <c r="O3" s="288"/>
      <c r="P3" s="68"/>
      <c r="Q3" s="288" t="s">
        <v>5</v>
      </c>
      <c r="R3" s="288"/>
      <c r="S3" s="175"/>
      <c r="T3" s="288" t="s">
        <v>6</v>
      </c>
      <c r="U3" s="288"/>
      <c r="V3" s="68"/>
      <c r="W3" s="288" t="s">
        <v>7</v>
      </c>
      <c r="X3" s="288"/>
      <c r="Y3" s="68"/>
      <c r="Z3" s="306" t="s">
        <v>8</v>
      </c>
      <c r="AA3" s="306"/>
      <c r="AB3" s="68"/>
      <c r="AC3" s="288" t="s">
        <v>9</v>
      </c>
      <c r="AD3" s="288"/>
      <c r="AE3" s="68"/>
      <c r="AF3" s="288" t="s">
        <v>10</v>
      </c>
      <c r="AG3" s="288"/>
      <c r="AH3" s="68"/>
      <c r="AI3" s="288" t="s">
        <v>11</v>
      </c>
      <c r="AJ3" s="288"/>
      <c r="AK3" s="68"/>
      <c r="AL3" s="288" t="s">
        <v>12</v>
      </c>
      <c r="AM3" s="288"/>
      <c r="AN3" s="68"/>
      <c r="AO3" s="288" t="s">
        <v>13</v>
      </c>
      <c r="AP3" s="288"/>
      <c r="AQ3" s="288"/>
      <c r="AR3" s="308" t="s">
        <v>70</v>
      </c>
      <c r="AS3" s="293" t="s">
        <v>39</v>
      </c>
      <c r="AT3" s="42"/>
      <c r="AU3" s="42"/>
    </row>
    <row r="4" spans="1:217" ht="86.25" customHeight="1">
      <c r="A4" s="288"/>
      <c r="B4" s="305"/>
      <c r="C4" s="305"/>
      <c r="D4" s="288"/>
      <c r="E4" s="78" t="s">
        <v>15</v>
      </c>
      <c r="F4" s="91" t="s">
        <v>16</v>
      </c>
      <c r="G4" s="78" t="s">
        <v>14</v>
      </c>
      <c r="H4" s="72" t="s">
        <v>15</v>
      </c>
      <c r="I4" s="72" t="s">
        <v>16</v>
      </c>
      <c r="J4" s="43" t="s">
        <v>14</v>
      </c>
      <c r="K4" s="72" t="s">
        <v>15</v>
      </c>
      <c r="L4" s="72" t="s">
        <v>16</v>
      </c>
      <c r="M4" s="43" t="s">
        <v>14</v>
      </c>
      <c r="N4" s="72" t="s">
        <v>15</v>
      </c>
      <c r="O4" s="72" t="s">
        <v>16</v>
      </c>
      <c r="P4" s="72" t="s">
        <v>14</v>
      </c>
      <c r="Q4" s="166" t="s">
        <v>15</v>
      </c>
      <c r="R4" s="176" t="s">
        <v>16</v>
      </c>
      <c r="S4" s="177" t="s">
        <v>14</v>
      </c>
      <c r="T4" s="72" t="s">
        <v>15</v>
      </c>
      <c r="U4" s="72" t="s">
        <v>16</v>
      </c>
      <c r="V4" s="43" t="s">
        <v>14</v>
      </c>
      <c r="W4" s="72" t="s">
        <v>15</v>
      </c>
      <c r="X4" s="72" t="s">
        <v>16</v>
      </c>
      <c r="Y4" s="43" t="s">
        <v>14</v>
      </c>
      <c r="Z4" s="192" t="s">
        <v>15</v>
      </c>
      <c r="AA4" s="192" t="s">
        <v>16</v>
      </c>
      <c r="AB4" s="43" t="s">
        <v>14</v>
      </c>
      <c r="AC4" s="72" t="s">
        <v>15</v>
      </c>
      <c r="AD4" s="72" t="s">
        <v>16</v>
      </c>
      <c r="AE4" s="43" t="s">
        <v>14</v>
      </c>
      <c r="AF4" s="72" t="s">
        <v>15</v>
      </c>
      <c r="AG4" s="77" t="s">
        <v>16</v>
      </c>
      <c r="AH4" s="43" t="s">
        <v>14</v>
      </c>
      <c r="AI4" s="72" t="s">
        <v>15</v>
      </c>
      <c r="AJ4" s="72" t="s">
        <v>16</v>
      </c>
      <c r="AK4" s="43" t="s">
        <v>14</v>
      </c>
      <c r="AL4" s="72" t="s">
        <v>15</v>
      </c>
      <c r="AM4" s="72" t="s">
        <v>16</v>
      </c>
      <c r="AN4" s="43" t="s">
        <v>14</v>
      </c>
      <c r="AO4" s="72" t="s">
        <v>15</v>
      </c>
      <c r="AP4" s="72" t="s">
        <v>16</v>
      </c>
      <c r="AQ4" s="43" t="s">
        <v>14</v>
      </c>
      <c r="AR4" s="308"/>
      <c r="AS4" s="299"/>
      <c r="AT4" s="42"/>
      <c r="AU4" s="42"/>
    </row>
    <row r="5" spans="1:217" s="104" customFormat="1" ht="20.25" customHeight="1">
      <c r="A5" s="300" t="s">
        <v>36</v>
      </c>
      <c r="B5" s="300"/>
      <c r="C5" s="300"/>
      <c r="D5" s="95" t="s">
        <v>18</v>
      </c>
      <c r="E5" s="96">
        <f>H5+K5+N5+Q5+T5+W5+Z5+AC5+AF5+AI5+AL5+AO5</f>
        <v>17166.652999999998</v>
      </c>
      <c r="F5" s="96">
        <f>SUM(F22,F51,F57,F85,F91)</f>
        <v>10520.754000000001</v>
      </c>
      <c r="G5" s="96">
        <f>(F5*100)/E5</f>
        <v>61.285994421859648</v>
      </c>
      <c r="H5" s="96">
        <f>SUM(H22,H51,H57,H85,H91)</f>
        <v>0</v>
      </c>
      <c r="I5" s="96">
        <f>SUM(I22,I51,I57,I85,I91)</f>
        <v>0</v>
      </c>
      <c r="J5" s="96"/>
      <c r="K5" s="96">
        <f>SUM(K22,K51,K57,K85,K91)</f>
        <v>251.065</v>
      </c>
      <c r="L5" s="96">
        <f>SUM(L22,L51,L57,L85,L91)</f>
        <v>251.065</v>
      </c>
      <c r="M5" s="97">
        <v>100</v>
      </c>
      <c r="N5" s="96">
        <f>SUM(N22,N51,N57,N85,N91)</f>
        <v>12.196999999999999</v>
      </c>
      <c r="O5" s="96">
        <v>12.196999999999999</v>
      </c>
      <c r="P5" s="97">
        <f>O5/N5*100</f>
        <v>100</v>
      </c>
      <c r="Q5" s="96">
        <f>SUM(Q22,Q51,Q57,Q85,Q91)</f>
        <v>0</v>
      </c>
      <c r="R5" s="96">
        <f>R9+R15</f>
        <v>0</v>
      </c>
      <c r="S5" s="98"/>
      <c r="T5" s="96">
        <f>SUM(T22,T51,T57,T85,T91)</f>
        <v>0</v>
      </c>
      <c r="U5" s="96">
        <f>SUM(U22,U51,U57,U85,U91)</f>
        <v>0</v>
      </c>
      <c r="V5" s="96"/>
      <c r="W5" s="96">
        <f>SUM(W22,W51,W57,W85,W91)</f>
        <v>142.38399999999999</v>
      </c>
      <c r="X5" s="96">
        <f>SUM(X22,X51,X57,X85,X91)</f>
        <v>142.38399999999999</v>
      </c>
      <c r="Y5" s="97">
        <f>X5*100/W5</f>
        <v>100</v>
      </c>
      <c r="Z5" s="96">
        <f>SUM(Z22,Z51,Z57,Z85,Z91)</f>
        <v>5431.5709999999999</v>
      </c>
      <c r="AA5" s="96">
        <f>AA9+AA15</f>
        <v>5431.5659999999998</v>
      </c>
      <c r="AB5" s="97">
        <f>AA5*100/Z5</f>
        <v>99.999907945601734</v>
      </c>
      <c r="AC5" s="96">
        <f>SUM(AC22,AC51,AC57,AC85,AC91)</f>
        <v>3859.4769999999999</v>
      </c>
      <c r="AD5" s="96">
        <f>SUM(AD22,AD51,AD57,AD85,AD91)</f>
        <v>3859.4769999999999</v>
      </c>
      <c r="AE5" s="97">
        <v>100</v>
      </c>
      <c r="AF5" s="96">
        <f>SUM(AF22,AF51,AF57,AF85,AF91)</f>
        <v>10</v>
      </c>
      <c r="AG5" s="96">
        <f>AG22+AG91</f>
        <v>10</v>
      </c>
      <c r="AH5" s="97">
        <v>100</v>
      </c>
      <c r="AI5" s="96">
        <f>SUM(AI22,AI51,AI59,AI85,AI91)</f>
        <v>0</v>
      </c>
      <c r="AJ5" s="96">
        <v>0</v>
      </c>
      <c r="AK5" s="96"/>
      <c r="AL5" s="96">
        <f>SUM(AL22,AL51,AL57,AL85,AL91)</f>
        <v>70.064999999999998</v>
      </c>
      <c r="AM5" s="96">
        <f>SUM(AM22,AM51,AM57,AM85,AM91)</f>
        <v>70.064999999999998</v>
      </c>
      <c r="AN5" s="97">
        <v>100</v>
      </c>
      <c r="AO5" s="96">
        <f>SUM(AO22,AO51,AO57,AO85,AO91)</f>
        <v>7389.8940000000002</v>
      </c>
      <c r="AP5" s="171">
        <f>SUM(AP22,AP51,AP57,AP85,AP91)</f>
        <v>744</v>
      </c>
      <c r="AQ5" s="97">
        <f>AP5/AO5*100</f>
        <v>10.067803408276221</v>
      </c>
      <c r="AR5" s="308"/>
      <c r="AS5" s="99"/>
      <c r="AT5" s="100"/>
      <c r="AU5" s="100"/>
      <c r="AV5" s="100"/>
      <c r="AW5" s="99"/>
      <c r="AX5" s="99"/>
      <c r="AY5" s="100"/>
      <c r="AZ5" s="99"/>
      <c r="BA5" s="99"/>
      <c r="BB5" s="100"/>
      <c r="BC5" s="99"/>
      <c r="BD5" s="99"/>
      <c r="BE5" s="100"/>
      <c r="BF5" s="100"/>
      <c r="BG5" s="100"/>
      <c r="BH5" s="99"/>
      <c r="BI5" s="99"/>
      <c r="BJ5" s="100"/>
      <c r="BK5" s="99"/>
      <c r="BL5" s="99"/>
      <c r="BM5" s="100"/>
      <c r="BN5" s="99"/>
      <c r="BO5" s="99"/>
      <c r="BP5" s="100"/>
      <c r="BQ5" s="100"/>
      <c r="BR5" s="100"/>
      <c r="BS5" s="99"/>
      <c r="BT5" s="99"/>
      <c r="BU5" s="100"/>
      <c r="BV5" s="99"/>
      <c r="BW5" s="99"/>
      <c r="BX5" s="100"/>
      <c r="BY5" s="99"/>
      <c r="BZ5" s="99"/>
      <c r="CA5" s="100"/>
      <c r="CB5" s="100"/>
      <c r="CC5" s="100"/>
      <c r="CD5" s="99"/>
      <c r="CE5" s="99"/>
      <c r="CF5" s="100"/>
      <c r="CG5" s="99"/>
      <c r="CH5" s="99"/>
      <c r="CI5" s="100"/>
      <c r="CJ5" s="99"/>
      <c r="CK5" s="99"/>
      <c r="CL5" s="100"/>
      <c r="CM5" s="101"/>
      <c r="CN5" s="101"/>
      <c r="CO5" s="101"/>
      <c r="CP5" s="101"/>
      <c r="CQ5" s="101"/>
      <c r="CR5" s="99"/>
      <c r="CS5" s="100"/>
      <c r="CT5" s="100"/>
      <c r="CU5" s="100"/>
      <c r="CV5" s="99"/>
      <c r="CW5" s="99"/>
      <c r="CX5" s="100"/>
      <c r="CY5" s="99"/>
      <c r="CZ5" s="99"/>
      <c r="DA5" s="100"/>
      <c r="DB5" s="99"/>
      <c r="DC5" s="99"/>
      <c r="DD5" s="100"/>
      <c r="DE5" s="102"/>
      <c r="DF5" s="102"/>
      <c r="DG5" s="103"/>
      <c r="DH5" s="103"/>
      <c r="DI5" s="102"/>
      <c r="DJ5" s="103"/>
      <c r="DK5" s="103"/>
      <c r="DL5" s="102"/>
      <c r="DM5" s="103"/>
      <c r="DN5" s="103"/>
      <c r="DO5" s="102"/>
      <c r="DP5" s="102"/>
      <c r="DQ5" s="102"/>
      <c r="DR5" s="103"/>
      <c r="DS5" s="103"/>
      <c r="DT5" s="102"/>
      <c r="DU5" s="103"/>
      <c r="DV5" s="103"/>
      <c r="DW5" s="102"/>
      <c r="DX5" s="103"/>
      <c r="DY5" s="103"/>
      <c r="DZ5" s="102"/>
      <c r="EA5" s="102"/>
      <c r="EB5" s="102"/>
      <c r="EC5" s="103"/>
      <c r="ED5" s="103"/>
      <c r="EE5" s="102"/>
      <c r="EF5" s="103"/>
      <c r="EG5" s="103"/>
      <c r="EH5" s="102"/>
      <c r="EI5" s="103"/>
      <c r="EJ5" s="103"/>
      <c r="EK5" s="102"/>
      <c r="EQ5" s="103"/>
      <c r="ER5" s="102"/>
      <c r="ES5" s="102"/>
      <c r="ET5" s="102"/>
      <c r="EU5" s="103"/>
      <c r="EV5" s="103"/>
      <c r="EW5" s="102"/>
      <c r="EX5" s="103"/>
      <c r="EY5" s="103"/>
      <c r="EZ5" s="102"/>
      <c r="FA5" s="103"/>
      <c r="FB5" s="103"/>
      <c r="FC5" s="102"/>
      <c r="FD5" s="102"/>
      <c r="FE5" s="102"/>
      <c r="FF5" s="103"/>
      <c r="FG5" s="103"/>
      <c r="FH5" s="102"/>
      <c r="FI5" s="103"/>
      <c r="FJ5" s="103"/>
      <c r="FK5" s="102"/>
      <c r="FL5" s="103"/>
      <c r="FM5" s="103"/>
      <c r="FN5" s="102"/>
      <c r="FO5" s="102"/>
      <c r="FP5" s="102"/>
      <c r="FQ5" s="103"/>
      <c r="FR5" s="103"/>
      <c r="FS5" s="102"/>
      <c r="FT5" s="103"/>
      <c r="FU5" s="103"/>
      <c r="FV5" s="102"/>
      <c r="FW5" s="103"/>
      <c r="FX5" s="103"/>
      <c r="FY5" s="102"/>
      <c r="FZ5" s="102"/>
      <c r="GA5" s="102"/>
      <c r="GB5" s="103"/>
      <c r="GC5" s="103"/>
      <c r="GD5" s="102"/>
      <c r="GE5" s="103"/>
      <c r="GF5" s="103"/>
      <c r="GG5" s="102"/>
      <c r="GH5" s="103"/>
      <c r="GI5" s="103"/>
      <c r="GJ5" s="102"/>
      <c r="GP5" s="103"/>
      <c r="GQ5" s="102"/>
      <c r="GR5" s="102"/>
      <c r="GS5" s="102"/>
      <c r="GT5" s="103"/>
      <c r="GU5" s="103"/>
      <c r="GV5" s="102"/>
      <c r="GW5" s="103"/>
      <c r="GX5" s="103"/>
      <c r="GY5" s="102"/>
      <c r="GZ5" s="103"/>
      <c r="HA5" s="103"/>
      <c r="HB5" s="102"/>
      <c r="HC5" s="102"/>
      <c r="HD5" s="102"/>
      <c r="HE5" s="103"/>
      <c r="HF5" s="103"/>
      <c r="HG5" s="102"/>
      <c r="HH5" s="103"/>
      <c r="HI5" s="103"/>
    </row>
    <row r="6" spans="1:217" s="105" customFormat="1" ht="42.75" customHeight="1">
      <c r="A6" s="300"/>
      <c r="B6" s="300"/>
      <c r="C6" s="300"/>
      <c r="D6" s="95" t="s">
        <v>27</v>
      </c>
      <c r="E6" s="96">
        <f>SUM(E9,E15)</f>
        <v>17166.652999999998</v>
      </c>
      <c r="F6" s="96">
        <f>SUM(F9,F15)</f>
        <v>10520.754000000001</v>
      </c>
      <c r="G6" s="96">
        <f>(F6*100)/E6</f>
        <v>61.285994421859648</v>
      </c>
      <c r="H6" s="96">
        <f t="shared" ref="H6:AP6" si="0">H5</f>
        <v>0</v>
      </c>
      <c r="I6" s="96">
        <f t="shared" si="0"/>
        <v>0</v>
      </c>
      <c r="J6" s="96"/>
      <c r="K6" s="96">
        <f t="shared" si="0"/>
        <v>251.065</v>
      </c>
      <c r="L6" s="96">
        <f t="shared" si="0"/>
        <v>251.065</v>
      </c>
      <c r="M6" s="97">
        <v>100</v>
      </c>
      <c r="N6" s="96">
        <f t="shared" si="0"/>
        <v>12.196999999999999</v>
      </c>
      <c r="O6" s="96">
        <v>12.196999999999999</v>
      </c>
      <c r="P6" s="97">
        <f>O6/N6*100</f>
        <v>100</v>
      </c>
      <c r="Q6" s="96">
        <f t="shared" si="0"/>
        <v>0</v>
      </c>
      <c r="R6" s="96">
        <f>R12+R16</f>
        <v>0</v>
      </c>
      <c r="S6" s="98"/>
      <c r="T6" s="96">
        <f t="shared" si="0"/>
        <v>0</v>
      </c>
      <c r="U6" s="96">
        <f t="shared" si="0"/>
        <v>0</v>
      </c>
      <c r="V6" s="96"/>
      <c r="W6" s="96">
        <f t="shared" si="0"/>
        <v>142.38399999999999</v>
      </c>
      <c r="X6" s="96">
        <f t="shared" si="0"/>
        <v>142.38399999999999</v>
      </c>
      <c r="Y6" s="97">
        <f>X6*100/W6</f>
        <v>100</v>
      </c>
      <c r="Z6" s="96">
        <f t="shared" si="0"/>
        <v>5431.5709999999999</v>
      </c>
      <c r="AA6" s="96">
        <f>AA9+AA16</f>
        <v>5431.5659999999998</v>
      </c>
      <c r="AB6" s="97">
        <f>AA6*100/Z6</f>
        <v>99.999907945601734</v>
      </c>
      <c r="AC6" s="96">
        <f t="shared" si="0"/>
        <v>3859.4769999999999</v>
      </c>
      <c r="AD6" s="96">
        <f t="shared" si="0"/>
        <v>3859.4769999999999</v>
      </c>
      <c r="AE6" s="97">
        <v>100</v>
      </c>
      <c r="AF6" s="96">
        <f t="shared" si="0"/>
        <v>10</v>
      </c>
      <c r="AG6" s="96">
        <f>AG23+AG92</f>
        <v>10</v>
      </c>
      <c r="AH6" s="97">
        <v>100</v>
      </c>
      <c r="AI6" s="96">
        <f t="shared" si="0"/>
        <v>0</v>
      </c>
      <c r="AJ6" s="96">
        <v>0</v>
      </c>
      <c r="AK6" s="96"/>
      <c r="AL6" s="96">
        <f t="shared" si="0"/>
        <v>70.064999999999998</v>
      </c>
      <c r="AM6" s="96">
        <f t="shared" si="0"/>
        <v>70.064999999999998</v>
      </c>
      <c r="AN6" s="97">
        <v>100</v>
      </c>
      <c r="AO6" s="96">
        <f t="shared" si="0"/>
        <v>7389.8940000000002</v>
      </c>
      <c r="AP6" s="171">
        <f t="shared" si="0"/>
        <v>744</v>
      </c>
      <c r="AQ6" s="97">
        <f>AP6/AO6*100</f>
        <v>10.067803408276221</v>
      </c>
      <c r="AS6" s="106"/>
    </row>
    <row r="7" spans="1:217" s="70" customFormat="1" ht="63">
      <c r="A7" s="300"/>
      <c r="B7" s="300"/>
      <c r="C7" s="300"/>
      <c r="D7" s="47" t="s">
        <v>28</v>
      </c>
      <c r="E7" s="79"/>
      <c r="F7" s="79"/>
      <c r="G7" s="79"/>
      <c r="H7" s="48"/>
      <c r="I7" s="48"/>
      <c r="J7" s="48"/>
      <c r="K7" s="48"/>
      <c r="L7" s="48"/>
      <c r="M7" s="48"/>
      <c r="N7" s="48"/>
      <c r="O7" s="48"/>
      <c r="P7" s="48"/>
      <c r="Q7" s="48"/>
      <c r="R7" s="179"/>
      <c r="S7" s="179"/>
      <c r="T7" s="48"/>
      <c r="U7" s="48"/>
      <c r="V7" s="48"/>
      <c r="W7" s="48"/>
      <c r="X7" s="48"/>
      <c r="Y7" s="48"/>
      <c r="Z7" s="194"/>
      <c r="AA7" s="194"/>
      <c r="AB7" s="48"/>
      <c r="AC7" s="48"/>
      <c r="AD7" s="48"/>
      <c r="AE7" s="75"/>
      <c r="AF7" s="48"/>
      <c r="AG7" s="80"/>
      <c r="AH7" s="48"/>
      <c r="AI7" s="48"/>
      <c r="AJ7" s="48"/>
      <c r="AK7" s="48"/>
      <c r="AL7" s="48"/>
      <c r="AM7" s="48"/>
      <c r="AN7" s="75"/>
      <c r="AO7" s="48"/>
      <c r="AP7" s="48"/>
      <c r="AQ7" s="48"/>
      <c r="AS7" s="46"/>
    </row>
    <row r="8" spans="1:217" s="70" customFormat="1" ht="29.25" customHeight="1">
      <c r="A8" s="49" t="s">
        <v>22</v>
      </c>
      <c r="B8" s="68"/>
      <c r="C8" s="68"/>
      <c r="E8" s="79"/>
      <c r="F8" s="79"/>
      <c r="G8" s="79"/>
      <c r="L8" s="50"/>
      <c r="M8" s="50"/>
      <c r="N8" s="50"/>
      <c r="O8" s="50"/>
      <c r="P8" s="50"/>
      <c r="Q8" s="50"/>
      <c r="R8" s="180"/>
      <c r="S8" s="180"/>
      <c r="T8" s="50"/>
      <c r="U8" s="50"/>
      <c r="V8" s="50"/>
      <c r="W8" s="50"/>
      <c r="X8" s="50"/>
      <c r="Y8" s="50"/>
      <c r="Z8" s="195"/>
      <c r="AA8" s="195"/>
      <c r="AB8" s="50"/>
      <c r="AC8" s="50"/>
      <c r="AD8" s="50"/>
      <c r="AE8" s="160"/>
      <c r="AF8" s="50"/>
      <c r="AG8" s="81"/>
      <c r="AH8" s="50"/>
      <c r="AI8" s="50"/>
      <c r="AJ8" s="50"/>
      <c r="AK8" s="50"/>
      <c r="AL8" s="50"/>
      <c r="AM8" s="50"/>
      <c r="AN8" s="160"/>
      <c r="AO8" s="50"/>
      <c r="AP8" s="50"/>
      <c r="AQ8" s="50"/>
      <c r="AS8" s="46"/>
    </row>
    <row r="9" spans="1:217" s="105" customFormat="1" ht="30" customHeight="1">
      <c r="A9" s="288" t="s">
        <v>37</v>
      </c>
      <c r="B9" s="288"/>
      <c r="C9" s="288"/>
      <c r="D9" s="95" t="s">
        <v>18</v>
      </c>
      <c r="E9" s="96">
        <f>H9+K9+AO9+N9+Q9+T9+W9+Z9+AC9+AF9+AI9+AL9</f>
        <v>11799.396999999999</v>
      </c>
      <c r="F9" s="96">
        <f>I9+L9+AP9+O9+R9+U9+X9+AA9+AD9+AG9+AJ9+AM9</f>
        <v>9062.0030000000006</v>
      </c>
      <c r="G9" s="96">
        <f t="shared" ref="G9" si="1">F9*100/E9</f>
        <v>76.80056023201864</v>
      </c>
      <c r="H9" s="96">
        <f>SUM(H97,H100,H103)</f>
        <v>0</v>
      </c>
      <c r="I9" s="96">
        <f t="shared" ref="I9:AP9" si="2">SUM(I97,I100,I103)</f>
        <v>0</v>
      </c>
      <c r="J9" s="96"/>
      <c r="K9" s="96">
        <f t="shared" si="2"/>
        <v>0</v>
      </c>
      <c r="L9" s="96">
        <f t="shared" si="2"/>
        <v>0</v>
      </c>
      <c r="M9" s="96"/>
      <c r="N9" s="96">
        <f t="shared" si="2"/>
        <v>0</v>
      </c>
      <c r="O9" s="96">
        <f t="shared" si="2"/>
        <v>0</v>
      </c>
      <c r="P9" s="96"/>
      <c r="Q9" s="96">
        <f t="shared" si="2"/>
        <v>0</v>
      </c>
      <c r="R9" s="96">
        <f t="shared" si="2"/>
        <v>0</v>
      </c>
      <c r="S9" s="96"/>
      <c r="T9" s="96">
        <f t="shared" si="2"/>
        <v>0</v>
      </c>
      <c r="U9" s="96">
        <f t="shared" si="2"/>
        <v>0</v>
      </c>
      <c r="V9" s="96"/>
      <c r="W9" s="96">
        <f t="shared" si="2"/>
        <v>0</v>
      </c>
      <c r="X9" s="96">
        <f t="shared" si="2"/>
        <v>0</v>
      </c>
      <c r="Y9" s="96"/>
      <c r="Z9" s="96">
        <f t="shared" si="2"/>
        <v>5181.9610000000002</v>
      </c>
      <c r="AA9" s="96">
        <f t="shared" si="2"/>
        <v>5181.9610000000002</v>
      </c>
      <c r="AB9" s="97">
        <v>100</v>
      </c>
      <c r="AC9" s="96">
        <f t="shared" si="2"/>
        <v>3859.4769999999999</v>
      </c>
      <c r="AD9" s="96">
        <f t="shared" si="2"/>
        <v>3859.4769999999999</v>
      </c>
      <c r="AE9" s="97">
        <v>100</v>
      </c>
      <c r="AF9" s="96">
        <f t="shared" si="2"/>
        <v>0</v>
      </c>
      <c r="AG9" s="96">
        <f>AG97</f>
        <v>0</v>
      </c>
      <c r="AH9" s="96"/>
      <c r="AI9" s="96">
        <f>SUM(AI97,AI100,AI103)</f>
        <v>0</v>
      </c>
      <c r="AJ9" s="96">
        <v>0</v>
      </c>
      <c r="AK9" s="96"/>
      <c r="AL9" s="96">
        <f t="shared" si="2"/>
        <v>20.565000000000001</v>
      </c>
      <c r="AM9" s="96">
        <f t="shared" si="2"/>
        <v>20.565000000000001</v>
      </c>
      <c r="AN9" s="97">
        <v>100</v>
      </c>
      <c r="AO9" s="96">
        <f t="shared" si="2"/>
        <v>2737.3939999999998</v>
      </c>
      <c r="AP9" s="96">
        <f t="shared" si="2"/>
        <v>0</v>
      </c>
      <c r="AQ9" s="107"/>
      <c r="AS9" s="106"/>
    </row>
    <row r="10" spans="1:217" s="70" customFormat="1" ht="44.25" customHeight="1">
      <c r="A10" s="288"/>
      <c r="B10" s="288"/>
      <c r="C10" s="288"/>
      <c r="D10" s="68" t="s">
        <v>19</v>
      </c>
      <c r="E10" s="79"/>
      <c r="F10" s="79"/>
      <c r="G10" s="79"/>
      <c r="H10" s="50"/>
      <c r="I10" s="50"/>
      <c r="J10" s="50"/>
      <c r="K10" s="50"/>
      <c r="L10" s="50"/>
      <c r="M10" s="50"/>
      <c r="N10" s="66"/>
      <c r="O10" s="66"/>
      <c r="P10" s="50"/>
      <c r="Q10" s="50"/>
      <c r="R10" s="180"/>
      <c r="S10" s="180"/>
      <c r="T10" s="50"/>
      <c r="U10" s="50"/>
      <c r="V10" s="50"/>
      <c r="W10" s="50"/>
      <c r="X10" s="50"/>
      <c r="Y10" s="50"/>
      <c r="Z10" s="195"/>
      <c r="AA10" s="195"/>
      <c r="AB10" s="50"/>
      <c r="AC10" s="66"/>
      <c r="AD10" s="66"/>
      <c r="AE10" s="50"/>
      <c r="AF10" s="66"/>
      <c r="AG10" s="204"/>
      <c r="AH10" s="50"/>
      <c r="AI10" s="66"/>
      <c r="AJ10" s="50"/>
      <c r="AK10" s="50"/>
      <c r="AL10" s="50"/>
      <c r="AM10" s="50"/>
      <c r="AN10" s="160"/>
      <c r="AO10" s="66"/>
      <c r="AP10" s="50"/>
      <c r="AQ10" s="50"/>
      <c r="AS10" s="46"/>
    </row>
    <row r="11" spans="1:217" s="70" customFormat="1" ht="23.25" customHeight="1">
      <c r="A11" s="288"/>
      <c r="B11" s="288"/>
      <c r="C11" s="288"/>
      <c r="D11" s="68" t="s">
        <v>20</v>
      </c>
      <c r="E11" s="79"/>
      <c r="F11" s="79"/>
      <c r="G11" s="79"/>
      <c r="H11" s="50"/>
      <c r="I11" s="50"/>
      <c r="J11" s="50"/>
      <c r="K11" s="50"/>
      <c r="L11" s="50"/>
      <c r="M11" s="50"/>
      <c r="N11" s="66"/>
      <c r="O11" s="66"/>
      <c r="P11" s="50"/>
      <c r="Q11" s="50"/>
      <c r="R11" s="180"/>
      <c r="S11" s="180"/>
      <c r="T11" s="50"/>
      <c r="U11" s="50"/>
      <c r="V11" s="50"/>
      <c r="W11" s="50"/>
      <c r="X11" s="50"/>
      <c r="Y11" s="50"/>
      <c r="Z11" s="195"/>
      <c r="AA11" s="195"/>
      <c r="AB11" s="50"/>
      <c r="AC11" s="66"/>
      <c r="AD11" s="66"/>
      <c r="AE11" s="50"/>
      <c r="AF11" s="66"/>
      <c r="AG11" s="204"/>
      <c r="AH11" s="50"/>
      <c r="AI11" s="66"/>
      <c r="AJ11" s="50"/>
      <c r="AK11" s="50"/>
      <c r="AL11" s="50"/>
      <c r="AM11" s="50"/>
      <c r="AN11" s="160"/>
      <c r="AO11" s="66"/>
      <c r="AP11" s="50"/>
      <c r="AQ11" s="50"/>
      <c r="AS11" s="46"/>
    </row>
    <row r="12" spans="1:217" s="105" customFormat="1">
      <c r="A12" s="288"/>
      <c r="B12" s="288"/>
      <c r="C12" s="288"/>
      <c r="D12" s="95" t="s">
        <v>27</v>
      </c>
      <c r="E12" s="96">
        <f>E97+E100+E103</f>
        <v>11799.397000000001</v>
      </c>
      <c r="F12" s="96">
        <f>F97+F100+F103</f>
        <v>9062.0030000000006</v>
      </c>
      <c r="G12" s="96">
        <f>F12*100/E12</f>
        <v>76.80056023201864</v>
      </c>
      <c r="H12" s="107">
        <v>0</v>
      </c>
      <c r="I12" s="107">
        <v>0</v>
      </c>
      <c r="J12" s="107"/>
      <c r="K12" s="107">
        <v>0</v>
      </c>
      <c r="L12" s="107">
        <v>0</v>
      </c>
      <c r="M12" s="107"/>
      <c r="N12" s="108">
        <v>0</v>
      </c>
      <c r="O12" s="108">
        <v>0</v>
      </c>
      <c r="P12" s="107"/>
      <c r="Q12" s="107">
        <v>0</v>
      </c>
      <c r="R12" s="109">
        <v>0</v>
      </c>
      <c r="S12" s="109"/>
      <c r="T12" s="107">
        <v>0</v>
      </c>
      <c r="U12" s="107">
        <v>0</v>
      </c>
      <c r="V12" s="107"/>
      <c r="W12" s="107">
        <v>0</v>
      </c>
      <c r="X12" s="107">
        <v>0</v>
      </c>
      <c r="Y12" s="107"/>
      <c r="Z12" s="107">
        <f>Z9</f>
        <v>5181.9610000000002</v>
      </c>
      <c r="AA12" s="107">
        <f t="shared" ref="AA12:AE12" si="3">AA9</f>
        <v>5181.9610000000002</v>
      </c>
      <c r="AB12" s="244">
        <f t="shared" si="3"/>
        <v>100</v>
      </c>
      <c r="AC12" s="107">
        <f t="shared" si="3"/>
        <v>3859.4769999999999</v>
      </c>
      <c r="AD12" s="107">
        <f t="shared" si="3"/>
        <v>3859.4769999999999</v>
      </c>
      <c r="AE12" s="107">
        <f t="shared" si="3"/>
        <v>100</v>
      </c>
      <c r="AF12" s="108">
        <f>AF9</f>
        <v>0</v>
      </c>
      <c r="AG12" s="108">
        <f>AG9</f>
        <v>0</v>
      </c>
      <c r="AH12" s="107"/>
      <c r="AI12" s="108">
        <f>AI9</f>
        <v>0</v>
      </c>
      <c r="AJ12" s="107">
        <v>0</v>
      </c>
      <c r="AK12" s="107"/>
      <c r="AL12" s="108">
        <f>AL9</f>
        <v>20.565000000000001</v>
      </c>
      <c r="AM12" s="108">
        <f>AM9</f>
        <v>20.565000000000001</v>
      </c>
      <c r="AN12" s="242">
        <v>100</v>
      </c>
      <c r="AO12" s="108">
        <f>AO9</f>
        <v>2737.3939999999998</v>
      </c>
      <c r="AP12" s="108">
        <f>AP9</f>
        <v>0</v>
      </c>
      <c r="AQ12" s="107"/>
      <c r="AS12" s="106"/>
    </row>
    <row r="13" spans="1:217" s="70" customFormat="1" ht="63">
      <c r="A13" s="288"/>
      <c r="B13" s="288"/>
      <c r="C13" s="288"/>
      <c r="D13" s="47" t="s">
        <v>28</v>
      </c>
      <c r="E13" s="79"/>
      <c r="F13" s="79"/>
      <c r="G13" s="79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180"/>
      <c r="S13" s="180"/>
      <c r="T13" s="50"/>
      <c r="U13" s="50"/>
      <c r="V13" s="50"/>
      <c r="W13" s="50"/>
      <c r="X13" s="50"/>
      <c r="Y13" s="50"/>
      <c r="Z13" s="195"/>
      <c r="AA13" s="195"/>
      <c r="AB13" s="50"/>
      <c r="AC13" s="50"/>
      <c r="AD13" s="50"/>
      <c r="AE13" s="50"/>
      <c r="AF13" s="50"/>
      <c r="AG13" s="81"/>
      <c r="AH13" s="50"/>
      <c r="AI13" s="50"/>
      <c r="AJ13" s="50"/>
      <c r="AK13" s="50"/>
      <c r="AL13" s="50"/>
      <c r="AM13" s="50"/>
      <c r="AN13" s="160"/>
      <c r="AO13" s="50"/>
      <c r="AP13" s="50"/>
      <c r="AQ13" s="50"/>
      <c r="AS13" s="46"/>
    </row>
    <row r="14" spans="1:217" s="70" customFormat="1" ht="40.5" customHeight="1">
      <c r="A14" s="288"/>
      <c r="B14" s="288"/>
      <c r="C14" s="288"/>
      <c r="D14" s="51" t="s">
        <v>35</v>
      </c>
      <c r="E14" s="79"/>
      <c r="F14" s="79"/>
      <c r="G14" s="79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180"/>
      <c r="S14" s="180"/>
      <c r="T14" s="50"/>
      <c r="U14" s="50"/>
      <c r="V14" s="50"/>
      <c r="W14" s="50"/>
      <c r="X14" s="50"/>
      <c r="Y14" s="50"/>
      <c r="Z14" s="195"/>
      <c r="AA14" s="195"/>
      <c r="AB14" s="50"/>
      <c r="AC14" s="50"/>
      <c r="AD14" s="50"/>
      <c r="AE14" s="50"/>
      <c r="AF14" s="50"/>
      <c r="AG14" s="81"/>
      <c r="AH14" s="50"/>
      <c r="AI14" s="50"/>
      <c r="AJ14" s="50"/>
      <c r="AK14" s="50"/>
      <c r="AL14" s="50"/>
      <c r="AM14" s="50"/>
      <c r="AN14" s="160"/>
      <c r="AO14" s="50"/>
      <c r="AP14" s="50"/>
      <c r="AQ14" s="50"/>
      <c r="AS14" s="46"/>
    </row>
    <row r="15" spans="1:217" s="105" customFormat="1" ht="34.5" customHeight="1">
      <c r="A15" s="291" t="s">
        <v>23</v>
      </c>
      <c r="B15" s="292"/>
      <c r="C15" s="293"/>
      <c r="D15" s="95" t="s">
        <v>18</v>
      </c>
      <c r="E15" s="96">
        <f>H15+K15+N15+Q15+T15+W15+Z15+AC15+AF15+AI15+AL15+AO15</f>
        <v>5367.2560000000003</v>
      </c>
      <c r="F15" s="96">
        <f>L15+O15+R15+U15+X15+AA15+AD15+AG15+AJ15+AM15+AP15</f>
        <v>1458.751</v>
      </c>
      <c r="G15" s="97">
        <f>F15*100/E15</f>
        <v>27.178711058313596</v>
      </c>
      <c r="H15" s="96">
        <f t="shared" ref="H15:AM15" si="4">H22</f>
        <v>0</v>
      </c>
      <c r="I15" s="96">
        <f t="shared" si="4"/>
        <v>0</v>
      </c>
      <c r="J15" s="96"/>
      <c r="K15" s="96">
        <v>251.065</v>
      </c>
      <c r="L15" s="96">
        <v>251.065</v>
      </c>
      <c r="M15" s="97">
        <v>100</v>
      </c>
      <c r="N15" s="96">
        <v>12.196999999999999</v>
      </c>
      <c r="O15" s="96">
        <v>12.196999999999999</v>
      </c>
      <c r="P15" s="97">
        <v>100</v>
      </c>
      <c r="Q15" s="96">
        <f t="shared" si="4"/>
        <v>0</v>
      </c>
      <c r="R15" s="96">
        <f>R22</f>
        <v>0</v>
      </c>
      <c r="S15" s="98"/>
      <c r="T15" s="96">
        <f t="shared" si="4"/>
        <v>0</v>
      </c>
      <c r="U15" s="96">
        <f t="shared" si="4"/>
        <v>0</v>
      </c>
      <c r="V15" s="96"/>
      <c r="W15" s="96">
        <f>W22+W106+W94</f>
        <v>142.38399999999999</v>
      </c>
      <c r="X15" s="96">
        <f>X22+X106+X94</f>
        <v>142.38399999999999</v>
      </c>
      <c r="Y15" s="97">
        <f>X15/W15*100</f>
        <v>100</v>
      </c>
      <c r="Z15" s="96">
        <f>Z22+Z106+Z94</f>
        <v>249.61</v>
      </c>
      <c r="AA15" s="96">
        <f>AA22+AA106+AA94</f>
        <v>249.60499999999999</v>
      </c>
      <c r="AB15" s="171">
        <v>100</v>
      </c>
      <c r="AC15" s="96">
        <f t="shared" si="4"/>
        <v>0</v>
      </c>
      <c r="AD15" s="96">
        <f t="shared" si="4"/>
        <v>0</v>
      </c>
      <c r="AE15" s="96"/>
      <c r="AF15" s="96">
        <f t="shared" si="4"/>
        <v>10</v>
      </c>
      <c r="AG15" s="96">
        <f>AG22</f>
        <v>10</v>
      </c>
      <c r="AH15" s="97">
        <v>100</v>
      </c>
      <c r="AI15" s="96">
        <f t="shared" si="4"/>
        <v>0</v>
      </c>
      <c r="AJ15" s="96">
        <v>0</v>
      </c>
      <c r="AK15" s="96"/>
      <c r="AL15" s="96">
        <f t="shared" si="4"/>
        <v>49.5</v>
      </c>
      <c r="AM15" s="96">
        <f t="shared" si="4"/>
        <v>49.5</v>
      </c>
      <c r="AN15" s="97">
        <v>100</v>
      </c>
      <c r="AO15" s="96">
        <f>AO73+AO94+AO22++AO76+AO78+AO80</f>
        <v>4652.5</v>
      </c>
      <c r="AP15" s="171">
        <f>AP73+AP94+AP22++AP76+AP78+AP80</f>
        <v>744</v>
      </c>
      <c r="AQ15" s="97">
        <f>AP15/AO15*100</f>
        <v>15.991402471789359</v>
      </c>
      <c r="AS15" s="106"/>
    </row>
    <row r="16" spans="1:217" s="105" customFormat="1">
      <c r="A16" s="294"/>
      <c r="B16" s="295"/>
      <c r="C16" s="296"/>
      <c r="D16" s="95" t="s">
        <v>27</v>
      </c>
      <c r="E16" s="96">
        <f>E27+E30+E33+E36+E73+E94+E106+E25+E42+E76+E78+E80</f>
        <v>5367.2559999999994</v>
      </c>
      <c r="F16" s="96">
        <f>F15</f>
        <v>1458.751</v>
      </c>
      <c r="G16" s="97">
        <f>F16*100/E16</f>
        <v>27.178711058313599</v>
      </c>
      <c r="H16" s="96">
        <f t="shared" ref="H16:I16" si="5">H15</f>
        <v>0</v>
      </c>
      <c r="I16" s="96">
        <f t="shared" si="5"/>
        <v>0</v>
      </c>
      <c r="J16" s="96"/>
      <c r="K16" s="96">
        <f t="shared" ref="K16:L16" si="6">K15</f>
        <v>251.065</v>
      </c>
      <c r="L16" s="96">
        <f t="shared" si="6"/>
        <v>251.065</v>
      </c>
      <c r="M16" s="97">
        <v>100</v>
      </c>
      <c r="N16" s="96">
        <f>N15</f>
        <v>12.196999999999999</v>
      </c>
      <c r="O16" s="96">
        <f>O15</f>
        <v>12.196999999999999</v>
      </c>
      <c r="P16" s="97">
        <v>100</v>
      </c>
      <c r="Q16" s="96">
        <f t="shared" ref="Q16" si="7">Q15</f>
        <v>0</v>
      </c>
      <c r="R16" s="96">
        <f>R23</f>
        <v>0</v>
      </c>
      <c r="S16" s="98"/>
      <c r="T16" s="96">
        <f t="shared" ref="T16:U16" si="8">T15</f>
        <v>0</v>
      </c>
      <c r="U16" s="96">
        <f t="shared" si="8"/>
        <v>0</v>
      </c>
      <c r="V16" s="96"/>
      <c r="W16" s="96">
        <f>W15</f>
        <v>142.38399999999999</v>
      </c>
      <c r="X16" s="96">
        <f t="shared" ref="X16" si="9">X15</f>
        <v>142.38399999999999</v>
      </c>
      <c r="Y16" s="97">
        <f>X16/W16*100</f>
        <v>100</v>
      </c>
      <c r="Z16" s="96">
        <f t="shared" ref="Z16" si="10">Z15</f>
        <v>249.61</v>
      </c>
      <c r="AA16" s="96">
        <f>AA23+AA107+AA95</f>
        <v>249.60499999999999</v>
      </c>
      <c r="AB16" s="171">
        <v>100</v>
      </c>
      <c r="AC16" s="96">
        <f t="shared" ref="AC16:AD16" si="11">AC15</f>
        <v>0</v>
      </c>
      <c r="AD16" s="96">
        <f t="shared" si="11"/>
        <v>0</v>
      </c>
      <c r="AE16" s="96"/>
      <c r="AF16" s="96">
        <f t="shared" ref="AF16" si="12">AF15</f>
        <v>10</v>
      </c>
      <c r="AG16" s="96">
        <f>AG23</f>
        <v>10</v>
      </c>
      <c r="AH16" s="97">
        <v>100</v>
      </c>
      <c r="AI16" s="96">
        <f t="shared" ref="AI16" si="13">AI15</f>
        <v>0</v>
      </c>
      <c r="AJ16" s="96">
        <v>0</v>
      </c>
      <c r="AK16" s="96"/>
      <c r="AL16" s="96">
        <f t="shared" ref="AL16:AM16" si="14">AL15</f>
        <v>49.5</v>
      </c>
      <c r="AM16" s="96">
        <f t="shared" si="14"/>
        <v>49.5</v>
      </c>
      <c r="AN16" s="97">
        <v>100</v>
      </c>
      <c r="AO16" s="96">
        <f t="shared" ref="AO16:AP16" si="15">AO15</f>
        <v>4652.5</v>
      </c>
      <c r="AP16" s="171">
        <f t="shared" si="15"/>
        <v>744</v>
      </c>
      <c r="AQ16" s="97">
        <f>AP16/AO16*100</f>
        <v>15.991402471789359</v>
      </c>
      <c r="AS16" s="106"/>
    </row>
    <row r="17" spans="1:45" s="70" customFormat="1" ht="63">
      <c r="A17" s="294"/>
      <c r="B17" s="295"/>
      <c r="C17" s="296"/>
      <c r="D17" s="47" t="s">
        <v>28</v>
      </c>
      <c r="E17" s="79"/>
      <c r="F17" s="79"/>
      <c r="G17" s="79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178"/>
      <c r="S17" s="178"/>
      <c r="T17" s="44"/>
      <c r="U17" s="44"/>
      <c r="V17" s="44"/>
      <c r="W17" s="44"/>
      <c r="X17" s="44"/>
      <c r="Y17" s="44"/>
      <c r="Z17" s="193"/>
      <c r="AA17" s="193"/>
      <c r="AB17" s="241"/>
      <c r="AC17" s="44"/>
      <c r="AD17" s="44"/>
      <c r="AE17" s="44"/>
      <c r="AF17" s="44"/>
      <c r="AG17" s="79"/>
      <c r="AH17" s="44"/>
      <c r="AI17" s="44"/>
      <c r="AJ17" s="44"/>
      <c r="AK17" s="44"/>
      <c r="AL17" s="44"/>
      <c r="AM17" s="44"/>
      <c r="AN17" s="243"/>
      <c r="AO17" s="44"/>
      <c r="AP17" s="50"/>
      <c r="AQ17" s="50"/>
      <c r="AS17" s="46"/>
    </row>
    <row r="18" spans="1:45" s="70" customFormat="1" ht="63">
      <c r="A18" s="297"/>
      <c r="B18" s="298"/>
      <c r="C18" s="299"/>
      <c r="D18" s="51" t="s">
        <v>35</v>
      </c>
      <c r="E18" s="79"/>
      <c r="F18" s="79"/>
      <c r="G18" s="79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180"/>
      <c r="S18" s="180"/>
      <c r="T18" s="50"/>
      <c r="U18" s="50"/>
      <c r="V18" s="50"/>
      <c r="W18" s="50"/>
      <c r="X18" s="50"/>
      <c r="Y18" s="50"/>
      <c r="Z18" s="195"/>
      <c r="AA18" s="195"/>
      <c r="AB18" s="50"/>
      <c r="AC18" s="50"/>
      <c r="AD18" s="50"/>
      <c r="AE18" s="50"/>
      <c r="AF18" s="50"/>
      <c r="AG18" s="81"/>
      <c r="AH18" s="50"/>
      <c r="AI18" s="50"/>
      <c r="AJ18" s="50"/>
      <c r="AK18" s="50"/>
      <c r="AL18" s="50"/>
      <c r="AM18" s="50"/>
      <c r="AN18" s="160"/>
      <c r="AO18" s="50"/>
      <c r="AP18" s="50"/>
      <c r="AQ18" s="50"/>
      <c r="AS18" s="46"/>
    </row>
    <row r="19" spans="1:45" s="70" customFormat="1" ht="24.75" customHeight="1">
      <c r="A19" s="309" t="s">
        <v>73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300"/>
      <c r="Y19" s="300"/>
      <c r="Z19" s="300"/>
      <c r="AA19" s="300"/>
      <c r="AB19" s="300"/>
      <c r="AC19" s="300"/>
      <c r="AD19" s="300"/>
      <c r="AE19" s="300"/>
      <c r="AF19" s="300"/>
      <c r="AG19" s="300"/>
      <c r="AH19" s="300"/>
      <c r="AI19" s="300"/>
      <c r="AJ19" s="300"/>
      <c r="AK19" s="300"/>
      <c r="AL19" s="300"/>
      <c r="AM19" s="300"/>
      <c r="AN19" s="300"/>
      <c r="AO19" s="300"/>
      <c r="AP19" s="50"/>
      <c r="AQ19" s="50"/>
      <c r="AS19" s="46"/>
    </row>
    <row r="20" spans="1:45" s="70" customFormat="1" ht="24" hidden="1" customHeight="1">
      <c r="A20" s="288" t="s">
        <v>34</v>
      </c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  <c r="Y20" s="288"/>
      <c r="Z20" s="288"/>
      <c r="AA20" s="288"/>
      <c r="AB20" s="288"/>
      <c r="AC20" s="288"/>
      <c r="AD20" s="288"/>
      <c r="AE20" s="288"/>
      <c r="AF20" s="288"/>
      <c r="AG20" s="288"/>
      <c r="AH20" s="288"/>
      <c r="AI20" s="288"/>
      <c r="AJ20" s="288"/>
      <c r="AK20" s="288"/>
      <c r="AL20" s="288"/>
      <c r="AM20" s="288"/>
      <c r="AN20" s="288"/>
      <c r="AO20" s="288"/>
      <c r="AP20" s="288"/>
      <c r="AQ20" s="68"/>
      <c r="AS20" s="46"/>
    </row>
    <row r="21" spans="1:45" s="70" customFormat="1" ht="53.25" hidden="1" customHeight="1">
      <c r="A21" s="52" t="s">
        <v>47</v>
      </c>
      <c r="B21" s="53"/>
      <c r="C21" s="53"/>
      <c r="D21" s="52"/>
      <c r="E21" s="92"/>
      <c r="F21" s="92"/>
      <c r="G21" s="9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181"/>
      <c r="S21" s="181"/>
      <c r="T21" s="52"/>
      <c r="U21" s="52"/>
      <c r="V21" s="52"/>
      <c r="W21" s="52"/>
      <c r="X21" s="52"/>
      <c r="Y21" s="52"/>
      <c r="Z21" s="196"/>
      <c r="AA21" s="196"/>
      <c r="AB21" s="52"/>
      <c r="AC21" s="52"/>
      <c r="AD21" s="52"/>
      <c r="AE21" s="52"/>
      <c r="AF21" s="52"/>
      <c r="AG21" s="8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46"/>
    </row>
    <row r="22" spans="1:45" s="114" customFormat="1" ht="53.25" customHeight="1">
      <c r="A22" s="301" t="s">
        <v>17</v>
      </c>
      <c r="B22" s="300" t="s">
        <v>74</v>
      </c>
      <c r="C22" s="300" t="s">
        <v>75</v>
      </c>
      <c r="D22" s="117" t="s">
        <v>18</v>
      </c>
      <c r="E22" s="114">
        <f>H22+K22+N22+Q22+T22+W22+Z22+AC22+AF22+AI22+AL22+AO22</f>
        <v>227.15</v>
      </c>
      <c r="F22" s="114">
        <f>F44</f>
        <v>127.15</v>
      </c>
      <c r="G22" s="169">
        <f>F22/E22*100</f>
        <v>55.976227162667847</v>
      </c>
      <c r="H22" s="114">
        <f t="shared" ref="H22:AM22" si="16">H44</f>
        <v>0</v>
      </c>
      <c r="I22" s="114">
        <f t="shared" si="16"/>
        <v>0</v>
      </c>
      <c r="K22" s="114">
        <f t="shared" si="16"/>
        <v>0</v>
      </c>
      <c r="L22" s="114">
        <f t="shared" si="16"/>
        <v>0</v>
      </c>
      <c r="N22" s="114">
        <f t="shared" si="16"/>
        <v>10</v>
      </c>
      <c r="O22" s="114">
        <f t="shared" si="16"/>
        <v>10</v>
      </c>
      <c r="P22" s="120">
        <v>100</v>
      </c>
      <c r="Q22" s="114">
        <f t="shared" si="16"/>
        <v>0</v>
      </c>
      <c r="R22" s="114">
        <f t="shared" si="16"/>
        <v>0</v>
      </c>
      <c r="S22" s="115"/>
      <c r="T22" s="114">
        <f t="shared" si="16"/>
        <v>0</v>
      </c>
      <c r="U22" s="114">
        <f t="shared" si="16"/>
        <v>0</v>
      </c>
      <c r="W22" s="114">
        <f t="shared" si="16"/>
        <v>57.65</v>
      </c>
      <c r="X22" s="114">
        <f t="shared" si="16"/>
        <v>57.65</v>
      </c>
      <c r="Y22" s="120">
        <f>X22*100/W22</f>
        <v>100</v>
      </c>
      <c r="Z22" s="114">
        <f t="shared" si="16"/>
        <v>0</v>
      </c>
      <c r="AA22" s="114">
        <v>0</v>
      </c>
      <c r="AC22" s="114">
        <f t="shared" si="16"/>
        <v>0</v>
      </c>
      <c r="AD22" s="114">
        <f t="shared" si="16"/>
        <v>0</v>
      </c>
      <c r="AF22" s="114">
        <f>AF44</f>
        <v>10</v>
      </c>
      <c r="AG22" s="114">
        <v>10</v>
      </c>
      <c r="AH22" s="120">
        <v>100</v>
      </c>
      <c r="AI22" s="114">
        <f>SUM(AI44)+AI25+AI42</f>
        <v>0</v>
      </c>
      <c r="AJ22" s="114">
        <v>0</v>
      </c>
      <c r="AL22" s="114">
        <f t="shared" si="16"/>
        <v>49.5</v>
      </c>
      <c r="AM22" s="114">
        <f t="shared" si="16"/>
        <v>49.5</v>
      </c>
      <c r="AN22" s="120">
        <v>100</v>
      </c>
      <c r="AO22" s="114">
        <f>AO44</f>
        <v>100</v>
      </c>
      <c r="AP22" s="114">
        <v>0</v>
      </c>
      <c r="AQ22" s="121"/>
      <c r="AR22" s="121"/>
      <c r="AS22" s="122"/>
    </row>
    <row r="23" spans="1:45" s="105" customFormat="1" ht="53.25" customHeight="1">
      <c r="A23" s="301"/>
      <c r="B23" s="300"/>
      <c r="C23" s="300"/>
      <c r="D23" s="95" t="s">
        <v>27</v>
      </c>
      <c r="E23" s="105">
        <f>E27+E30+E33+E36+E26+E42</f>
        <v>227.15</v>
      </c>
      <c r="F23" s="105">
        <f>SUM(F22)</f>
        <v>127.15</v>
      </c>
      <c r="G23" s="169">
        <f>F23/E23*100</f>
        <v>55.976227162667847</v>
      </c>
      <c r="H23" s="105">
        <f>SUM(H22)</f>
        <v>0</v>
      </c>
      <c r="I23" s="105">
        <f>SUM(I22)</f>
        <v>0</v>
      </c>
      <c r="K23" s="105">
        <f t="shared" ref="K23:AM23" si="17">SUM(K22)</f>
        <v>0</v>
      </c>
      <c r="L23" s="105">
        <f t="shared" si="17"/>
        <v>0</v>
      </c>
      <c r="N23" s="105">
        <f t="shared" si="17"/>
        <v>10</v>
      </c>
      <c r="O23" s="105">
        <f t="shared" si="17"/>
        <v>10</v>
      </c>
      <c r="P23" s="123">
        <v>100</v>
      </c>
      <c r="Q23" s="105">
        <f t="shared" si="17"/>
        <v>0</v>
      </c>
      <c r="R23" s="105">
        <f t="shared" si="17"/>
        <v>0</v>
      </c>
      <c r="S23" s="116"/>
      <c r="T23" s="105">
        <f t="shared" si="17"/>
        <v>0</v>
      </c>
      <c r="U23" s="105">
        <f t="shared" si="17"/>
        <v>0</v>
      </c>
      <c r="W23" s="105">
        <f t="shared" si="17"/>
        <v>57.65</v>
      </c>
      <c r="X23" s="105">
        <f t="shared" si="17"/>
        <v>57.65</v>
      </c>
      <c r="Y23" s="120">
        <f>X23*100/W23</f>
        <v>100</v>
      </c>
      <c r="Z23" s="105">
        <f t="shared" si="17"/>
        <v>0</v>
      </c>
      <c r="AA23" s="105">
        <v>0</v>
      </c>
      <c r="AC23" s="105">
        <f t="shared" si="17"/>
        <v>0</v>
      </c>
      <c r="AD23" s="105">
        <f t="shared" si="17"/>
        <v>0</v>
      </c>
      <c r="AF23" s="105">
        <f t="shared" si="17"/>
        <v>10</v>
      </c>
      <c r="AG23" s="105">
        <f>AG22</f>
        <v>10</v>
      </c>
      <c r="AH23" s="123">
        <v>100</v>
      </c>
      <c r="AI23" s="105">
        <f>SUM(AI22)</f>
        <v>0</v>
      </c>
      <c r="AJ23" s="105">
        <v>0</v>
      </c>
      <c r="AL23" s="105">
        <f t="shared" si="17"/>
        <v>49.5</v>
      </c>
      <c r="AM23" s="105">
        <f t="shared" si="17"/>
        <v>49.5</v>
      </c>
      <c r="AN23" s="123">
        <v>100</v>
      </c>
      <c r="AO23" s="105">
        <f>SUM(AO22)</f>
        <v>100</v>
      </c>
      <c r="AP23" s="105">
        <v>0</v>
      </c>
      <c r="AQ23" s="113"/>
      <c r="AR23" s="113"/>
      <c r="AS23" s="106"/>
    </row>
    <row r="24" spans="1:45" s="70" customFormat="1" ht="170.25" customHeight="1">
      <c r="A24" s="301"/>
      <c r="B24" s="300"/>
      <c r="C24" s="300"/>
      <c r="D24" s="47" t="s">
        <v>28</v>
      </c>
      <c r="E24" s="84"/>
      <c r="F24" s="84"/>
      <c r="G24" s="84"/>
      <c r="Q24" s="164"/>
      <c r="R24" s="183"/>
      <c r="S24" s="183"/>
      <c r="Z24" s="198"/>
      <c r="AA24" s="198"/>
      <c r="AG24" s="84"/>
      <c r="AQ24" s="52"/>
      <c r="AR24" s="52"/>
      <c r="AS24" s="46"/>
    </row>
    <row r="25" spans="1:45" s="56" customFormat="1" ht="45" customHeight="1">
      <c r="A25" s="277" t="s">
        <v>111</v>
      </c>
      <c r="B25" s="312" t="s">
        <v>112</v>
      </c>
      <c r="C25" s="277" t="s">
        <v>113</v>
      </c>
      <c r="D25" s="205" t="s">
        <v>18</v>
      </c>
      <c r="E25" s="83">
        <f>AO25</f>
        <v>100</v>
      </c>
      <c r="F25" s="83">
        <f>AJ25</f>
        <v>0</v>
      </c>
      <c r="G25" s="84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183"/>
      <c r="S25" s="183"/>
      <c r="T25" s="206"/>
      <c r="U25" s="206"/>
      <c r="V25" s="206"/>
      <c r="W25" s="206"/>
      <c r="X25" s="206"/>
      <c r="Y25" s="206"/>
      <c r="Z25" s="198"/>
      <c r="AA25" s="198"/>
      <c r="AB25" s="206"/>
      <c r="AC25" s="206"/>
      <c r="AD25" s="206"/>
      <c r="AE25" s="206"/>
      <c r="AF25" s="206"/>
      <c r="AG25" s="84"/>
      <c r="AH25" s="206"/>
      <c r="AI25" s="206">
        <v>0</v>
      </c>
      <c r="AJ25" s="206">
        <v>0</v>
      </c>
      <c r="AK25" s="206"/>
      <c r="AL25" s="206">
        <v>0</v>
      </c>
      <c r="AM25" s="206">
        <v>0</v>
      </c>
      <c r="AN25" s="206"/>
      <c r="AO25" s="206">
        <v>100</v>
      </c>
      <c r="AP25" s="206">
        <v>0</v>
      </c>
      <c r="AQ25" s="52"/>
      <c r="AR25" s="269" t="s">
        <v>129</v>
      </c>
      <c r="AS25" s="55"/>
    </row>
    <row r="26" spans="1:45" s="56" customFormat="1" ht="47.25" customHeight="1">
      <c r="A26" s="311"/>
      <c r="B26" s="313"/>
      <c r="C26" s="278"/>
      <c r="D26" s="205" t="s">
        <v>27</v>
      </c>
      <c r="E26" s="83">
        <f>AO26</f>
        <v>100</v>
      </c>
      <c r="F26" s="83">
        <f>AJ26</f>
        <v>0</v>
      </c>
      <c r="G26" s="84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183"/>
      <c r="S26" s="183"/>
      <c r="T26" s="206"/>
      <c r="U26" s="206"/>
      <c r="V26" s="206"/>
      <c r="W26" s="206"/>
      <c r="X26" s="206"/>
      <c r="Y26" s="206"/>
      <c r="Z26" s="198"/>
      <c r="AA26" s="198"/>
      <c r="AB26" s="206"/>
      <c r="AC26" s="206"/>
      <c r="AD26" s="206"/>
      <c r="AE26" s="206"/>
      <c r="AF26" s="206"/>
      <c r="AG26" s="84"/>
      <c r="AH26" s="206"/>
      <c r="AI26" s="206">
        <v>0</v>
      </c>
      <c r="AJ26" s="206">
        <v>0</v>
      </c>
      <c r="AK26" s="206"/>
      <c r="AL26" s="206">
        <v>0</v>
      </c>
      <c r="AM26" s="206">
        <v>0</v>
      </c>
      <c r="AN26" s="206"/>
      <c r="AO26" s="206">
        <v>100</v>
      </c>
      <c r="AP26" s="206">
        <v>0</v>
      </c>
      <c r="AQ26" s="52"/>
      <c r="AR26" s="271"/>
      <c r="AS26" s="55"/>
    </row>
    <row r="27" spans="1:45" s="56" customFormat="1" ht="20.25" customHeight="1">
      <c r="A27" s="289" t="s">
        <v>76</v>
      </c>
      <c r="B27" s="288" t="s">
        <v>91</v>
      </c>
      <c r="C27" s="288" t="s">
        <v>52</v>
      </c>
      <c r="D27" s="68" t="s">
        <v>18</v>
      </c>
      <c r="E27" s="83">
        <f>SUM(H27,K27,N27,Q27,T27,W27,Z27,AC27,AF27,AI27,AL27,AO27)</f>
        <v>40</v>
      </c>
      <c r="F27" s="83">
        <f>SUM(I27,L27,O27,R27,U27,X27,AA27,AD27,AG27,AJ27,AM27,AP27)</f>
        <v>40</v>
      </c>
      <c r="G27" s="174">
        <f>F27/E27*100</f>
        <v>100</v>
      </c>
      <c r="H27" s="70">
        <v>0</v>
      </c>
      <c r="I27" s="70">
        <v>0</v>
      </c>
      <c r="J27" s="70"/>
      <c r="K27" s="70">
        <v>0</v>
      </c>
      <c r="L27" s="70">
        <v>0</v>
      </c>
      <c r="M27" s="70"/>
      <c r="N27" s="70">
        <v>10</v>
      </c>
      <c r="O27" s="70">
        <v>10</v>
      </c>
      <c r="P27" s="74">
        <v>100</v>
      </c>
      <c r="Q27" s="54">
        <v>0</v>
      </c>
      <c r="R27" s="182">
        <v>0</v>
      </c>
      <c r="S27" s="182"/>
      <c r="T27" s="54">
        <v>0</v>
      </c>
      <c r="U27" s="54">
        <v>0</v>
      </c>
      <c r="V27" s="54"/>
      <c r="W27" s="54">
        <v>10</v>
      </c>
      <c r="X27" s="54">
        <v>10</v>
      </c>
      <c r="Y27" s="73">
        <v>100</v>
      </c>
      <c r="Z27" s="197">
        <v>0</v>
      </c>
      <c r="AA27" s="197">
        <v>0</v>
      </c>
      <c r="AB27" s="54"/>
      <c r="AC27" s="54">
        <v>0</v>
      </c>
      <c r="AD27" s="54">
        <v>0</v>
      </c>
      <c r="AE27" s="54"/>
      <c r="AF27" s="54">
        <v>10</v>
      </c>
      <c r="AG27" s="83">
        <v>10</v>
      </c>
      <c r="AH27" s="73">
        <v>100</v>
      </c>
      <c r="AI27" s="54">
        <v>0</v>
      </c>
      <c r="AJ27" s="54">
        <v>0</v>
      </c>
      <c r="AK27" s="54"/>
      <c r="AL27" s="54">
        <v>10</v>
      </c>
      <c r="AM27" s="234">
        <v>10</v>
      </c>
      <c r="AN27" s="73">
        <v>100</v>
      </c>
      <c r="AO27" s="54">
        <v>0</v>
      </c>
      <c r="AP27" s="70">
        <v>0</v>
      </c>
      <c r="AQ27" s="70"/>
      <c r="AR27" s="70"/>
      <c r="AS27" s="55"/>
    </row>
    <row r="28" spans="1:45" s="56" customFormat="1" ht="42" customHeight="1">
      <c r="A28" s="289"/>
      <c r="B28" s="288"/>
      <c r="C28" s="288"/>
      <c r="D28" s="68" t="s">
        <v>27</v>
      </c>
      <c r="E28" s="83">
        <f>SUM(H28,K28,N28,Q28,T28,W28,Z28,AC28,AF28,AI28,AL28,AO28)</f>
        <v>40</v>
      </c>
      <c r="F28" s="83">
        <f>SUM(I28,L28,O28,R28,U28,X28,AA28,AD28,AG28,AJ28,AM28,AP28)</f>
        <v>40</v>
      </c>
      <c r="G28" s="174">
        <f>F28/E28*100</f>
        <v>100</v>
      </c>
      <c r="H28" s="70">
        <v>0</v>
      </c>
      <c r="I28" s="70">
        <v>0</v>
      </c>
      <c r="J28" s="70"/>
      <c r="K28" s="70">
        <v>0</v>
      </c>
      <c r="L28" s="70">
        <v>0</v>
      </c>
      <c r="M28" s="70"/>
      <c r="N28" s="70">
        <v>10</v>
      </c>
      <c r="O28" s="70">
        <v>10</v>
      </c>
      <c r="P28" s="74">
        <v>100</v>
      </c>
      <c r="Q28" s="54">
        <v>0</v>
      </c>
      <c r="R28" s="182">
        <v>0</v>
      </c>
      <c r="S28" s="182"/>
      <c r="T28" s="54">
        <v>0</v>
      </c>
      <c r="U28" s="54">
        <v>0</v>
      </c>
      <c r="V28" s="54"/>
      <c r="W28" s="54">
        <v>10</v>
      </c>
      <c r="X28" s="54">
        <v>10</v>
      </c>
      <c r="Y28" s="73">
        <v>100</v>
      </c>
      <c r="Z28" s="197">
        <v>0</v>
      </c>
      <c r="AA28" s="197">
        <v>0</v>
      </c>
      <c r="AB28" s="54"/>
      <c r="AC28" s="54">
        <v>0</v>
      </c>
      <c r="AD28" s="54">
        <v>0</v>
      </c>
      <c r="AE28" s="54"/>
      <c r="AF28" s="54">
        <v>10</v>
      </c>
      <c r="AG28" s="83">
        <v>10</v>
      </c>
      <c r="AH28" s="73">
        <v>100</v>
      </c>
      <c r="AI28" s="54">
        <v>0</v>
      </c>
      <c r="AJ28" s="54">
        <v>0</v>
      </c>
      <c r="AK28" s="54"/>
      <c r="AL28" s="54">
        <v>10</v>
      </c>
      <c r="AM28" s="234">
        <v>10</v>
      </c>
      <c r="AN28" s="73">
        <v>100</v>
      </c>
      <c r="AO28" s="54">
        <v>0</v>
      </c>
      <c r="AP28" s="70">
        <v>0</v>
      </c>
      <c r="AQ28" s="70"/>
      <c r="AR28" s="70"/>
      <c r="AS28" s="55"/>
    </row>
    <row r="29" spans="1:45" s="70" customFormat="1" ht="77.25" customHeight="1">
      <c r="A29" s="289"/>
      <c r="B29" s="288"/>
      <c r="C29" s="288"/>
      <c r="D29" s="47" t="s">
        <v>28</v>
      </c>
      <c r="E29" s="83"/>
      <c r="F29" s="83"/>
      <c r="G29" s="174"/>
      <c r="Q29" s="164"/>
      <c r="R29" s="183"/>
      <c r="S29" s="183"/>
      <c r="Z29" s="198"/>
      <c r="AA29" s="198"/>
      <c r="AG29" s="84"/>
      <c r="AN29" s="74"/>
      <c r="AS29" s="46"/>
    </row>
    <row r="30" spans="1:45" s="70" customFormat="1" ht="31.5" customHeight="1">
      <c r="A30" s="289" t="s">
        <v>77</v>
      </c>
      <c r="B30" s="288" t="s">
        <v>45</v>
      </c>
      <c r="C30" s="288" t="s">
        <v>52</v>
      </c>
      <c r="D30" s="68" t="s">
        <v>18</v>
      </c>
      <c r="E30" s="83">
        <f>SUM(H30,K30,N30,Q30,T30,W30,Z30,AC30,AF30,AI30,AL30,AO30)</f>
        <v>10</v>
      </c>
      <c r="F30" s="83">
        <v>0</v>
      </c>
      <c r="G30" s="174"/>
      <c r="H30" s="70">
        <v>0</v>
      </c>
      <c r="I30" s="70">
        <v>0</v>
      </c>
      <c r="K30" s="70">
        <v>0</v>
      </c>
      <c r="L30" s="70">
        <v>0</v>
      </c>
      <c r="N30" s="70">
        <v>0</v>
      </c>
      <c r="O30" s="70">
        <v>0</v>
      </c>
      <c r="Q30" s="54">
        <v>0</v>
      </c>
      <c r="R30" s="182">
        <v>0</v>
      </c>
      <c r="S30" s="182"/>
      <c r="T30" s="54">
        <v>0</v>
      </c>
      <c r="U30" s="54">
        <v>0</v>
      </c>
      <c r="V30" s="54"/>
      <c r="W30" s="54">
        <v>0</v>
      </c>
      <c r="X30" s="54">
        <v>0</v>
      </c>
      <c r="Y30" s="54"/>
      <c r="Z30" s="197">
        <v>0</v>
      </c>
      <c r="AA30" s="197">
        <v>0</v>
      </c>
      <c r="AB30" s="54"/>
      <c r="AC30" s="54">
        <v>0</v>
      </c>
      <c r="AD30" s="54">
        <v>0</v>
      </c>
      <c r="AE30" s="54"/>
      <c r="AF30" s="54">
        <v>0</v>
      </c>
      <c r="AG30" s="83">
        <v>0</v>
      </c>
      <c r="AH30" s="54"/>
      <c r="AI30" s="54">
        <v>0</v>
      </c>
      <c r="AJ30" s="54">
        <v>0</v>
      </c>
      <c r="AK30" s="54"/>
      <c r="AL30" s="54">
        <v>10</v>
      </c>
      <c r="AM30" s="234">
        <v>10</v>
      </c>
      <c r="AN30" s="73">
        <v>100</v>
      </c>
      <c r="AO30" s="54">
        <v>0</v>
      </c>
      <c r="AP30" s="70">
        <v>0</v>
      </c>
      <c r="AS30" s="46"/>
    </row>
    <row r="31" spans="1:45" s="70" customFormat="1" ht="36.75" customHeight="1">
      <c r="A31" s="289"/>
      <c r="B31" s="288"/>
      <c r="C31" s="288"/>
      <c r="D31" s="68" t="s">
        <v>27</v>
      </c>
      <c r="E31" s="83">
        <f>SUM(H31,K31,N31,Q31,T31,W31,Z31,AC31,AF31,AI31,AL31,AO31)</f>
        <v>10</v>
      </c>
      <c r="F31" s="83">
        <v>0</v>
      </c>
      <c r="G31" s="174"/>
      <c r="H31" s="70">
        <v>0</v>
      </c>
      <c r="I31" s="70">
        <v>0</v>
      </c>
      <c r="K31" s="70">
        <v>0</v>
      </c>
      <c r="L31" s="70">
        <v>0</v>
      </c>
      <c r="N31" s="70">
        <v>0</v>
      </c>
      <c r="O31" s="70">
        <v>0</v>
      </c>
      <c r="Q31" s="54">
        <v>0</v>
      </c>
      <c r="R31" s="182">
        <v>0</v>
      </c>
      <c r="S31" s="182"/>
      <c r="T31" s="54">
        <v>0</v>
      </c>
      <c r="U31" s="54">
        <v>0</v>
      </c>
      <c r="V31" s="54"/>
      <c r="W31" s="54">
        <v>0</v>
      </c>
      <c r="X31" s="54">
        <v>0</v>
      </c>
      <c r="Y31" s="54"/>
      <c r="Z31" s="197">
        <v>0</v>
      </c>
      <c r="AA31" s="197">
        <v>0</v>
      </c>
      <c r="AB31" s="54"/>
      <c r="AC31" s="54">
        <v>0</v>
      </c>
      <c r="AD31" s="54">
        <v>0</v>
      </c>
      <c r="AE31" s="54"/>
      <c r="AF31" s="54">
        <v>0</v>
      </c>
      <c r="AG31" s="83">
        <v>0</v>
      </c>
      <c r="AH31" s="54"/>
      <c r="AI31" s="54">
        <v>0</v>
      </c>
      <c r="AJ31" s="54">
        <v>0</v>
      </c>
      <c r="AK31" s="54"/>
      <c r="AL31" s="54">
        <v>10</v>
      </c>
      <c r="AM31" s="234">
        <v>10</v>
      </c>
      <c r="AN31" s="73">
        <v>100</v>
      </c>
      <c r="AO31" s="54">
        <v>0</v>
      </c>
      <c r="AP31" s="70">
        <v>0</v>
      </c>
      <c r="AS31" s="46"/>
    </row>
    <row r="32" spans="1:45" s="70" customFormat="1" ht="93.75" customHeight="1">
      <c r="A32" s="289"/>
      <c r="B32" s="288"/>
      <c r="C32" s="288"/>
      <c r="D32" s="47" t="s">
        <v>28</v>
      </c>
      <c r="E32" s="83"/>
      <c r="F32" s="83"/>
      <c r="G32" s="174"/>
      <c r="Q32" s="164"/>
      <c r="R32" s="183"/>
      <c r="S32" s="183"/>
      <c r="Z32" s="198"/>
      <c r="AA32" s="198"/>
      <c r="AG32" s="84"/>
      <c r="AS32" s="46"/>
    </row>
    <row r="33" spans="1:108" ht="20.25" customHeight="1">
      <c r="A33" s="288" t="s">
        <v>78</v>
      </c>
      <c r="B33" s="288" t="s">
        <v>79</v>
      </c>
      <c r="C33" s="288" t="s">
        <v>52</v>
      </c>
      <c r="D33" s="68" t="s">
        <v>18</v>
      </c>
      <c r="E33" s="83">
        <v>25</v>
      </c>
      <c r="F33" s="83">
        <f>X33</f>
        <v>25</v>
      </c>
      <c r="G33" s="174">
        <f t="shared" ref="G33:G40" si="18">F33/E33*100</f>
        <v>100</v>
      </c>
      <c r="H33" s="54">
        <v>0</v>
      </c>
      <c r="I33" s="54">
        <v>0</v>
      </c>
      <c r="J33" s="54"/>
      <c r="K33" s="54">
        <v>0</v>
      </c>
      <c r="L33" s="54">
        <v>0</v>
      </c>
      <c r="M33" s="54"/>
      <c r="N33" s="54">
        <v>0</v>
      </c>
      <c r="O33" s="54">
        <v>0</v>
      </c>
      <c r="P33" s="54"/>
      <c r="Q33" s="54">
        <v>0</v>
      </c>
      <c r="R33" s="182">
        <v>0</v>
      </c>
      <c r="S33" s="182"/>
      <c r="T33" s="54">
        <v>0</v>
      </c>
      <c r="U33" s="54">
        <v>0</v>
      </c>
      <c r="V33" s="54"/>
      <c r="W33" s="54">
        <v>25</v>
      </c>
      <c r="X33" s="54">
        <v>25</v>
      </c>
      <c r="Y33" s="73">
        <v>100</v>
      </c>
      <c r="Z33" s="197">
        <v>0</v>
      </c>
      <c r="AA33" s="197">
        <v>0</v>
      </c>
      <c r="AB33" s="54"/>
      <c r="AC33" s="54">
        <v>0</v>
      </c>
      <c r="AD33" s="54">
        <v>0</v>
      </c>
      <c r="AE33" s="54"/>
      <c r="AF33" s="54">
        <v>0</v>
      </c>
      <c r="AG33" s="83">
        <v>0</v>
      </c>
      <c r="AH33" s="54"/>
      <c r="AI33" s="54">
        <v>0</v>
      </c>
      <c r="AJ33" s="54">
        <v>0</v>
      </c>
      <c r="AK33" s="54"/>
      <c r="AL33" s="54">
        <v>0</v>
      </c>
      <c r="AM33" s="54">
        <v>0</v>
      </c>
      <c r="AN33" s="54"/>
      <c r="AO33" s="54">
        <v>0</v>
      </c>
      <c r="AP33" s="70">
        <v>0</v>
      </c>
      <c r="AQ33" s="70"/>
      <c r="AR33" s="70"/>
      <c r="AS33" s="46"/>
    </row>
    <row r="34" spans="1:108">
      <c r="A34" s="288"/>
      <c r="B34" s="288"/>
      <c r="C34" s="288"/>
      <c r="D34" s="68" t="s">
        <v>27</v>
      </c>
      <c r="E34" s="83">
        <v>25</v>
      </c>
      <c r="F34" s="83">
        <f>X34</f>
        <v>25</v>
      </c>
      <c r="G34" s="174">
        <f t="shared" si="18"/>
        <v>100</v>
      </c>
      <c r="H34" s="48">
        <v>0</v>
      </c>
      <c r="I34" s="48">
        <v>0</v>
      </c>
      <c r="J34" s="48"/>
      <c r="K34" s="48">
        <v>0</v>
      </c>
      <c r="L34" s="48">
        <v>0</v>
      </c>
      <c r="M34" s="48"/>
      <c r="N34" s="48">
        <v>0</v>
      </c>
      <c r="O34" s="48">
        <v>0</v>
      </c>
      <c r="P34" s="48"/>
      <c r="Q34" s="48">
        <v>0</v>
      </c>
      <c r="R34" s="179">
        <v>0</v>
      </c>
      <c r="S34" s="179"/>
      <c r="T34" s="48">
        <v>0</v>
      </c>
      <c r="U34" s="48">
        <v>0</v>
      </c>
      <c r="V34" s="48"/>
      <c r="W34" s="48">
        <v>25</v>
      </c>
      <c r="X34" s="48">
        <v>25</v>
      </c>
      <c r="Y34" s="75">
        <v>100</v>
      </c>
      <c r="Z34" s="194">
        <v>0</v>
      </c>
      <c r="AA34" s="194">
        <v>0</v>
      </c>
      <c r="AB34" s="48"/>
      <c r="AC34" s="48">
        <v>0</v>
      </c>
      <c r="AD34" s="48">
        <v>0</v>
      </c>
      <c r="AE34" s="48"/>
      <c r="AF34" s="48">
        <v>0</v>
      </c>
      <c r="AG34" s="80">
        <v>0</v>
      </c>
      <c r="AH34" s="48"/>
      <c r="AI34" s="48">
        <v>0</v>
      </c>
      <c r="AJ34" s="48">
        <v>0</v>
      </c>
      <c r="AK34" s="48"/>
      <c r="AL34" s="48">
        <v>0</v>
      </c>
      <c r="AM34" s="48">
        <v>0</v>
      </c>
      <c r="AN34" s="48"/>
      <c r="AO34" s="48">
        <v>0</v>
      </c>
      <c r="AP34" s="48">
        <v>0</v>
      </c>
      <c r="AQ34" s="48"/>
      <c r="AR34" s="70"/>
      <c r="AS34" s="46"/>
    </row>
    <row r="35" spans="1:108" ht="63">
      <c r="A35" s="288"/>
      <c r="B35" s="288"/>
      <c r="C35" s="288"/>
      <c r="D35" s="47" t="s">
        <v>28</v>
      </c>
      <c r="E35" s="83"/>
      <c r="F35" s="83"/>
      <c r="G35" s="174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179"/>
      <c r="S35" s="179"/>
      <c r="T35" s="48"/>
      <c r="U35" s="48"/>
      <c r="V35" s="48"/>
      <c r="W35" s="48"/>
      <c r="X35" s="48"/>
      <c r="Y35" s="75"/>
      <c r="Z35" s="194"/>
      <c r="AA35" s="194"/>
      <c r="AB35" s="48"/>
      <c r="AC35" s="48"/>
      <c r="AD35" s="48"/>
      <c r="AE35" s="48"/>
      <c r="AF35" s="48"/>
      <c r="AG35" s="80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70"/>
      <c r="AS35" s="57"/>
    </row>
    <row r="36" spans="1:108" s="60" customFormat="1" ht="20.25" customHeight="1">
      <c r="A36" s="288"/>
      <c r="B36" s="288"/>
      <c r="C36" s="277" t="s">
        <v>114</v>
      </c>
      <c r="D36" s="68" t="s">
        <v>18</v>
      </c>
      <c r="E36" s="83">
        <f>E40+E41</f>
        <v>22.65</v>
      </c>
      <c r="F36" s="83">
        <f>X36</f>
        <v>22.65</v>
      </c>
      <c r="G36" s="174">
        <f t="shared" si="18"/>
        <v>100</v>
      </c>
      <c r="H36" s="54">
        <v>0</v>
      </c>
      <c r="I36" s="54">
        <v>0</v>
      </c>
      <c r="J36" s="54"/>
      <c r="K36" s="54">
        <v>0</v>
      </c>
      <c r="L36" s="54">
        <v>0</v>
      </c>
      <c r="M36" s="54"/>
      <c r="N36" s="54">
        <v>0</v>
      </c>
      <c r="O36" s="54">
        <v>0</v>
      </c>
      <c r="P36" s="54"/>
      <c r="Q36" s="54">
        <v>0</v>
      </c>
      <c r="R36" s="54">
        <v>0</v>
      </c>
      <c r="S36" s="182"/>
      <c r="T36" s="54">
        <v>0</v>
      </c>
      <c r="U36" s="54">
        <v>0</v>
      </c>
      <c r="V36" s="54"/>
      <c r="W36" s="54">
        <v>22.65</v>
      </c>
      <c r="X36" s="54">
        <v>22.65</v>
      </c>
      <c r="Y36" s="73">
        <v>100</v>
      </c>
      <c r="Z36" s="197">
        <v>0</v>
      </c>
      <c r="AA36" s="197">
        <v>0</v>
      </c>
      <c r="AB36" s="54"/>
      <c r="AC36" s="54">
        <v>0</v>
      </c>
      <c r="AD36" s="54">
        <v>0</v>
      </c>
      <c r="AE36" s="54"/>
      <c r="AF36" s="54">
        <v>0</v>
      </c>
      <c r="AG36" s="83">
        <v>0</v>
      </c>
      <c r="AH36" s="54"/>
      <c r="AI36" s="54">
        <v>0</v>
      </c>
      <c r="AJ36" s="54">
        <v>0</v>
      </c>
      <c r="AK36" s="54"/>
      <c r="AL36" s="54">
        <v>0</v>
      </c>
      <c r="AM36" s="54">
        <v>0</v>
      </c>
      <c r="AN36" s="54"/>
      <c r="AO36" s="54">
        <v>0</v>
      </c>
      <c r="AP36" s="70">
        <v>0</v>
      </c>
      <c r="AQ36" s="70"/>
      <c r="AR36" s="70"/>
      <c r="AS36" s="58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</row>
    <row r="37" spans="1:108" s="60" customFormat="1" ht="40.5" hidden="1" customHeight="1">
      <c r="A37" s="288"/>
      <c r="B37" s="288"/>
      <c r="C37" s="287"/>
      <c r="D37" s="68" t="s">
        <v>27</v>
      </c>
      <c r="E37" s="83"/>
      <c r="F37" s="83">
        <f t="shared" ref="F37:F40" si="19">X37</f>
        <v>0</v>
      </c>
      <c r="G37" s="174" t="e">
        <f t="shared" si="18"/>
        <v>#DIV/0!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179"/>
      <c r="T37" s="48"/>
      <c r="U37" s="48"/>
      <c r="V37" s="48"/>
      <c r="W37" s="48"/>
      <c r="X37" s="48"/>
      <c r="Y37" s="75"/>
      <c r="Z37" s="194"/>
      <c r="AA37" s="194"/>
      <c r="AB37" s="48"/>
      <c r="AC37" s="48"/>
      <c r="AD37" s="48"/>
      <c r="AE37" s="48"/>
      <c r="AF37" s="48"/>
      <c r="AG37" s="80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70"/>
      <c r="AS37" s="61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</row>
    <row r="38" spans="1:108" ht="60.75" hidden="1" customHeight="1">
      <c r="A38" s="288"/>
      <c r="B38" s="288"/>
      <c r="C38" s="287"/>
      <c r="D38" s="47" t="s">
        <v>28</v>
      </c>
      <c r="E38" s="83"/>
      <c r="F38" s="83">
        <f t="shared" si="19"/>
        <v>0</v>
      </c>
      <c r="G38" s="174" t="e">
        <f t="shared" si="18"/>
        <v>#DIV/0!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179"/>
      <c r="T38" s="48"/>
      <c r="U38" s="48"/>
      <c r="V38" s="48"/>
      <c r="W38" s="48"/>
      <c r="X38" s="48"/>
      <c r="Y38" s="75"/>
      <c r="Z38" s="194"/>
      <c r="AA38" s="194"/>
      <c r="AB38" s="48"/>
      <c r="AC38" s="48"/>
      <c r="AD38" s="48"/>
      <c r="AE38" s="48"/>
      <c r="AF38" s="48"/>
      <c r="AG38" s="80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70"/>
      <c r="AS38" s="46"/>
    </row>
    <row r="39" spans="1:108" ht="81" hidden="1" customHeight="1">
      <c r="A39" s="288"/>
      <c r="B39" s="288"/>
      <c r="C39" s="287"/>
      <c r="D39" s="51" t="s">
        <v>35</v>
      </c>
      <c r="E39" s="83"/>
      <c r="F39" s="83">
        <f t="shared" si="19"/>
        <v>0</v>
      </c>
      <c r="G39" s="174" t="e">
        <f t="shared" si="18"/>
        <v>#DIV/0!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179"/>
      <c r="T39" s="48"/>
      <c r="U39" s="48"/>
      <c r="V39" s="48"/>
      <c r="W39" s="48"/>
      <c r="X39" s="48"/>
      <c r="Y39" s="75"/>
      <c r="Z39" s="194"/>
      <c r="AA39" s="194"/>
      <c r="AB39" s="48"/>
      <c r="AC39" s="48"/>
      <c r="AD39" s="48"/>
      <c r="AE39" s="48"/>
      <c r="AF39" s="48"/>
      <c r="AG39" s="80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70"/>
      <c r="AS39" s="46"/>
    </row>
    <row r="40" spans="1:108" ht="39" customHeight="1">
      <c r="A40" s="288"/>
      <c r="B40" s="288"/>
      <c r="C40" s="287"/>
      <c r="D40" s="68" t="s">
        <v>27</v>
      </c>
      <c r="E40" s="83">
        <f>SUM(Q40,T40,W40,Z40,AC40,AF40,AI40,AL40,AO40,)</f>
        <v>22.65</v>
      </c>
      <c r="F40" s="83">
        <f t="shared" si="19"/>
        <v>22.65</v>
      </c>
      <c r="G40" s="174">
        <f t="shared" si="18"/>
        <v>100</v>
      </c>
      <c r="H40" s="48">
        <v>0</v>
      </c>
      <c r="I40" s="48">
        <v>0</v>
      </c>
      <c r="J40" s="48"/>
      <c r="K40" s="48">
        <v>0</v>
      </c>
      <c r="L40" s="48">
        <v>0</v>
      </c>
      <c r="M40" s="48"/>
      <c r="N40" s="48">
        <v>0</v>
      </c>
      <c r="O40" s="48">
        <v>0</v>
      </c>
      <c r="P40" s="48"/>
      <c r="Q40" s="48">
        <v>0</v>
      </c>
      <c r="R40" s="48">
        <v>0</v>
      </c>
      <c r="S40" s="179"/>
      <c r="T40" s="48">
        <v>0</v>
      </c>
      <c r="U40" s="48">
        <v>0</v>
      </c>
      <c r="V40" s="48"/>
      <c r="W40" s="48">
        <v>22.65</v>
      </c>
      <c r="X40" s="48">
        <v>22.65</v>
      </c>
      <c r="Y40" s="75">
        <v>100</v>
      </c>
      <c r="Z40" s="194">
        <v>0</v>
      </c>
      <c r="AA40" s="194">
        <v>0</v>
      </c>
      <c r="AB40" s="48"/>
      <c r="AC40" s="48">
        <v>0</v>
      </c>
      <c r="AD40" s="48">
        <v>0</v>
      </c>
      <c r="AE40" s="48"/>
      <c r="AF40" s="48">
        <v>0</v>
      </c>
      <c r="AG40" s="80">
        <v>0</v>
      </c>
      <c r="AH40" s="48"/>
      <c r="AI40" s="48">
        <v>0</v>
      </c>
      <c r="AJ40" s="48">
        <v>0</v>
      </c>
      <c r="AK40" s="48"/>
      <c r="AL40" s="48">
        <v>0</v>
      </c>
      <c r="AM40" s="48">
        <v>0</v>
      </c>
      <c r="AN40" s="48"/>
      <c r="AO40" s="48">
        <v>0</v>
      </c>
      <c r="AP40" s="48">
        <v>0</v>
      </c>
      <c r="AQ40" s="48"/>
      <c r="AR40" s="70"/>
      <c r="AS40" s="46"/>
    </row>
    <row r="41" spans="1:108" ht="57" customHeight="1">
      <c r="A41" s="288"/>
      <c r="B41" s="288"/>
      <c r="C41" s="278"/>
      <c r="D41" s="47" t="s">
        <v>28</v>
      </c>
      <c r="E41" s="83"/>
      <c r="F41" s="83"/>
      <c r="G41" s="83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179"/>
      <c r="S41" s="179"/>
      <c r="T41" s="48"/>
      <c r="U41" s="48"/>
      <c r="V41" s="48"/>
      <c r="W41" s="48"/>
      <c r="X41" s="48"/>
      <c r="Y41" s="48"/>
      <c r="Z41" s="194"/>
      <c r="AA41" s="194"/>
      <c r="AB41" s="48"/>
      <c r="AC41" s="48"/>
      <c r="AD41" s="48"/>
      <c r="AE41" s="48"/>
      <c r="AF41" s="48"/>
      <c r="AG41" s="80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70"/>
      <c r="AS41" s="46"/>
    </row>
    <row r="42" spans="1:108" ht="63" customHeight="1">
      <c r="A42" s="277" t="s">
        <v>115</v>
      </c>
      <c r="B42" s="277" t="s">
        <v>116</v>
      </c>
      <c r="C42" s="277" t="s">
        <v>113</v>
      </c>
      <c r="D42" s="205" t="s">
        <v>18</v>
      </c>
      <c r="E42" s="83">
        <f t="shared" ref="E42:F43" si="20">SUM(Q42,T42,W42,Z42,AC42,AF42,AI42,AL42,AO42,)</f>
        <v>29.5</v>
      </c>
      <c r="F42" s="83">
        <f t="shared" si="20"/>
        <v>29.5</v>
      </c>
      <c r="G42" s="174">
        <v>100</v>
      </c>
      <c r="H42" s="54">
        <v>0</v>
      </c>
      <c r="I42" s="54">
        <v>0</v>
      </c>
      <c r="J42" s="54"/>
      <c r="K42" s="54">
        <v>0</v>
      </c>
      <c r="L42" s="54">
        <v>0</v>
      </c>
      <c r="M42" s="54"/>
      <c r="N42" s="54">
        <v>0</v>
      </c>
      <c r="O42" s="54">
        <v>0</v>
      </c>
      <c r="P42" s="73"/>
      <c r="Q42" s="54">
        <v>0</v>
      </c>
      <c r="R42" s="182">
        <v>0</v>
      </c>
      <c r="S42" s="182"/>
      <c r="T42" s="54">
        <v>0</v>
      </c>
      <c r="U42" s="54">
        <v>0</v>
      </c>
      <c r="V42" s="54"/>
      <c r="W42" s="54">
        <v>0</v>
      </c>
      <c r="X42" s="54">
        <v>0</v>
      </c>
      <c r="Y42" s="54"/>
      <c r="Z42" s="197">
        <v>0</v>
      </c>
      <c r="AA42" s="197">
        <v>0</v>
      </c>
      <c r="AB42" s="54"/>
      <c r="AC42" s="54">
        <v>0</v>
      </c>
      <c r="AD42" s="54">
        <v>0</v>
      </c>
      <c r="AE42" s="54"/>
      <c r="AF42" s="54">
        <v>0</v>
      </c>
      <c r="AG42" s="83">
        <v>0</v>
      </c>
      <c r="AH42" s="54"/>
      <c r="AI42" s="54">
        <v>0</v>
      </c>
      <c r="AJ42" s="54">
        <v>0</v>
      </c>
      <c r="AK42" s="54"/>
      <c r="AL42" s="54">
        <v>29.5</v>
      </c>
      <c r="AM42" s="234">
        <v>29.5</v>
      </c>
      <c r="AN42" s="73">
        <v>100</v>
      </c>
      <c r="AO42" s="54">
        <v>0</v>
      </c>
      <c r="AP42" s="70">
        <v>0</v>
      </c>
      <c r="AQ42" s="70"/>
      <c r="AR42" s="70"/>
      <c r="AS42" s="46"/>
    </row>
    <row r="43" spans="1:108" ht="59.25" customHeight="1">
      <c r="A43" s="278"/>
      <c r="B43" s="278"/>
      <c r="C43" s="278"/>
      <c r="D43" s="205" t="s">
        <v>27</v>
      </c>
      <c r="E43" s="83">
        <f t="shared" si="20"/>
        <v>29.5</v>
      </c>
      <c r="F43" s="83">
        <f t="shared" si="20"/>
        <v>29.5</v>
      </c>
      <c r="G43" s="174">
        <v>100</v>
      </c>
      <c r="H43" s="48">
        <v>0</v>
      </c>
      <c r="I43" s="48">
        <v>0</v>
      </c>
      <c r="J43" s="48"/>
      <c r="K43" s="48">
        <v>0</v>
      </c>
      <c r="L43" s="48">
        <v>0</v>
      </c>
      <c r="M43" s="48"/>
      <c r="N43" s="48">
        <v>0</v>
      </c>
      <c r="O43" s="48">
        <v>0</v>
      </c>
      <c r="P43" s="75"/>
      <c r="Q43" s="48">
        <v>0</v>
      </c>
      <c r="R43" s="179">
        <v>0</v>
      </c>
      <c r="S43" s="179"/>
      <c r="T43" s="48">
        <v>0</v>
      </c>
      <c r="U43" s="48">
        <v>0</v>
      </c>
      <c r="V43" s="48"/>
      <c r="W43" s="48">
        <v>0</v>
      </c>
      <c r="X43" s="48">
        <v>0</v>
      </c>
      <c r="Y43" s="48"/>
      <c r="Z43" s="194">
        <v>0</v>
      </c>
      <c r="AA43" s="194">
        <v>0</v>
      </c>
      <c r="AB43" s="48"/>
      <c r="AC43" s="48">
        <v>0</v>
      </c>
      <c r="AD43" s="48">
        <v>0</v>
      </c>
      <c r="AE43" s="48"/>
      <c r="AF43" s="48">
        <v>0</v>
      </c>
      <c r="AG43" s="80">
        <v>0</v>
      </c>
      <c r="AH43" s="48"/>
      <c r="AI43" s="48">
        <v>0</v>
      </c>
      <c r="AJ43" s="48">
        <v>0</v>
      </c>
      <c r="AK43" s="48"/>
      <c r="AL43" s="48">
        <v>29.5</v>
      </c>
      <c r="AM43" s="235">
        <v>29.5</v>
      </c>
      <c r="AN43" s="75">
        <v>100</v>
      </c>
      <c r="AO43" s="48">
        <v>0</v>
      </c>
      <c r="AP43" s="48">
        <v>0</v>
      </c>
      <c r="AQ43" s="48"/>
      <c r="AR43" s="70"/>
      <c r="AS43" s="46"/>
    </row>
    <row r="44" spans="1:108" s="105" customFormat="1">
      <c r="A44" s="281" t="s">
        <v>80</v>
      </c>
      <c r="B44" s="281"/>
      <c r="C44" s="281"/>
      <c r="D44" s="124" t="s">
        <v>71</v>
      </c>
      <c r="E44" s="114">
        <f>E25+E27+E30+E33+E36+E42</f>
        <v>227.15</v>
      </c>
      <c r="F44" s="114">
        <f>SUM(I44,L44,O44,R44,U44,X44,AA44,AD44,AG44,AJ44,AM44,AP44)</f>
        <v>127.15</v>
      </c>
      <c r="G44" s="169">
        <f>F44/E44*100</f>
        <v>55.976227162667847</v>
      </c>
      <c r="H44" s="114">
        <f>SUM(H27,H30,H33,H36,)</f>
        <v>0</v>
      </c>
      <c r="I44" s="114">
        <f>SUM(I27,I30,I33,I36,)</f>
        <v>0</v>
      </c>
      <c r="J44" s="114"/>
      <c r="K44" s="114">
        <f>SUM(K27,K30,K33,K36,)</f>
        <v>0</v>
      </c>
      <c r="L44" s="114">
        <f>SUM(L27,L30,L33,L36,)</f>
        <v>0</v>
      </c>
      <c r="M44" s="114"/>
      <c r="N44" s="114">
        <f>SUM(N27,N30,N33,N36,)</f>
        <v>10</v>
      </c>
      <c r="O44" s="114">
        <v>10</v>
      </c>
      <c r="P44" s="120">
        <v>100</v>
      </c>
      <c r="Q44" s="114">
        <f>SUM(Q27,Q30,Q33,Q36,)</f>
        <v>0</v>
      </c>
      <c r="R44" s="114">
        <v>0</v>
      </c>
      <c r="S44" s="115"/>
      <c r="T44" s="114">
        <f>SUM(T27,T30,T33,T36,)</f>
        <v>0</v>
      </c>
      <c r="U44" s="114">
        <f>SUM(U27,U30,U33,U36,)</f>
        <v>0</v>
      </c>
      <c r="V44" s="114"/>
      <c r="W44" s="114">
        <f>SUM(W27,W30,W33,W36,)</f>
        <v>57.65</v>
      </c>
      <c r="X44" s="114">
        <f>SUM(X27,X30,X33,X36,)</f>
        <v>57.65</v>
      </c>
      <c r="Y44" s="120">
        <v>100</v>
      </c>
      <c r="Z44" s="114">
        <f>SUM(Z27,Z30,Z33,Z36,)</f>
        <v>0</v>
      </c>
      <c r="AA44" s="114">
        <v>0</v>
      </c>
      <c r="AB44" s="114"/>
      <c r="AC44" s="114">
        <f>SUM(AC27,AC30,AC33,AC36,)</f>
        <v>0</v>
      </c>
      <c r="AD44" s="114">
        <f>SUM(AD27,AD30,AD33,AD36,)</f>
        <v>0</v>
      </c>
      <c r="AE44" s="114"/>
      <c r="AF44" s="114">
        <f>SUM(AF27,AF30,AF33,AF36,)</f>
        <v>10</v>
      </c>
      <c r="AG44" s="114">
        <v>10</v>
      </c>
      <c r="AH44" s="120">
        <v>100</v>
      </c>
      <c r="AI44" s="114">
        <f>SUM(AI27,AI30,AI33,AI36,)</f>
        <v>0</v>
      </c>
      <c r="AJ44" s="114">
        <f>SUM(AJ27,AJ30,AJ33,AJ36,)</f>
        <v>0</v>
      </c>
      <c r="AK44" s="114"/>
      <c r="AL44" s="114">
        <f>SUM(AL27,AL30,AL33,AL36,AL25,AL42)</f>
        <v>49.5</v>
      </c>
      <c r="AM44" s="169">
        <f>SUM(AM27,AM30,AM33,AM36,AM25,AM42)</f>
        <v>49.5</v>
      </c>
      <c r="AN44" s="120">
        <v>100</v>
      </c>
      <c r="AO44" s="114">
        <f>SUM(AO27,AO30,AO33,AO36,AO25)</f>
        <v>100</v>
      </c>
      <c r="AP44" s="114">
        <v>0</v>
      </c>
      <c r="AQ44" s="114"/>
      <c r="AR44" s="114"/>
      <c r="AS44" s="125"/>
    </row>
    <row r="45" spans="1:108" s="105" customFormat="1">
      <c r="A45" s="281"/>
      <c r="B45" s="281"/>
      <c r="C45" s="281"/>
      <c r="D45" s="95" t="s">
        <v>27</v>
      </c>
      <c r="E45" s="114">
        <f>E44</f>
        <v>227.15</v>
      </c>
      <c r="F45" s="114">
        <f>F44</f>
        <v>127.15</v>
      </c>
      <c r="G45" s="169">
        <f>G44</f>
        <v>55.976227162667847</v>
      </c>
      <c r="H45" s="114">
        <f t="shared" ref="H45:AO45" si="21">H44</f>
        <v>0</v>
      </c>
      <c r="I45" s="114">
        <f t="shared" si="21"/>
        <v>0</v>
      </c>
      <c r="J45" s="114"/>
      <c r="K45" s="114">
        <f t="shared" si="21"/>
        <v>0</v>
      </c>
      <c r="L45" s="114">
        <f t="shared" si="21"/>
        <v>0</v>
      </c>
      <c r="M45" s="114"/>
      <c r="N45" s="114">
        <f t="shared" si="21"/>
        <v>10</v>
      </c>
      <c r="O45" s="114">
        <v>10</v>
      </c>
      <c r="P45" s="120">
        <v>100</v>
      </c>
      <c r="Q45" s="114">
        <f>Q44</f>
        <v>0</v>
      </c>
      <c r="R45" s="114">
        <v>0</v>
      </c>
      <c r="S45" s="115"/>
      <c r="T45" s="114">
        <f t="shared" si="21"/>
        <v>0</v>
      </c>
      <c r="U45" s="114">
        <f t="shared" si="21"/>
        <v>0</v>
      </c>
      <c r="V45" s="114"/>
      <c r="W45" s="114">
        <f t="shared" si="21"/>
        <v>57.65</v>
      </c>
      <c r="X45" s="114">
        <f t="shared" si="21"/>
        <v>57.65</v>
      </c>
      <c r="Y45" s="120">
        <v>100</v>
      </c>
      <c r="Z45" s="114">
        <f t="shared" si="21"/>
        <v>0</v>
      </c>
      <c r="AA45" s="114">
        <v>0</v>
      </c>
      <c r="AB45" s="114"/>
      <c r="AC45" s="114">
        <f t="shared" si="21"/>
        <v>0</v>
      </c>
      <c r="AD45" s="114">
        <f t="shared" si="21"/>
        <v>0</v>
      </c>
      <c r="AE45" s="114"/>
      <c r="AF45" s="114">
        <f t="shared" si="21"/>
        <v>10</v>
      </c>
      <c r="AG45" s="114">
        <v>10</v>
      </c>
      <c r="AH45" s="120">
        <v>100</v>
      </c>
      <c r="AI45" s="114">
        <f t="shared" si="21"/>
        <v>0</v>
      </c>
      <c r="AJ45" s="114">
        <f t="shared" si="21"/>
        <v>0</v>
      </c>
      <c r="AK45" s="114"/>
      <c r="AL45" s="114">
        <f t="shared" si="21"/>
        <v>49.5</v>
      </c>
      <c r="AM45" s="169">
        <f t="shared" si="21"/>
        <v>49.5</v>
      </c>
      <c r="AN45" s="120">
        <v>100</v>
      </c>
      <c r="AO45" s="114">
        <f t="shared" si="21"/>
        <v>100</v>
      </c>
      <c r="AP45" s="114">
        <v>0</v>
      </c>
      <c r="AQ45" s="114"/>
      <c r="AS45" s="125"/>
    </row>
    <row r="46" spans="1:108" s="104" customFormat="1" ht="63" customHeight="1">
      <c r="A46" s="281"/>
      <c r="B46" s="281"/>
      <c r="C46" s="281"/>
      <c r="D46" s="126" t="s">
        <v>28</v>
      </c>
      <c r="E46" s="114"/>
      <c r="F46" s="114"/>
      <c r="G46" s="120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5"/>
      <c r="S46" s="115"/>
      <c r="T46" s="114"/>
      <c r="U46" s="114"/>
      <c r="V46" s="114"/>
      <c r="W46" s="114"/>
      <c r="X46" s="114"/>
      <c r="Y46" s="114"/>
      <c r="Z46" s="114"/>
      <c r="AA46" s="114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05"/>
      <c r="AS46" s="127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119"/>
      <c r="BO46" s="119"/>
      <c r="BP46" s="119"/>
      <c r="BQ46" s="119"/>
      <c r="BR46" s="119"/>
      <c r="BS46" s="119"/>
      <c r="BT46" s="119"/>
      <c r="BU46" s="119"/>
      <c r="BV46" s="119"/>
      <c r="BW46" s="119"/>
      <c r="BX46" s="119"/>
      <c r="BY46" s="119"/>
      <c r="BZ46" s="119"/>
      <c r="CA46" s="119"/>
      <c r="CB46" s="119"/>
      <c r="CC46" s="119"/>
      <c r="CD46" s="119"/>
      <c r="CE46" s="119"/>
      <c r="CF46" s="119"/>
      <c r="CG46" s="119"/>
      <c r="CH46" s="119"/>
      <c r="CI46" s="119"/>
      <c r="CJ46" s="119"/>
      <c r="CK46" s="119"/>
      <c r="CL46" s="119"/>
      <c r="CM46" s="119"/>
      <c r="CN46" s="119"/>
      <c r="CO46" s="119"/>
      <c r="CP46" s="119"/>
      <c r="CQ46" s="119"/>
      <c r="CR46" s="119"/>
      <c r="CS46" s="119"/>
      <c r="CT46" s="119"/>
      <c r="CU46" s="119"/>
      <c r="CV46" s="119"/>
      <c r="CW46" s="119"/>
      <c r="CX46" s="119"/>
      <c r="CY46" s="119"/>
      <c r="CZ46" s="119"/>
      <c r="DA46" s="119"/>
      <c r="DB46" s="119"/>
      <c r="DC46" s="119"/>
      <c r="DD46" s="119"/>
    </row>
    <row r="47" spans="1:108" ht="60.75" hidden="1" customHeight="1">
      <c r="A47" s="70" t="s">
        <v>48</v>
      </c>
      <c r="B47" s="68"/>
      <c r="C47" s="68"/>
      <c r="D47" s="70"/>
      <c r="E47" s="79"/>
      <c r="F47" s="79"/>
      <c r="G47" s="79"/>
      <c r="H47" s="70"/>
      <c r="I47" s="70"/>
      <c r="J47" s="70"/>
      <c r="K47" s="70"/>
      <c r="L47" s="50"/>
      <c r="M47" s="50"/>
      <c r="N47" s="50"/>
      <c r="O47" s="50"/>
      <c r="P47" s="50"/>
      <c r="Q47" s="107"/>
      <c r="R47" s="109"/>
      <c r="S47" s="109"/>
      <c r="T47" s="50"/>
      <c r="U47" s="50"/>
      <c r="V47" s="50"/>
      <c r="W47" s="50"/>
      <c r="X47" s="50"/>
      <c r="Y47" s="50"/>
      <c r="Z47" s="107"/>
      <c r="AA47" s="107"/>
      <c r="AB47" s="50"/>
      <c r="AC47" s="50"/>
      <c r="AD47" s="50"/>
      <c r="AE47" s="50"/>
      <c r="AF47" s="50"/>
      <c r="AG47" s="107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70"/>
      <c r="AS47" s="62"/>
    </row>
    <row r="48" spans="1:108" ht="40.5" hidden="1" customHeight="1">
      <c r="A48" s="300" t="s">
        <v>21</v>
      </c>
      <c r="B48" s="63" t="s">
        <v>49</v>
      </c>
      <c r="C48" s="300" t="s">
        <v>42</v>
      </c>
      <c r="D48" s="71" t="s">
        <v>18</v>
      </c>
      <c r="E48" s="79"/>
      <c r="F48" s="79"/>
      <c r="G48" s="79"/>
      <c r="H48" s="44"/>
      <c r="I48" s="44"/>
      <c r="J48" s="44"/>
      <c r="K48" s="44"/>
      <c r="L48" s="44"/>
      <c r="M48" s="44"/>
      <c r="N48" s="44"/>
      <c r="O48" s="44"/>
      <c r="P48" s="44"/>
      <c r="Q48" s="96"/>
      <c r="R48" s="98"/>
      <c r="S48" s="98"/>
      <c r="T48" s="44"/>
      <c r="U48" s="44"/>
      <c r="V48" s="44"/>
      <c r="W48" s="44"/>
      <c r="X48" s="44"/>
      <c r="Y48" s="44"/>
      <c r="Z48" s="96"/>
      <c r="AA48" s="96"/>
      <c r="AB48" s="44"/>
      <c r="AC48" s="44"/>
      <c r="AD48" s="44"/>
      <c r="AE48" s="44"/>
      <c r="AF48" s="44"/>
      <c r="AG48" s="96"/>
      <c r="AH48" s="44"/>
      <c r="AI48" s="44"/>
      <c r="AJ48" s="44"/>
      <c r="AK48" s="44"/>
      <c r="AL48" s="44"/>
      <c r="AM48" s="44"/>
      <c r="AN48" s="44"/>
      <c r="AO48" s="44"/>
      <c r="AP48" s="54"/>
      <c r="AQ48" s="54"/>
      <c r="AR48" s="54"/>
      <c r="AS48" s="62"/>
    </row>
    <row r="49" spans="1:108" ht="60.75" hidden="1" customHeight="1">
      <c r="A49" s="300"/>
      <c r="B49" s="63"/>
      <c r="C49" s="300"/>
      <c r="D49" s="68" t="s">
        <v>19</v>
      </c>
      <c r="E49" s="79"/>
      <c r="F49" s="79"/>
      <c r="G49" s="79"/>
      <c r="H49" s="48"/>
      <c r="I49" s="48"/>
      <c r="J49" s="48"/>
      <c r="K49" s="48"/>
      <c r="L49" s="48"/>
      <c r="M49" s="48"/>
      <c r="N49" s="48"/>
      <c r="O49" s="48"/>
      <c r="P49" s="48"/>
      <c r="Q49" s="111"/>
      <c r="R49" s="112"/>
      <c r="S49" s="112"/>
      <c r="T49" s="48"/>
      <c r="U49" s="48"/>
      <c r="V49" s="48"/>
      <c r="W49" s="48"/>
      <c r="X49" s="48"/>
      <c r="Y49" s="48"/>
      <c r="Z49" s="111"/>
      <c r="AA49" s="111"/>
      <c r="AB49" s="48"/>
      <c r="AC49" s="48"/>
      <c r="AD49" s="48"/>
      <c r="AE49" s="48"/>
      <c r="AF49" s="48"/>
      <c r="AG49" s="111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70"/>
      <c r="AS49" s="62"/>
    </row>
    <row r="50" spans="1:108" ht="64.5" hidden="1" customHeight="1">
      <c r="A50" s="300"/>
      <c r="B50" s="63"/>
      <c r="C50" s="300"/>
      <c r="D50" s="68" t="s">
        <v>20</v>
      </c>
      <c r="E50" s="79"/>
      <c r="F50" s="79"/>
      <c r="G50" s="79"/>
      <c r="H50" s="48"/>
      <c r="I50" s="48"/>
      <c r="J50" s="48"/>
      <c r="K50" s="48"/>
      <c r="L50" s="48"/>
      <c r="M50" s="48"/>
      <c r="N50" s="48"/>
      <c r="O50" s="48"/>
      <c r="P50" s="48"/>
      <c r="Q50" s="111"/>
      <c r="R50" s="112"/>
      <c r="S50" s="112"/>
      <c r="T50" s="48"/>
      <c r="U50" s="48"/>
      <c r="V50" s="48"/>
      <c r="W50" s="48"/>
      <c r="X50" s="48"/>
      <c r="Y50" s="48"/>
      <c r="Z50" s="111"/>
      <c r="AA50" s="111"/>
      <c r="AB50" s="48"/>
      <c r="AC50" s="48"/>
      <c r="AD50" s="48"/>
      <c r="AE50" s="48"/>
      <c r="AF50" s="48"/>
      <c r="AG50" s="111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70"/>
      <c r="AS50" s="62"/>
    </row>
    <row r="51" spans="1:108" s="130" customFormat="1" ht="20.399999999999999">
      <c r="A51" s="300"/>
      <c r="B51" s="300" t="s">
        <v>81</v>
      </c>
      <c r="C51" s="300"/>
      <c r="D51" s="114" t="s">
        <v>18</v>
      </c>
      <c r="E51" s="96">
        <v>0</v>
      </c>
      <c r="F51" s="96">
        <v>0</v>
      </c>
      <c r="G51" s="96"/>
      <c r="H51" s="96">
        <v>0</v>
      </c>
      <c r="I51" s="96">
        <v>0</v>
      </c>
      <c r="J51" s="96"/>
      <c r="K51" s="96">
        <v>0</v>
      </c>
      <c r="L51" s="96">
        <v>0</v>
      </c>
      <c r="M51" s="96"/>
      <c r="N51" s="96">
        <v>0</v>
      </c>
      <c r="O51" s="96">
        <v>0</v>
      </c>
      <c r="P51" s="96"/>
      <c r="Q51" s="96">
        <v>0</v>
      </c>
      <c r="R51" s="98">
        <v>0</v>
      </c>
      <c r="S51" s="98"/>
      <c r="T51" s="96">
        <v>0</v>
      </c>
      <c r="U51" s="96">
        <v>0</v>
      </c>
      <c r="V51" s="96"/>
      <c r="W51" s="96">
        <v>0</v>
      </c>
      <c r="X51" s="96">
        <v>0</v>
      </c>
      <c r="Y51" s="96"/>
      <c r="Z51" s="96">
        <v>0</v>
      </c>
      <c r="AA51" s="96">
        <v>0</v>
      </c>
      <c r="AB51" s="96"/>
      <c r="AC51" s="96">
        <v>0</v>
      </c>
      <c r="AD51" s="96">
        <v>0</v>
      </c>
      <c r="AE51" s="96"/>
      <c r="AF51" s="96">
        <v>0</v>
      </c>
      <c r="AG51" s="96">
        <v>0</v>
      </c>
      <c r="AH51" s="96"/>
      <c r="AI51" s="96">
        <v>0</v>
      </c>
      <c r="AJ51" s="96">
        <v>0</v>
      </c>
      <c r="AK51" s="96"/>
      <c r="AL51" s="96">
        <v>0</v>
      </c>
      <c r="AM51" s="96">
        <v>0</v>
      </c>
      <c r="AN51" s="96"/>
      <c r="AO51" s="96">
        <v>0</v>
      </c>
      <c r="AP51" s="96">
        <v>0</v>
      </c>
      <c r="AQ51" s="96"/>
      <c r="AR51" s="114"/>
      <c r="AS51" s="128"/>
      <c r="AT51" s="129"/>
      <c r="AU51" s="129"/>
      <c r="AV51" s="129"/>
      <c r="AW51" s="129"/>
      <c r="AX51" s="129"/>
      <c r="AY51" s="129"/>
      <c r="AZ51" s="129"/>
      <c r="BA51" s="129"/>
      <c r="BB51" s="129"/>
      <c r="BC51" s="129"/>
      <c r="BD51" s="129"/>
      <c r="BE51" s="129"/>
      <c r="BF51" s="129"/>
      <c r="BG51" s="129"/>
      <c r="BH51" s="129"/>
      <c r="BI51" s="129"/>
      <c r="BJ51" s="129"/>
      <c r="BK51" s="129"/>
      <c r="BL51" s="129"/>
      <c r="BM51" s="129"/>
      <c r="BN51" s="129"/>
      <c r="BO51" s="129"/>
      <c r="BP51" s="129"/>
      <c r="BQ51" s="129"/>
      <c r="BR51" s="129"/>
      <c r="BS51" s="129"/>
      <c r="BT51" s="129"/>
      <c r="BU51" s="129"/>
      <c r="BV51" s="129"/>
      <c r="BW51" s="129"/>
      <c r="BX51" s="129"/>
      <c r="BY51" s="129"/>
      <c r="BZ51" s="129"/>
      <c r="CA51" s="129"/>
      <c r="CB51" s="129"/>
      <c r="CC51" s="129"/>
      <c r="CD51" s="129"/>
      <c r="CE51" s="129"/>
      <c r="CF51" s="129"/>
      <c r="CG51" s="129"/>
      <c r="CH51" s="129"/>
      <c r="CI51" s="129"/>
      <c r="CJ51" s="129"/>
      <c r="CK51" s="129"/>
      <c r="CL51" s="129"/>
      <c r="CM51" s="129"/>
      <c r="CN51" s="129"/>
      <c r="CO51" s="129"/>
      <c r="CP51" s="129"/>
      <c r="CQ51" s="129"/>
      <c r="CR51" s="129"/>
      <c r="CS51" s="129"/>
      <c r="CT51" s="129"/>
      <c r="CU51" s="129"/>
      <c r="CV51" s="129"/>
      <c r="CW51" s="129"/>
      <c r="CX51" s="129"/>
      <c r="CY51" s="129"/>
      <c r="CZ51" s="129"/>
      <c r="DA51" s="129"/>
      <c r="DB51" s="129"/>
      <c r="DC51" s="129"/>
      <c r="DD51" s="129"/>
    </row>
    <row r="52" spans="1:108" s="60" customFormat="1" ht="40.799999999999997">
      <c r="A52" s="300"/>
      <c r="B52" s="300"/>
      <c r="C52" s="300"/>
      <c r="D52" s="71" t="s">
        <v>27</v>
      </c>
      <c r="E52" s="79"/>
      <c r="F52" s="79"/>
      <c r="G52" s="79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178"/>
      <c r="S52" s="178"/>
      <c r="T52" s="44"/>
      <c r="U52" s="44"/>
      <c r="V52" s="44"/>
      <c r="W52" s="44"/>
      <c r="X52" s="44"/>
      <c r="Y52" s="44"/>
      <c r="Z52" s="193"/>
      <c r="AA52" s="193"/>
      <c r="AB52" s="44"/>
      <c r="AC52" s="44"/>
      <c r="AD52" s="44"/>
      <c r="AE52" s="44"/>
      <c r="AF52" s="44"/>
      <c r="AG52" s="79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54"/>
      <c r="AS52" s="64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59"/>
      <c r="CZ52" s="59"/>
      <c r="DA52" s="59"/>
      <c r="DB52" s="59"/>
      <c r="DC52" s="59"/>
      <c r="DD52" s="59"/>
    </row>
    <row r="53" spans="1:108" s="60" customFormat="1" ht="134.25" customHeight="1">
      <c r="A53" s="300"/>
      <c r="B53" s="300"/>
      <c r="C53" s="300"/>
      <c r="D53" s="65" t="s">
        <v>28</v>
      </c>
      <c r="E53" s="79"/>
      <c r="F53" s="79"/>
      <c r="G53" s="79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178"/>
      <c r="S53" s="178"/>
      <c r="T53" s="44"/>
      <c r="U53" s="44"/>
      <c r="V53" s="44"/>
      <c r="W53" s="44"/>
      <c r="X53" s="44"/>
      <c r="Y53" s="44"/>
      <c r="Z53" s="193"/>
      <c r="AA53" s="193"/>
      <c r="AB53" s="44"/>
      <c r="AC53" s="44"/>
      <c r="AD53" s="44"/>
      <c r="AE53" s="44"/>
      <c r="AF53" s="44"/>
      <c r="AG53" s="79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54"/>
      <c r="AS53" s="64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  <c r="CV53" s="59"/>
      <c r="CW53" s="59"/>
      <c r="CX53" s="59"/>
      <c r="CY53" s="59"/>
      <c r="CZ53" s="59"/>
      <c r="DA53" s="59"/>
      <c r="DB53" s="59"/>
      <c r="DC53" s="59"/>
      <c r="DD53" s="59"/>
    </row>
    <row r="54" spans="1:108" s="104" customFormat="1">
      <c r="A54" s="288" t="s">
        <v>82</v>
      </c>
      <c r="B54" s="288"/>
      <c r="C54" s="288"/>
      <c r="D54" s="95" t="s">
        <v>18</v>
      </c>
      <c r="E54" s="96">
        <v>0</v>
      </c>
      <c r="F54" s="96">
        <v>0</v>
      </c>
      <c r="G54" s="96"/>
      <c r="H54" s="111">
        <v>0</v>
      </c>
      <c r="I54" s="111">
        <v>0</v>
      </c>
      <c r="J54" s="111"/>
      <c r="K54" s="111">
        <v>0</v>
      </c>
      <c r="L54" s="111">
        <v>0</v>
      </c>
      <c r="M54" s="111"/>
      <c r="N54" s="111">
        <v>0</v>
      </c>
      <c r="O54" s="111">
        <v>0</v>
      </c>
      <c r="P54" s="111"/>
      <c r="Q54" s="111">
        <v>0</v>
      </c>
      <c r="R54" s="111">
        <v>0</v>
      </c>
      <c r="S54" s="112"/>
      <c r="T54" s="111">
        <v>0</v>
      </c>
      <c r="U54" s="111">
        <v>0</v>
      </c>
      <c r="V54" s="111"/>
      <c r="W54" s="111">
        <v>0</v>
      </c>
      <c r="X54" s="111">
        <v>0</v>
      </c>
      <c r="Y54" s="111"/>
      <c r="Z54" s="111">
        <v>0</v>
      </c>
      <c r="AA54" s="111">
        <v>0</v>
      </c>
      <c r="AB54" s="111"/>
      <c r="AC54" s="111">
        <v>0</v>
      </c>
      <c r="AD54" s="111">
        <v>0</v>
      </c>
      <c r="AE54" s="111"/>
      <c r="AF54" s="111">
        <v>0</v>
      </c>
      <c r="AG54" s="111">
        <v>0</v>
      </c>
      <c r="AH54" s="111"/>
      <c r="AI54" s="111">
        <v>0</v>
      </c>
      <c r="AJ54" s="111">
        <v>0</v>
      </c>
      <c r="AK54" s="111"/>
      <c r="AL54" s="111">
        <v>0</v>
      </c>
      <c r="AM54" s="111">
        <v>0</v>
      </c>
      <c r="AN54" s="111"/>
      <c r="AO54" s="111">
        <v>0</v>
      </c>
      <c r="AP54" s="111">
        <v>0</v>
      </c>
      <c r="AQ54" s="111"/>
      <c r="AR54" s="105"/>
      <c r="AS54" s="125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119"/>
      <c r="BO54" s="119"/>
      <c r="BP54" s="119"/>
      <c r="BQ54" s="119"/>
      <c r="BR54" s="119"/>
      <c r="BS54" s="119"/>
      <c r="BT54" s="119"/>
      <c r="BU54" s="119"/>
      <c r="BV54" s="119"/>
      <c r="BW54" s="119"/>
      <c r="BX54" s="119"/>
      <c r="BY54" s="119"/>
      <c r="BZ54" s="119"/>
      <c r="CA54" s="119"/>
      <c r="CB54" s="119"/>
      <c r="CC54" s="119"/>
      <c r="CD54" s="119"/>
      <c r="CE54" s="119"/>
      <c r="CF54" s="119"/>
      <c r="CG54" s="119"/>
      <c r="CH54" s="119"/>
      <c r="CI54" s="119"/>
      <c r="CJ54" s="119"/>
      <c r="CK54" s="119"/>
      <c r="CL54" s="119"/>
      <c r="CM54" s="119"/>
      <c r="CN54" s="119"/>
      <c r="CO54" s="119"/>
      <c r="CP54" s="119"/>
      <c r="CQ54" s="119"/>
      <c r="CR54" s="119"/>
      <c r="CS54" s="119"/>
      <c r="CT54" s="119"/>
      <c r="CU54" s="119"/>
      <c r="CV54" s="119"/>
      <c r="CW54" s="119"/>
      <c r="CX54" s="119"/>
      <c r="CY54" s="119"/>
      <c r="CZ54" s="119"/>
      <c r="DA54" s="119"/>
      <c r="DB54" s="119"/>
      <c r="DC54" s="119"/>
      <c r="DD54" s="119"/>
    </row>
    <row r="55" spans="1:108" ht="43.5" customHeight="1">
      <c r="A55" s="288"/>
      <c r="B55" s="288"/>
      <c r="C55" s="288"/>
      <c r="D55" s="68" t="s">
        <v>27</v>
      </c>
      <c r="E55" s="79"/>
      <c r="F55" s="79"/>
      <c r="G55" s="79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179"/>
      <c r="S55" s="179"/>
      <c r="T55" s="48"/>
      <c r="U55" s="48"/>
      <c r="V55" s="48"/>
      <c r="W55" s="48"/>
      <c r="X55" s="48"/>
      <c r="Y55" s="48"/>
      <c r="Z55" s="194"/>
      <c r="AA55" s="194"/>
      <c r="AB55" s="48"/>
      <c r="AC55" s="48"/>
      <c r="AD55" s="48"/>
      <c r="AE55" s="48"/>
      <c r="AF55" s="48"/>
      <c r="AG55" s="80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70"/>
      <c r="AS55" s="62"/>
    </row>
    <row r="56" spans="1:108" ht="67.5" customHeight="1">
      <c r="A56" s="288"/>
      <c r="B56" s="288"/>
      <c r="C56" s="288"/>
      <c r="D56" s="47" t="s">
        <v>28</v>
      </c>
      <c r="E56" s="79"/>
      <c r="F56" s="79"/>
      <c r="G56" s="79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179"/>
      <c r="S56" s="179"/>
      <c r="T56" s="48"/>
      <c r="U56" s="48"/>
      <c r="V56" s="48"/>
      <c r="W56" s="48"/>
      <c r="X56" s="48"/>
      <c r="Y56" s="48"/>
      <c r="Z56" s="194"/>
      <c r="AA56" s="194"/>
      <c r="AB56" s="48"/>
      <c r="AC56" s="48"/>
      <c r="AD56" s="48"/>
      <c r="AE56" s="48"/>
      <c r="AF56" s="48"/>
      <c r="AG56" s="80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70"/>
      <c r="AS56" s="62"/>
    </row>
    <row r="57" spans="1:108" ht="2.25" customHeight="1">
      <c r="A57" s="285" t="s">
        <v>43</v>
      </c>
      <c r="B57" s="285" t="s">
        <v>83</v>
      </c>
      <c r="C57" s="285" t="s">
        <v>42</v>
      </c>
      <c r="D57" s="68" t="s">
        <v>18</v>
      </c>
      <c r="E57" s="85">
        <f>E82</f>
        <v>2570.5</v>
      </c>
      <c r="F57" s="85"/>
      <c r="G57" s="85"/>
      <c r="H57" s="71">
        <f t="shared" ref="H57:AO57" si="22">H82</f>
        <v>0</v>
      </c>
      <c r="I57" s="71">
        <f t="shared" si="22"/>
        <v>0</v>
      </c>
      <c r="J57" s="71"/>
      <c r="K57" s="71">
        <f t="shared" si="22"/>
        <v>0</v>
      </c>
      <c r="L57" s="71">
        <f t="shared" si="22"/>
        <v>0</v>
      </c>
      <c r="M57" s="71"/>
      <c r="N57" s="71">
        <f t="shared" si="22"/>
        <v>0</v>
      </c>
      <c r="O57" s="71"/>
      <c r="P57" s="71"/>
      <c r="Q57" s="163">
        <f t="shared" si="22"/>
        <v>0</v>
      </c>
      <c r="R57" s="184"/>
      <c r="S57" s="184"/>
      <c r="T57" s="71">
        <f t="shared" si="22"/>
        <v>0</v>
      </c>
      <c r="U57" s="71"/>
      <c r="V57" s="71"/>
      <c r="W57" s="71">
        <f t="shared" si="22"/>
        <v>0</v>
      </c>
      <c r="X57" s="71"/>
      <c r="Y57" s="71"/>
      <c r="Z57" s="199">
        <f t="shared" si="22"/>
        <v>0</v>
      </c>
      <c r="AA57" s="199"/>
      <c r="AB57" s="71"/>
      <c r="AC57" s="71">
        <f t="shared" si="22"/>
        <v>0</v>
      </c>
      <c r="AD57" s="71"/>
      <c r="AE57" s="71"/>
      <c r="AF57" s="71">
        <f t="shared" si="22"/>
        <v>0</v>
      </c>
      <c r="AG57" s="188"/>
      <c r="AH57" s="71"/>
      <c r="AI57" s="71">
        <f t="shared" si="22"/>
        <v>0</v>
      </c>
      <c r="AJ57" s="71"/>
      <c r="AK57" s="71"/>
      <c r="AL57" s="71">
        <f t="shared" si="22"/>
        <v>0</v>
      </c>
      <c r="AM57" s="71"/>
      <c r="AN57" s="71"/>
      <c r="AO57" s="71">
        <f t="shared" si="22"/>
        <v>2570.5</v>
      </c>
      <c r="AP57" s="68"/>
      <c r="AQ57" s="68"/>
      <c r="AR57" s="68"/>
      <c r="AS57" s="62"/>
    </row>
    <row r="58" spans="1:108" s="60" customFormat="1" ht="50.25" hidden="1" customHeight="1">
      <c r="A58" s="272"/>
      <c r="B58" s="272"/>
      <c r="C58" s="272"/>
      <c r="D58" s="71" t="s">
        <v>27</v>
      </c>
      <c r="E58" s="85">
        <f>E83</f>
        <v>2570.5</v>
      </c>
      <c r="F58" s="85"/>
      <c r="G58" s="85"/>
      <c r="H58" s="71">
        <f t="shared" ref="H58:AO58" si="23">H83</f>
        <v>0</v>
      </c>
      <c r="I58" s="71">
        <f t="shared" si="23"/>
        <v>0</v>
      </c>
      <c r="J58" s="71"/>
      <c r="K58" s="71">
        <f t="shared" si="23"/>
        <v>0</v>
      </c>
      <c r="L58" s="71">
        <f t="shared" si="23"/>
        <v>0</v>
      </c>
      <c r="M58" s="71"/>
      <c r="N58" s="71">
        <f t="shared" si="23"/>
        <v>0</v>
      </c>
      <c r="O58" s="71"/>
      <c r="P58" s="71"/>
      <c r="Q58" s="163">
        <f t="shared" si="23"/>
        <v>0</v>
      </c>
      <c r="R58" s="184"/>
      <c r="S58" s="184"/>
      <c r="T58" s="71">
        <f t="shared" si="23"/>
        <v>0</v>
      </c>
      <c r="U58" s="71"/>
      <c r="V58" s="71"/>
      <c r="W58" s="71">
        <f t="shared" si="23"/>
        <v>0</v>
      </c>
      <c r="X58" s="71"/>
      <c r="Y58" s="71"/>
      <c r="Z58" s="199">
        <f t="shared" si="23"/>
        <v>0</v>
      </c>
      <c r="AA58" s="199"/>
      <c r="AB58" s="71"/>
      <c r="AC58" s="71">
        <f t="shared" si="23"/>
        <v>0</v>
      </c>
      <c r="AD58" s="71"/>
      <c r="AE58" s="71"/>
      <c r="AF58" s="71">
        <f t="shared" si="23"/>
        <v>0</v>
      </c>
      <c r="AG58" s="188"/>
      <c r="AH58" s="71"/>
      <c r="AI58" s="71">
        <f t="shared" si="23"/>
        <v>0</v>
      </c>
      <c r="AJ58" s="71"/>
      <c r="AK58" s="71"/>
      <c r="AL58" s="71">
        <f t="shared" si="23"/>
        <v>0</v>
      </c>
      <c r="AM58" s="71"/>
      <c r="AN58" s="71"/>
      <c r="AO58" s="71">
        <f t="shared" si="23"/>
        <v>2570.5</v>
      </c>
      <c r="AP58" s="71"/>
      <c r="AQ58" s="71"/>
      <c r="AR58" s="71"/>
      <c r="AS58" s="64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59"/>
      <c r="CX58" s="59"/>
      <c r="CY58" s="59"/>
      <c r="CZ58" s="59"/>
      <c r="DA58" s="59"/>
      <c r="DB58" s="59"/>
      <c r="DC58" s="59"/>
      <c r="DD58" s="59"/>
    </row>
    <row r="59" spans="1:108" s="130" customFormat="1" ht="72" customHeight="1">
      <c r="A59" s="272"/>
      <c r="B59" s="272"/>
      <c r="C59" s="272"/>
      <c r="D59" s="131" t="s">
        <v>24</v>
      </c>
      <c r="E59" s="117">
        <f>E72</f>
        <v>2570.5</v>
      </c>
      <c r="F59" s="117">
        <f>F73</f>
        <v>0</v>
      </c>
      <c r="G59" s="117"/>
      <c r="H59" s="117">
        <v>0</v>
      </c>
      <c r="I59" s="117">
        <v>0</v>
      </c>
      <c r="J59" s="117"/>
      <c r="K59" s="117">
        <v>0</v>
      </c>
      <c r="L59" s="117">
        <v>0</v>
      </c>
      <c r="M59" s="117"/>
      <c r="N59" s="117">
        <v>0</v>
      </c>
      <c r="O59" s="117">
        <v>0</v>
      </c>
      <c r="P59" s="117"/>
      <c r="Q59" s="117">
        <v>0</v>
      </c>
      <c r="R59" s="117">
        <v>0</v>
      </c>
      <c r="S59" s="118"/>
      <c r="T59" s="117">
        <v>0</v>
      </c>
      <c r="U59" s="117">
        <v>0</v>
      </c>
      <c r="V59" s="117"/>
      <c r="W59" s="117">
        <v>0</v>
      </c>
      <c r="X59" s="117">
        <v>0</v>
      </c>
      <c r="Y59" s="117"/>
      <c r="Z59" s="117">
        <v>0</v>
      </c>
      <c r="AA59" s="117">
        <v>0</v>
      </c>
      <c r="AB59" s="117"/>
      <c r="AC59" s="117">
        <f>AC73</f>
        <v>0</v>
      </c>
      <c r="AD59" s="117">
        <f>AD73</f>
        <v>0</v>
      </c>
      <c r="AE59" s="117"/>
      <c r="AF59" s="117">
        <v>0</v>
      </c>
      <c r="AG59" s="117">
        <v>0</v>
      </c>
      <c r="AH59" s="117"/>
      <c r="AI59" s="117">
        <f>AI73</f>
        <v>0</v>
      </c>
      <c r="AJ59" s="117">
        <v>0</v>
      </c>
      <c r="AK59" s="117"/>
      <c r="AL59" s="117">
        <f>AL73</f>
        <v>0</v>
      </c>
      <c r="AM59" s="117">
        <v>0</v>
      </c>
      <c r="AN59" s="117"/>
      <c r="AO59" s="117">
        <f>AO72</f>
        <v>2570.5</v>
      </c>
      <c r="AP59" s="117">
        <f>AP72</f>
        <v>0</v>
      </c>
      <c r="AQ59" s="237"/>
      <c r="AR59" s="117"/>
      <c r="AS59" s="128"/>
      <c r="AT59" s="129"/>
      <c r="AU59" s="129"/>
      <c r="AV59" s="129"/>
      <c r="AW59" s="129"/>
      <c r="AX59" s="129"/>
      <c r="AY59" s="129"/>
      <c r="AZ59" s="129"/>
      <c r="BA59" s="129"/>
      <c r="BB59" s="129"/>
      <c r="BC59" s="129"/>
      <c r="BD59" s="129"/>
      <c r="BE59" s="129"/>
      <c r="BF59" s="129"/>
      <c r="BG59" s="129"/>
      <c r="BH59" s="129"/>
      <c r="BI59" s="129"/>
      <c r="BJ59" s="129"/>
      <c r="BK59" s="129"/>
      <c r="BL59" s="129"/>
      <c r="BM59" s="129"/>
      <c r="BN59" s="129"/>
      <c r="BO59" s="129"/>
      <c r="BP59" s="129"/>
      <c r="BQ59" s="129"/>
      <c r="BR59" s="129"/>
      <c r="BS59" s="129"/>
      <c r="BT59" s="129"/>
      <c r="BU59" s="129"/>
      <c r="BV59" s="129"/>
      <c r="BW59" s="129"/>
      <c r="BX59" s="129"/>
      <c r="BY59" s="129"/>
      <c r="BZ59" s="129"/>
      <c r="CA59" s="129"/>
      <c r="CB59" s="129"/>
      <c r="CC59" s="129"/>
      <c r="CD59" s="129"/>
      <c r="CE59" s="129"/>
      <c r="CF59" s="129"/>
      <c r="CG59" s="129"/>
      <c r="CH59" s="129"/>
      <c r="CI59" s="129"/>
      <c r="CJ59" s="129"/>
      <c r="CK59" s="129"/>
      <c r="CL59" s="129"/>
      <c r="CM59" s="129"/>
      <c r="CN59" s="129"/>
      <c r="CO59" s="129"/>
      <c r="CP59" s="129"/>
      <c r="CQ59" s="129"/>
      <c r="CR59" s="129"/>
      <c r="CS59" s="129"/>
      <c r="CT59" s="129"/>
      <c r="CU59" s="129"/>
      <c r="CV59" s="129"/>
      <c r="CW59" s="129"/>
      <c r="CX59" s="129"/>
      <c r="CY59" s="129"/>
      <c r="CZ59" s="129"/>
      <c r="DA59" s="129"/>
      <c r="DB59" s="129"/>
      <c r="DC59" s="129"/>
      <c r="DD59" s="129"/>
    </row>
    <row r="60" spans="1:108" s="130" customFormat="1" ht="40.5" hidden="1" customHeight="1">
      <c r="A60" s="272"/>
      <c r="B60" s="272"/>
      <c r="C60" s="272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8"/>
      <c r="T60" s="117"/>
      <c r="U60" s="117"/>
      <c r="V60" s="117"/>
      <c r="W60" s="117"/>
      <c r="X60" s="117"/>
      <c r="Y60" s="117"/>
      <c r="Z60" s="117"/>
      <c r="AA60" s="117"/>
      <c r="AB60" s="117"/>
      <c r="AC60" s="117">
        <f t="shared" ref="AC60" si="24">AC74</f>
        <v>0</v>
      </c>
      <c r="AD60" s="117"/>
      <c r="AE60" s="117"/>
      <c r="AF60" s="117"/>
      <c r="AG60" s="117"/>
      <c r="AH60" s="117"/>
      <c r="AI60" s="117">
        <f t="shared" ref="AI60" si="25">AI74</f>
        <v>0</v>
      </c>
      <c r="AJ60" s="117"/>
      <c r="AK60" s="117"/>
      <c r="AL60" s="117"/>
      <c r="AM60" s="117"/>
      <c r="AN60" s="117"/>
      <c r="AO60" s="117"/>
      <c r="AP60" s="117"/>
      <c r="AQ60" s="237"/>
      <c r="AR60" s="117"/>
      <c r="AS60" s="128"/>
      <c r="AT60" s="129"/>
      <c r="AU60" s="129"/>
      <c r="AV60" s="129"/>
      <c r="AW60" s="129"/>
      <c r="AX60" s="129"/>
      <c r="AY60" s="129"/>
      <c r="AZ60" s="129"/>
      <c r="BA60" s="129"/>
      <c r="BB60" s="129"/>
      <c r="BC60" s="129"/>
      <c r="BD60" s="129"/>
      <c r="BE60" s="129"/>
      <c r="BF60" s="129"/>
      <c r="BG60" s="129"/>
      <c r="BH60" s="129"/>
      <c r="BI60" s="129"/>
      <c r="BJ60" s="129"/>
      <c r="BK60" s="129"/>
      <c r="BL60" s="129"/>
      <c r="BM60" s="129"/>
      <c r="BN60" s="129"/>
      <c r="BO60" s="129"/>
      <c r="BP60" s="129"/>
      <c r="BQ60" s="129"/>
      <c r="BR60" s="129"/>
      <c r="BS60" s="129"/>
      <c r="BT60" s="129"/>
      <c r="BU60" s="129"/>
      <c r="BV60" s="129"/>
      <c r="BW60" s="129"/>
      <c r="BX60" s="129"/>
      <c r="BY60" s="129"/>
      <c r="BZ60" s="129"/>
      <c r="CA60" s="129"/>
      <c r="CB60" s="129"/>
      <c r="CC60" s="129"/>
      <c r="CD60" s="129"/>
      <c r="CE60" s="129"/>
      <c r="CF60" s="129"/>
      <c r="CG60" s="129"/>
      <c r="CH60" s="129"/>
      <c r="CI60" s="129"/>
      <c r="CJ60" s="129"/>
      <c r="CK60" s="129"/>
      <c r="CL60" s="129"/>
      <c r="CM60" s="129"/>
      <c r="CN60" s="129"/>
      <c r="CO60" s="129"/>
      <c r="CP60" s="129"/>
      <c r="CQ60" s="129"/>
      <c r="CR60" s="129"/>
      <c r="CS60" s="129"/>
      <c r="CT60" s="129"/>
      <c r="CU60" s="129"/>
      <c r="CV60" s="129"/>
      <c r="CW60" s="129"/>
      <c r="CX60" s="129"/>
      <c r="CY60" s="129"/>
      <c r="CZ60" s="129"/>
      <c r="DA60" s="129"/>
      <c r="DB60" s="129"/>
      <c r="DC60" s="129"/>
      <c r="DD60" s="129"/>
    </row>
    <row r="61" spans="1:108" s="130" customFormat="1" ht="60.75" hidden="1" customHeight="1">
      <c r="A61" s="272"/>
      <c r="B61" s="272"/>
      <c r="C61" s="272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8"/>
      <c r="T61" s="117"/>
      <c r="U61" s="117"/>
      <c r="V61" s="117"/>
      <c r="W61" s="117"/>
      <c r="X61" s="117"/>
      <c r="Y61" s="117"/>
      <c r="Z61" s="117"/>
      <c r="AA61" s="117"/>
      <c r="AB61" s="117"/>
      <c r="AC61" s="117">
        <f>AC75</f>
        <v>0</v>
      </c>
      <c r="AD61" s="117"/>
      <c r="AE61" s="117"/>
      <c r="AF61" s="117"/>
      <c r="AG61" s="117"/>
      <c r="AH61" s="117"/>
      <c r="AI61" s="117">
        <f>AI75</f>
        <v>0</v>
      </c>
      <c r="AJ61" s="117"/>
      <c r="AK61" s="117"/>
      <c r="AL61" s="117"/>
      <c r="AM61" s="117"/>
      <c r="AN61" s="117"/>
      <c r="AO61" s="117"/>
      <c r="AP61" s="117"/>
      <c r="AQ61" s="237"/>
      <c r="AR61" s="117"/>
      <c r="AS61" s="128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J61" s="129"/>
      <c r="BK61" s="129"/>
      <c r="BL61" s="129"/>
      <c r="BM61" s="129"/>
      <c r="BN61" s="129"/>
      <c r="BO61" s="129"/>
      <c r="BP61" s="129"/>
      <c r="BQ61" s="129"/>
      <c r="BR61" s="129"/>
      <c r="BS61" s="129"/>
      <c r="BT61" s="129"/>
      <c r="BU61" s="129"/>
      <c r="BV61" s="129"/>
      <c r="BW61" s="129"/>
      <c r="BX61" s="129"/>
      <c r="BY61" s="129"/>
      <c r="BZ61" s="129"/>
      <c r="CA61" s="129"/>
      <c r="CB61" s="129"/>
      <c r="CC61" s="129"/>
      <c r="CD61" s="129"/>
      <c r="CE61" s="129"/>
      <c r="CF61" s="129"/>
      <c r="CG61" s="129"/>
      <c r="CH61" s="129"/>
      <c r="CI61" s="129"/>
      <c r="CJ61" s="129"/>
      <c r="CK61" s="129"/>
      <c r="CL61" s="129"/>
      <c r="CM61" s="129"/>
      <c r="CN61" s="129"/>
      <c r="CO61" s="129"/>
      <c r="CP61" s="129"/>
      <c r="CQ61" s="129"/>
      <c r="CR61" s="129"/>
      <c r="CS61" s="129"/>
      <c r="CT61" s="129"/>
      <c r="CU61" s="129"/>
      <c r="CV61" s="129"/>
      <c r="CW61" s="129"/>
      <c r="CX61" s="129"/>
      <c r="CY61" s="129"/>
      <c r="CZ61" s="129"/>
      <c r="DA61" s="129"/>
      <c r="DB61" s="129"/>
      <c r="DC61" s="129"/>
      <c r="DD61" s="129"/>
    </row>
    <row r="62" spans="1:108" s="130" customFormat="1" ht="135.75" hidden="1" customHeight="1">
      <c r="A62" s="272"/>
      <c r="B62" s="272"/>
      <c r="C62" s="272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8"/>
      <c r="T62" s="117"/>
      <c r="U62" s="117"/>
      <c r="V62" s="117"/>
      <c r="W62" s="117"/>
      <c r="X62" s="117"/>
      <c r="Y62" s="117"/>
      <c r="Z62" s="117"/>
      <c r="AA62" s="117"/>
      <c r="AB62" s="117"/>
      <c r="AC62" s="117">
        <f t="shared" ref="AC62:AC71" si="26">AC82</f>
        <v>0</v>
      </c>
      <c r="AD62" s="117"/>
      <c r="AE62" s="117"/>
      <c r="AF62" s="117"/>
      <c r="AG62" s="117"/>
      <c r="AH62" s="117"/>
      <c r="AI62" s="117">
        <f t="shared" ref="AI62:AI71" si="27">AI82</f>
        <v>0</v>
      </c>
      <c r="AJ62" s="117"/>
      <c r="AK62" s="117"/>
      <c r="AL62" s="117"/>
      <c r="AM62" s="117"/>
      <c r="AN62" s="117"/>
      <c r="AO62" s="117"/>
      <c r="AP62" s="117"/>
      <c r="AQ62" s="237"/>
      <c r="AR62" s="117"/>
      <c r="AS62" s="122"/>
      <c r="AT62" s="129"/>
      <c r="AU62" s="129"/>
      <c r="AV62" s="129"/>
      <c r="AW62" s="129"/>
      <c r="AX62" s="129"/>
      <c r="AY62" s="129"/>
      <c r="AZ62" s="129"/>
      <c r="BA62" s="129"/>
      <c r="BB62" s="129"/>
      <c r="BC62" s="129"/>
      <c r="BD62" s="129"/>
      <c r="BE62" s="129"/>
      <c r="BF62" s="129"/>
      <c r="BG62" s="129"/>
      <c r="BH62" s="129"/>
      <c r="BI62" s="129"/>
      <c r="BJ62" s="129"/>
      <c r="BK62" s="129"/>
      <c r="BL62" s="129"/>
      <c r="BM62" s="129"/>
      <c r="BN62" s="129"/>
      <c r="BO62" s="129"/>
      <c r="BP62" s="129"/>
      <c r="BQ62" s="129"/>
      <c r="BR62" s="129"/>
      <c r="BS62" s="129"/>
      <c r="BT62" s="129"/>
      <c r="BU62" s="129"/>
      <c r="BV62" s="129"/>
      <c r="BW62" s="129"/>
      <c r="BX62" s="129"/>
      <c r="BY62" s="129"/>
      <c r="BZ62" s="129"/>
      <c r="CA62" s="129"/>
      <c r="CB62" s="129"/>
      <c r="CC62" s="129"/>
      <c r="CD62" s="129"/>
      <c r="CE62" s="129"/>
      <c r="CF62" s="129"/>
      <c r="CG62" s="129"/>
      <c r="CH62" s="129"/>
      <c r="CI62" s="129"/>
      <c r="CJ62" s="129"/>
      <c r="CK62" s="129"/>
      <c r="CL62" s="129"/>
      <c r="CM62" s="129"/>
      <c r="CN62" s="129"/>
      <c r="CO62" s="129"/>
      <c r="CP62" s="129"/>
      <c r="CQ62" s="129"/>
      <c r="CR62" s="129"/>
      <c r="CS62" s="129"/>
      <c r="CT62" s="129"/>
      <c r="CU62" s="129"/>
      <c r="CV62" s="129"/>
      <c r="CW62" s="129"/>
      <c r="CX62" s="129"/>
      <c r="CY62" s="129"/>
      <c r="CZ62" s="129"/>
      <c r="DA62" s="129"/>
      <c r="DB62" s="129"/>
      <c r="DC62" s="129"/>
      <c r="DD62" s="129"/>
    </row>
    <row r="63" spans="1:108" s="130" customFormat="1" ht="20.25" hidden="1" customHeight="1">
      <c r="A63" s="272"/>
      <c r="B63" s="272"/>
      <c r="C63" s="272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8"/>
      <c r="T63" s="117"/>
      <c r="U63" s="117"/>
      <c r="V63" s="117"/>
      <c r="W63" s="117"/>
      <c r="X63" s="117"/>
      <c r="Y63" s="117"/>
      <c r="Z63" s="117"/>
      <c r="AA63" s="117"/>
      <c r="AB63" s="117"/>
      <c r="AC63" s="117">
        <f t="shared" si="26"/>
        <v>0</v>
      </c>
      <c r="AD63" s="117"/>
      <c r="AE63" s="117"/>
      <c r="AF63" s="117"/>
      <c r="AG63" s="117"/>
      <c r="AH63" s="117"/>
      <c r="AI63" s="117">
        <f t="shared" si="27"/>
        <v>0</v>
      </c>
      <c r="AJ63" s="117"/>
      <c r="AK63" s="117"/>
      <c r="AL63" s="117"/>
      <c r="AM63" s="117"/>
      <c r="AN63" s="117"/>
      <c r="AO63" s="117"/>
      <c r="AP63" s="117"/>
      <c r="AQ63" s="237"/>
      <c r="AR63" s="117"/>
      <c r="AS63" s="122"/>
      <c r="AT63" s="129"/>
      <c r="AU63" s="129"/>
      <c r="AV63" s="129"/>
      <c r="AW63" s="129"/>
      <c r="AX63" s="129"/>
      <c r="AY63" s="129"/>
      <c r="AZ63" s="129"/>
      <c r="BA63" s="129"/>
      <c r="BB63" s="129"/>
      <c r="BC63" s="129"/>
      <c r="BD63" s="129"/>
      <c r="BE63" s="129"/>
      <c r="BF63" s="129"/>
      <c r="BG63" s="129"/>
      <c r="BH63" s="129"/>
      <c r="BI63" s="129"/>
      <c r="BJ63" s="129"/>
      <c r="BK63" s="129"/>
      <c r="BL63" s="129"/>
      <c r="BM63" s="129"/>
      <c r="BN63" s="129"/>
      <c r="BO63" s="129"/>
      <c r="BP63" s="129"/>
      <c r="BQ63" s="129"/>
      <c r="BR63" s="129"/>
      <c r="BS63" s="129"/>
      <c r="BT63" s="129"/>
      <c r="BU63" s="129"/>
      <c r="BV63" s="129"/>
      <c r="BW63" s="129"/>
      <c r="BX63" s="129"/>
      <c r="BY63" s="129"/>
      <c r="BZ63" s="129"/>
      <c r="CA63" s="129"/>
      <c r="CB63" s="129"/>
      <c r="CC63" s="129"/>
      <c r="CD63" s="129"/>
      <c r="CE63" s="129"/>
      <c r="CF63" s="129"/>
      <c r="CG63" s="129"/>
      <c r="CH63" s="129"/>
      <c r="CI63" s="129"/>
      <c r="CJ63" s="129"/>
      <c r="CK63" s="129"/>
      <c r="CL63" s="129"/>
      <c r="CM63" s="129"/>
      <c r="CN63" s="129"/>
      <c r="CO63" s="129"/>
      <c r="CP63" s="129"/>
      <c r="CQ63" s="129"/>
      <c r="CR63" s="129"/>
      <c r="CS63" s="129"/>
      <c r="CT63" s="129"/>
      <c r="CU63" s="129"/>
      <c r="CV63" s="129"/>
      <c r="CW63" s="129"/>
      <c r="CX63" s="129"/>
      <c r="CY63" s="129"/>
      <c r="CZ63" s="129"/>
      <c r="DA63" s="129"/>
      <c r="DB63" s="129"/>
      <c r="DC63" s="129"/>
      <c r="DD63" s="129"/>
    </row>
    <row r="64" spans="1:108" s="130" customFormat="1" ht="27.75" hidden="1" customHeight="1">
      <c r="A64" s="272"/>
      <c r="B64" s="272"/>
      <c r="C64" s="272"/>
      <c r="D64" s="131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8"/>
      <c r="T64" s="117"/>
      <c r="U64" s="117"/>
      <c r="V64" s="117"/>
      <c r="W64" s="117"/>
      <c r="X64" s="117"/>
      <c r="Y64" s="117"/>
      <c r="Z64" s="117"/>
      <c r="AA64" s="117"/>
      <c r="AB64" s="117"/>
      <c r="AC64" s="117">
        <f t="shared" si="26"/>
        <v>0</v>
      </c>
      <c r="AD64" s="117"/>
      <c r="AE64" s="117"/>
      <c r="AF64" s="117"/>
      <c r="AG64" s="117"/>
      <c r="AH64" s="117"/>
      <c r="AI64" s="117">
        <f t="shared" si="27"/>
        <v>0</v>
      </c>
      <c r="AJ64" s="117"/>
      <c r="AK64" s="117"/>
      <c r="AL64" s="117"/>
      <c r="AM64" s="117"/>
      <c r="AN64" s="117"/>
      <c r="AO64" s="117"/>
      <c r="AP64" s="117"/>
      <c r="AQ64" s="237"/>
      <c r="AR64" s="117"/>
      <c r="AS64" s="122"/>
      <c r="AT64" s="129"/>
      <c r="AU64" s="129"/>
      <c r="AV64" s="129"/>
      <c r="AW64" s="129"/>
      <c r="AX64" s="129"/>
      <c r="AY64" s="129"/>
      <c r="AZ64" s="129"/>
      <c r="BA64" s="129"/>
      <c r="BB64" s="129"/>
      <c r="BC64" s="129"/>
      <c r="BD64" s="129"/>
      <c r="BE64" s="129"/>
      <c r="BF64" s="129"/>
      <c r="BG64" s="129"/>
      <c r="BH64" s="129"/>
      <c r="BI64" s="129"/>
      <c r="BJ64" s="129"/>
      <c r="BK64" s="129"/>
      <c r="BL64" s="129"/>
      <c r="BM64" s="129"/>
      <c r="BN64" s="129"/>
      <c r="BO64" s="129"/>
      <c r="BP64" s="129"/>
      <c r="BQ64" s="129"/>
      <c r="BR64" s="129"/>
      <c r="BS64" s="129"/>
      <c r="BT64" s="129"/>
      <c r="BU64" s="129"/>
      <c r="BV64" s="129"/>
      <c r="BW64" s="129"/>
      <c r="BX64" s="129"/>
      <c r="BY64" s="129"/>
      <c r="BZ64" s="129"/>
      <c r="CA64" s="129"/>
      <c r="CB64" s="129"/>
      <c r="CC64" s="129"/>
      <c r="CD64" s="129"/>
      <c r="CE64" s="129"/>
      <c r="CF64" s="129"/>
      <c r="CG64" s="129"/>
      <c r="CH64" s="129"/>
      <c r="CI64" s="129"/>
      <c r="CJ64" s="129"/>
      <c r="CK64" s="129"/>
      <c r="CL64" s="129"/>
      <c r="CM64" s="129"/>
      <c r="CN64" s="129"/>
      <c r="CO64" s="129"/>
      <c r="CP64" s="129"/>
      <c r="CQ64" s="129"/>
      <c r="CR64" s="129"/>
      <c r="CS64" s="129"/>
      <c r="CT64" s="129"/>
      <c r="CU64" s="129"/>
      <c r="CV64" s="129"/>
      <c r="CW64" s="129"/>
      <c r="CX64" s="129"/>
      <c r="CY64" s="129"/>
      <c r="CZ64" s="129"/>
      <c r="DA64" s="129"/>
      <c r="DB64" s="129"/>
      <c r="DC64" s="129"/>
      <c r="DD64" s="129"/>
    </row>
    <row r="65" spans="1:108" s="130" customFormat="1" ht="60.75" hidden="1" customHeight="1">
      <c r="A65" s="272"/>
      <c r="B65" s="272"/>
      <c r="C65" s="272"/>
      <c r="D65" s="132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8"/>
      <c r="T65" s="117"/>
      <c r="U65" s="117"/>
      <c r="V65" s="117"/>
      <c r="W65" s="117"/>
      <c r="X65" s="117"/>
      <c r="Y65" s="117"/>
      <c r="Z65" s="117"/>
      <c r="AA65" s="117"/>
      <c r="AB65" s="117"/>
      <c r="AC65" s="117">
        <f t="shared" si="26"/>
        <v>0</v>
      </c>
      <c r="AD65" s="117"/>
      <c r="AE65" s="117"/>
      <c r="AF65" s="117"/>
      <c r="AG65" s="117"/>
      <c r="AH65" s="117"/>
      <c r="AI65" s="117">
        <f t="shared" si="27"/>
        <v>0</v>
      </c>
      <c r="AJ65" s="117"/>
      <c r="AK65" s="117"/>
      <c r="AL65" s="117"/>
      <c r="AM65" s="117"/>
      <c r="AN65" s="117"/>
      <c r="AO65" s="117"/>
      <c r="AP65" s="117"/>
      <c r="AQ65" s="237"/>
      <c r="AR65" s="117"/>
      <c r="AS65" s="122"/>
      <c r="AT65" s="129"/>
      <c r="AU65" s="129"/>
      <c r="AV65" s="129"/>
      <c r="AW65" s="129"/>
      <c r="AX65" s="129"/>
      <c r="AY65" s="129"/>
      <c r="AZ65" s="129"/>
      <c r="BA65" s="129"/>
      <c r="BB65" s="129"/>
      <c r="BC65" s="129"/>
      <c r="BD65" s="129"/>
      <c r="BE65" s="129"/>
      <c r="BF65" s="129"/>
      <c r="BG65" s="129"/>
      <c r="BH65" s="129"/>
      <c r="BI65" s="129"/>
      <c r="BJ65" s="129"/>
      <c r="BK65" s="129"/>
      <c r="BL65" s="129"/>
      <c r="BM65" s="129"/>
      <c r="BN65" s="129"/>
      <c r="BO65" s="129"/>
      <c r="BP65" s="129"/>
      <c r="BQ65" s="129"/>
      <c r="BR65" s="129"/>
      <c r="BS65" s="129"/>
      <c r="BT65" s="129"/>
      <c r="BU65" s="129"/>
      <c r="BV65" s="129"/>
      <c r="BW65" s="129"/>
      <c r="BX65" s="129"/>
      <c r="BY65" s="129"/>
      <c r="BZ65" s="129"/>
      <c r="CA65" s="129"/>
      <c r="CB65" s="129"/>
      <c r="CC65" s="129"/>
      <c r="CD65" s="129"/>
      <c r="CE65" s="129"/>
      <c r="CF65" s="129"/>
      <c r="CG65" s="129"/>
      <c r="CH65" s="129"/>
      <c r="CI65" s="129"/>
      <c r="CJ65" s="129"/>
      <c r="CK65" s="129"/>
      <c r="CL65" s="129"/>
      <c r="CM65" s="129"/>
      <c r="CN65" s="129"/>
      <c r="CO65" s="129"/>
      <c r="CP65" s="129"/>
      <c r="CQ65" s="129"/>
      <c r="CR65" s="129"/>
      <c r="CS65" s="129"/>
      <c r="CT65" s="129"/>
      <c r="CU65" s="129"/>
      <c r="CV65" s="129"/>
      <c r="CW65" s="129"/>
      <c r="CX65" s="129"/>
      <c r="CY65" s="129"/>
      <c r="CZ65" s="129"/>
      <c r="DA65" s="129"/>
      <c r="DB65" s="129"/>
      <c r="DC65" s="129"/>
      <c r="DD65" s="129"/>
    </row>
    <row r="66" spans="1:108" s="130" customFormat="1" ht="40.5" hidden="1" customHeight="1">
      <c r="A66" s="272"/>
      <c r="B66" s="272"/>
      <c r="C66" s="272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8"/>
      <c r="T66" s="117"/>
      <c r="U66" s="117"/>
      <c r="V66" s="117"/>
      <c r="W66" s="117"/>
      <c r="X66" s="117"/>
      <c r="Y66" s="117"/>
      <c r="Z66" s="117"/>
      <c r="AA66" s="117"/>
      <c r="AB66" s="117"/>
      <c r="AC66" s="117">
        <f t="shared" si="26"/>
        <v>0</v>
      </c>
      <c r="AD66" s="117"/>
      <c r="AE66" s="117"/>
      <c r="AF66" s="117"/>
      <c r="AG66" s="117"/>
      <c r="AH66" s="117"/>
      <c r="AI66" s="117">
        <f t="shared" si="27"/>
        <v>0</v>
      </c>
      <c r="AJ66" s="117"/>
      <c r="AK66" s="117"/>
      <c r="AL66" s="117"/>
      <c r="AM66" s="117"/>
      <c r="AN66" s="117"/>
      <c r="AO66" s="117"/>
      <c r="AP66" s="117"/>
      <c r="AQ66" s="237"/>
      <c r="AR66" s="117"/>
      <c r="AS66" s="122"/>
      <c r="AT66" s="129"/>
      <c r="AU66" s="129"/>
      <c r="AV66" s="129"/>
      <c r="AW66" s="129"/>
      <c r="AX66" s="129"/>
      <c r="AY66" s="129"/>
      <c r="AZ66" s="129"/>
      <c r="BA66" s="129"/>
      <c r="BB66" s="129"/>
      <c r="BC66" s="129"/>
      <c r="BD66" s="129"/>
      <c r="BE66" s="129"/>
      <c r="BF66" s="129"/>
      <c r="BG66" s="129"/>
      <c r="BH66" s="129"/>
      <c r="BI66" s="129"/>
      <c r="BJ66" s="129"/>
      <c r="BK66" s="129"/>
      <c r="BL66" s="129"/>
      <c r="BM66" s="129"/>
      <c r="BN66" s="129"/>
      <c r="BO66" s="129"/>
      <c r="BP66" s="129"/>
      <c r="BQ66" s="129"/>
      <c r="BR66" s="129"/>
      <c r="BS66" s="129"/>
      <c r="BT66" s="129"/>
      <c r="BU66" s="129"/>
      <c r="BV66" s="129"/>
      <c r="BW66" s="129"/>
      <c r="BX66" s="129"/>
      <c r="BY66" s="129"/>
      <c r="BZ66" s="129"/>
      <c r="CA66" s="129"/>
      <c r="CB66" s="129"/>
      <c r="CC66" s="129"/>
      <c r="CD66" s="129"/>
      <c r="CE66" s="129"/>
      <c r="CF66" s="129"/>
      <c r="CG66" s="129"/>
      <c r="CH66" s="129"/>
      <c r="CI66" s="129"/>
      <c r="CJ66" s="129"/>
      <c r="CK66" s="129"/>
      <c r="CL66" s="129"/>
      <c r="CM66" s="129"/>
      <c r="CN66" s="129"/>
      <c r="CO66" s="129"/>
      <c r="CP66" s="129"/>
      <c r="CQ66" s="129"/>
      <c r="CR66" s="129"/>
      <c r="CS66" s="129"/>
      <c r="CT66" s="129"/>
      <c r="CU66" s="129"/>
      <c r="CV66" s="129"/>
      <c r="CW66" s="129"/>
      <c r="CX66" s="129"/>
      <c r="CY66" s="129"/>
      <c r="CZ66" s="129"/>
      <c r="DA66" s="129"/>
      <c r="DB66" s="129"/>
      <c r="DC66" s="129"/>
      <c r="DD66" s="129"/>
    </row>
    <row r="67" spans="1:108" s="130" customFormat="1" ht="60.75" hidden="1" customHeight="1">
      <c r="A67" s="272"/>
      <c r="B67" s="272"/>
      <c r="C67" s="272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8"/>
      <c r="T67" s="117"/>
      <c r="U67" s="117"/>
      <c r="V67" s="117"/>
      <c r="W67" s="117"/>
      <c r="X67" s="117"/>
      <c r="Y67" s="117"/>
      <c r="Z67" s="117"/>
      <c r="AA67" s="117"/>
      <c r="AB67" s="117"/>
      <c r="AC67" s="117">
        <f t="shared" si="26"/>
        <v>0</v>
      </c>
      <c r="AD67" s="117"/>
      <c r="AE67" s="117"/>
      <c r="AF67" s="117"/>
      <c r="AG67" s="117"/>
      <c r="AH67" s="117"/>
      <c r="AI67" s="117">
        <f t="shared" si="27"/>
        <v>0</v>
      </c>
      <c r="AJ67" s="117"/>
      <c r="AK67" s="117"/>
      <c r="AL67" s="117"/>
      <c r="AM67" s="117"/>
      <c r="AN67" s="117"/>
      <c r="AO67" s="117"/>
      <c r="AP67" s="117"/>
      <c r="AQ67" s="237"/>
      <c r="AR67" s="117"/>
      <c r="AS67" s="122"/>
      <c r="AT67" s="129"/>
      <c r="AU67" s="129"/>
      <c r="AV67" s="129"/>
      <c r="AW67" s="129"/>
      <c r="AX67" s="129"/>
      <c r="AY67" s="129"/>
      <c r="AZ67" s="129"/>
      <c r="BA67" s="129"/>
      <c r="BB67" s="129"/>
      <c r="BC67" s="129"/>
      <c r="BD67" s="129"/>
      <c r="BE67" s="129"/>
      <c r="BF67" s="129"/>
      <c r="BG67" s="129"/>
      <c r="BH67" s="129"/>
      <c r="BI67" s="129"/>
      <c r="BJ67" s="129"/>
      <c r="BK67" s="129"/>
      <c r="BL67" s="129"/>
      <c r="BM67" s="129"/>
      <c r="BN67" s="129"/>
      <c r="BO67" s="129"/>
      <c r="BP67" s="129"/>
      <c r="BQ67" s="129"/>
      <c r="BR67" s="129"/>
      <c r="BS67" s="129"/>
      <c r="BT67" s="129"/>
      <c r="BU67" s="129"/>
      <c r="BV67" s="129"/>
      <c r="BW67" s="129"/>
      <c r="BX67" s="129"/>
      <c r="BY67" s="129"/>
      <c r="BZ67" s="129"/>
      <c r="CA67" s="129"/>
      <c r="CB67" s="129"/>
      <c r="CC67" s="129"/>
      <c r="CD67" s="129"/>
      <c r="CE67" s="129"/>
      <c r="CF67" s="129"/>
      <c r="CG67" s="129"/>
      <c r="CH67" s="129"/>
      <c r="CI67" s="129"/>
      <c r="CJ67" s="129"/>
      <c r="CK67" s="129"/>
      <c r="CL67" s="129"/>
      <c r="CM67" s="129"/>
      <c r="CN67" s="129"/>
      <c r="CO67" s="129"/>
      <c r="CP67" s="129"/>
      <c r="CQ67" s="129"/>
      <c r="CR67" s="129"/>
      <c r="CS67" s="129"/>
      <c r="CT67" s="129"/>
      <c r="CU67" s="129"/>
      <c r="CV67" s="129"/>
      <c r="CW67" s="129"/>
      <c r="CX67" s="129"/>
      <c r="CY67" s="129"/>
      <c r="CZ67" s="129"/>
      <c r="DA67" s="129"/>
      <c r="DB67" s="129"/>
      <c r="DC67" s="129"/>
      <c r="DD67" s="129"/>
    </row>
    <row r="68" spans="1:108" s="130" customFormat="1" ht="20.25" hidden="1" customHeight="1">
      <c r="A68" s="272"/>
      <c r="B68" s="272"/>
      <c r="C68" s="272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8"/>
      <c r="T68" s="117"/>
      <c r="U68" s="117"/>
      <c r="V68" s="117"/>
      <c r="W68" s="117"/>
      <c r="X68" s="117"/>
      <c r="Y68" s="117"/>
      <c r="Z68" s="117"/>
      <c r="AA68" s="117"/>
      <c r="AB68" s="117"/>
      <c r="AC68" s="117">
        <f t="shared" si="26"/>
        <v>0</v>
      </c>
      <c r="AD68" s="117"/>
      <c r="AE68" s="117"/>
      <c r="AF68" s="117"/>
      <c r="AG68" s="117"/>
      <c r="AH68" s="117"/>
      <c r="AI68" s="117">
        <f t="shared" si="27"/>
        <v>0</v>
      </c>
      <c r="AJ68" s="117"/>
      <c r="AK68" s="117"/>
      <c r="AL68" s="117"/>
      <c r="AM68" s="117"/>
      <c r="AN68" s="117"/>
      <c r="AO68" s="117"/>
      <c r="AP68" s="117"/>
      <c r="AQ68" s="237"/>
      <c r="AR68" s="117"/>
      <c r="AS68" s="129"/>
      <c r="AT68" s="129"/>
      <c r="AU68" s="129"/>
      <c r="AV68" s="129"/>
      <c r="AW68" s="129"/>
      <c r="AX68" s="129"/>
      <c r="AY68" s="129"/>
      <c r="AZ68" s="129"/>
      <c r="BA68" s="129"/>
      <c r="BB68" s="129"/>
      <c r="BC68" s="129"/>
      <c r="BD68" s="129"/>
      <c r="BE68" s="129"/>
      <c r="BF68" s="129"/>
      <c r="BG68" s="129"/>
      <c r="BH68" s="129"/>
      <c r="BI68" s="129"/>
      <c r="BJ68" s="129"/>
      <c r="BK68" s="129"/>
      <c r="BL68" s="129"/>
      <c r="BM68" s="129"/>
      <c r="BN68" s="129"/>
      <c r="BO68" s="129"/>
      <c r="BP68" s="129"/>
      <c r="BQ68" s="129"/>
      <c r="BR68" s="129"/>
      <c r="BS68" s="129"/>
      <c r="BT68" s="129"/>
      <c r="BU68" s="129"/>
      <c r="BV68" s="129"/>
      <c r="BW68" s="129"/>
      <c r="BX68" s="129"/>
      <c r="BY68" s="129"/>
      <c r="BZ68" s="129"/>
      <c r="CA68" s="129"/>
      <c r="CB68" s="129"/>
      <c r="CC68" s="129"/>
      <c r="CD68" s="129"/>
      <c r="CE68" s="129"/>
      <c r="CF68" s="129"/>
      <c r="CG68" s="129"/>
      <c r="CH68" s="129"/>
      <c r="CI68" s="129"/>
      <c r="CJ68" s="129"/>
      <c r="CK68" s="129"/>
      <c r="CL68" s="129"/>
      <c r="CM68" s="129"/>
      <c r="CN68" s="129"/>
      <c r="CO68" s="129"/>
      <c r="CP68" s="129"/>
      <c r="CQ68" s="129"/>
      <c r="CR68" s="129"/>
      <c r="CS68" s="129"/>
      <c r="CT68" s="129"/>
      <c r="CU68" s="129"/>
      <c r="CV68" s="129"/>
      <c r="CW68" s="129"/>
      <c r="CX68" s="129"/>
      <c r="CY68" s="129"/>
      <c r="CZ68" s="129"/>
      <c r="DA68" s="129"/>
      <c r="DB68" s="129"/>
      <c r="DC68" s="129"/>
      <c r="DD68" s="129"/>
    </row>
    <row r="69" spans="1:108" s="130" customFormat="1" ht="20.25" hidden="1" customHeight="1">
      <c r="A69" s="272"/>
      <c r="B69" s="272"/>
      <c r="C69" s="272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8"/>
      <c r="T69" s="117"/>
      <c r="U69" s="117"/>
      <c r="V69" s="117"/>
      <c r="W69" s="117"/>
      <c r="X69" s="117"/>
      <c r="Y69" s="117"/>
      <c r="Z69" s="117"/>
      <c r="AA69" s="117"/>
      <c r="AB69" s="117"/>
      <c r="AC69" s="117">
        <f t="shared" si="26"/>
        <v>0</v>
      </c>
      <c r="AD69" s="117"/>
      <c r="AE69" s="117"/>
      <c r="AF69" s="117"/>
      <c r="AG69" s="117"/>
      <c r="AH69" s="117"/>
      <c r="AI69" s="117">
        <f t="shared" si="27"/>
        <v>0</v>
      </c>
      <c r="AJ69" s="117"/>
      <c r="AK69" s="117"/>
      <c r="AL69" s="117"/>
      <c r="AM69" s="117"/>
      <c r="AN69" s="117"/>
      <c r="AO69" s="117"/>
      <c r="AP69" s="117"/>
      <c r="AQ69" s="237"/>
      <c r="AR69" s="117"/>
      <c r="AS69" s="122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129"/>
      <c r="BE69" s="129"/>
      <c r="BF69" s="129"/>
      <c r="BG69" s="129"/>
      <c r="BH69" s="129"/>
      <c r="BI69" s="129"/>
      <c r="BJ69" s="129"/>
      <c r="BK69" s="129"/>
      <c r="BL69" s="129"/>
      <c r="BM69" s="129"/>
      <c r="BN69" s="129"/>
      <c r="BO69" s="129"/>
      <c r="BP69" s="129"/>
      <c r="BQ69" s="129"/>
      <c r="BR69" s="129"/>
      <c r="BS69" s="129"/>
      <c r="BT69" s="129"/>
      <c r="BU69" s="129"/>
      <c r="BV69" s="129"/>
      <c r="BW69" s="129"/>
      <c r="BX69" s="129"/>
      <c r="BY69" s="129"/>
      <c r="BZ69" s="129"/>
      <c r="CA69" s="129"/>
      <c r="CB69" s="129"/>
      <c r="CC69" s="129"/>
      <c r="CD69" s="129"/>
      <c r="CE69" s="129"/>
      <c r="CF69" s="129"/>
      <c r="CG69" s="129"/>
      <c r="CH69" s="129"/>
      <c r="CI69" s="129"/>
      <c r="CJ69" s="129"/>
      <c r="CK69" s="129"/>
      <c r="CL69" s="129"/>
      <c r="CM69" s="129"/>
      <c r="CN69" s="129"/>
      <c r="CO69" s="129"/>
      <c r="CP69" s="129"/>
      <c r="CQ69" s="129"/>
      <c r="CR69" s="129"/>
      <c r="CS69" s="129"/>
      <c r="CT69" s="129"/>
      <c r="CU69" s="129"/>
      <c r="CV69" s="129"/>
      <c r="CW69" s="129"/>
      <c r="CX69" s="129"/>
      <c r="CY69" s="129"/>
      <c r="CZ69" s="129"/>
      <c r="DA69" s="129"/>
      <c r="DB69" s="129"/>
      <c r="DC69" s="129"/>
      <c r="DD69" s="129"/>
    </row>
    <row r="70" spans="1:108" s="130" customFormat="1" ht="20.25" hidden="1" customHeight="1">
      <c r="A70" s="272"/>
      <c r="B70" s="272"/>
      <c r="C70" s="272"/>
      <c r="D70" s="131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8"/>
      <c r="T70" s="117"/>
      <c r="U70" s="117"/>
      <c r="V70" s="117"/>
      <c r="W70" s="117"/>
      <c r="X70" s="117"/>
      <c r="Y70" s="117"/>
      <c r="Z70" s="117"/>
      <c r="AA70" s="117"/>
      <c r="AB70" s="117"/>
      <c r="AC70" s="117">
        <f t="shared" si="26"/>
        <v>0</v>
      </c>
      <c r="AD70" s="117"/>
      <c r="AE70" s="117"/>
      <c r="AF70" s="117"/>
      <c r="AG70" s="117"/>
      <c r="AH70" s="117"/>
      <c r="AI70" s="117">
        <f t="shared" si="27"/>
        <v>0</v>
      </c>
      <c r="AJ70" s="117"/>
      <c r="AK70" s="117"/>
      <c r="AL70" s="117"/>
      <c r="AM70" s="117"/>
      <c r="AN70" s="117"/>
      <c r="AO70" s="117"/>
      <c r="AP70" s="117"/>
      <c r="AQ70" s="237"/>
      <c r="AR70" s="117"/>
      <c r="AS70" s="122"/>
      <c r="AT70" s="129"/>
      <c r="AU70" s="129"/>
      <c r="AV70" s="129"/>
      <c r="AW70" s="129"/>
      <c r="AX70" s="129"/>
      <c r="AY70" s="129"/>
      <c r="AZ70" s="129"/>
      <c r="BA70" s="129"/>
      <c r="BB70" s="129"/>
      <c r="BC70" s="129"/>
      <c r="BD70" s="129"/>
      <c r="BE70" s="129"/>
      <c r="BF70" s="129"/>
      <c r="BG70" s="129"/>
      <c r="BH70" s="129"/>
      <c r="BI70" s="129"/>
      <c r="BJ70" s="129"/>
      <c r="BK70" s="129"/>
      <c r="BL70" s="129"/>
      <c r="BM70" s="129"/>
      <c r="BN70" s="129"/>
      <c r="BO70" s="129"/>
      <c r="BP70" s="129"/>
      <c r="BQ70" s="129"/>
      <c r="BR70" s="129"/>
      <c r="BS70" s="129"/>
      <c r="BT70" s="129"/>
      <c r="BU70" s="129"/>
      <c r="BV70" s="129"/>
      <c r="BW70" s="129"/>
      <c r="BX70" s="129"/>
      <c r="BY70" s="129"/>
      <c r="BZ70" s="129"/>
      <c r="CA70" s="129"/>
      <c r="CB70" s="129"/>
      <c r="CC70" s="129"/>
      <c r="CD70" s="129"/>
      <c r="CE70" s="129"/>
      <c r="CF70" s="129"/>
      <c r="CG70" s="129"/>
      <c r="CH70" s="129"/>
      <c r="CI70" s="129"/>
      <c r="CJ70" s="129"/>
      <c r="CK70" s="129"/>
      <c r="CL70" s="129"/>
      <c r="CM70" s="129"/>
      <c r="CN70" s="129"/>
      <c r="CO70" s="129"/>
      <c r="CP70" s="129"/>
      <c r="CQ70" s="129"/>
      <c r="CR70" s="129"/>
      <c r="CS70" s="129"/>
      <c r="CT70" s="129"/>
      <c r="CU70" s="129"/>
      <c r="CV70" s="129"/>
      <c r="CW70" s="129"/>
      <c r="CX70" s="129"/>
      <c r="CY70" s="129"/>
      <c r="CZ70" s="129"/>
      <c r="DA70" s="129"/>
      <c r="DB70" s="129"/>
      <c r="DC70" s="129"/>
      <c r="DD70" s="129"/>
    </row>
    <row r="71" spans="1:108" s="130" customFormat="1" ht="60.75" hidden="1" customHeight="1">
      <c r="A71" s="272"/>
      <c r="B71" s="272"/>
      <c r="C71" s="272"/>
      <c r="D71" s="132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8"/>
      <c r="T71" s="117"/>
      <c r="U71" s="117"/>
      <c r="V71" s="117"/>
      <c r="W71" s="117"/>
      <c r="X71" s="117"/>
      <c r="Y71" s="117"/>
      <c r="Z71" s="117"/>
      <c r="AA71" s="117"/>
      <c r="AB71" s="117"/>
      <c r="AC71" s="117">
        <f t="shared" si="26"/>
        <v>3859.4769999999999</v>
      </c>
      <c r="AD71" s="117"/>
      <c r="AE71" s="117"/>
      <c r="AF71" s="117"/>
      <c r="AG71" s="117"/>
      <c r="AH71" s="117"/>
      <c r="AI71" s="117">
        <f t="shared" si="27"/>
        <v>0</v>
      </c>
      <c r="AJ71" s="117"/>
      <c r="AK71" s="117"/>
      <c r="AL71" s="117"/>
      <c r="AM71" s="117"/>
      <c r="AN71" s="117"/>
      <c r="AO71" s="117"/>
      <c r="AP71" s="117"/>
      <c r="AQ71" s="237"/>
      <c r="AR71" s="117"/>
      <c r="AS71" s="122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29"/>
      <c r="BE71" s="129"/>
      <c r="BF71" s="129"/>
      <c r="BG71" s="129"/>
      <c r="BH71" s="129"/>
      <c r="BI71" s="129"/>
      <c r="BJ71" s="129"/>
      <c r="BK71" s="129"/>
      <c r="BL71" s="129"/>
      <c r="BM71" s="129"/>
      <c r="BN71" s="129"/>
      <c r="BO71" s="129"/>
      <c r="BP71" s="129"/>
      <c r="BQ71" s="129"/>
      <c r="BR71" s="129"/>
      <c r="BS71" s="129"/>
      <c r="BT71" s="129"/>
      <c r="BU71" s="129"/>
      <c r="BV71" s="129"/>
      <c r="BW71" s="129"/>
      <c r="BX71" s="129"/>
      <c r="BY71" s="129"/>
      <c r="BZ71" s="129"/>
      <c r="CA71" s="129"/>
      <c r="CB71" s="129"/>
      <c r="CC71" s="129"/>
      <c r="CD71" s="129"/>
      <c r="CE71" s="129"/>
      <c r="CF71" s="129"/>
      <c r="CG71" s="129"/>
      <c r="CH71" s="129"/>
      <c r="CI71" s="129"/>
      <c r="CJ71" s="129"/>
      <c r="CK71" s="129"/>
      <c r="CL71" s="129"/>
      <c r="CM71" s="129"/>
      <c r="CN71" s="129"/>
      <c r="CO71" s="129"/>
      <c r="CP71" s="129"/>
      <c r="CQ71" s="129"/>
      <c r="CR71" s="129"/>
      <c r="CS71" s="129"/>
      <c r="CT71" s="129"/>
      <c r="CU71" s="129"/>
      <c r="CV71" s="129"/>
      <c r="CW71" s="129"/>
      <c r="CX71" s="129"/>
      <c r="CY71" s="129"/>
      <c r="CZ71" s="129"/>
      <c r="DA71" s="129"/>
      <c r="DB71" s="129"/>
      <c r="DC71" s="129"/>
      <c r="DD71" s="129"/>
    </row>
    <row r="72" spans="1:108" s="130" customFormat="1" ht="65.25" customHeight="1" thickBot="1">
      <c r="A72" s="273"/>
      <c r="B72" s="273"/>
      <c r="C72" s="286"/>
      <c r="D72" s="117" t="s">
        <v>27</v>
      </c>
      <c r="E72" s="117">
        <f>SUM(E74,E77,E79,E81)</f>
        <v>2570.5</v>
      </c>
      <c r="F72" s="117">
        <f>F74</f>
        <v>0</v>
      </c>
      <c r="G72" s="117"/>
      <c r="H72" s="117">
        <v>0</v>
      </c>
      <c r="I72" s="117">
        <v>0</v>
      </c>
      <c r="J72" s="117"/>
      <c r="K72" s="117">
        <v>0</v>
      </c>
      <c r="L72" s="117">
        <v>0</v>
      </c>
      <c r="M72" s="117"/>
      <c r="N72" s="117">
        <v>0</v>
      </c>
      <c r="O72" s="117">
        <v>0</v>
      </c>
      <c r="P72" s="117"/>
      <c r="Q72" s="117">
        <v>0</v>
      </c>
      <c r="R72" s="117">
        <v>0</v>
      </c>
      <c r="S72" s="118"/>
      <c r="T72" s="117">
        <v>0</v>
      </c>
      <c r="U72" s="117">
        <v>0</v>
      </c>
      <c r="V72" s="117"/>
      <c r="W72" s="117">
        <v>0</v>
      </c>
      <c r="X72" s="117">
        <v>0</v>
      </c>
      <c r="Y72" s="117"/>
      <c r="Z72" s="117">
        <v>0</v>
      </c>
      <c r="AA72" s="117">
        <v>0</v>
      </c>
      <c r="AB72" s="117"/>
      <c r="AC72" s="117">
        <f>AC59</f>
        <v>0</v>
      </c>
      <c r="AD72" s="117">
        <f>AD59</f>
        <v>0</v>
      </c>
      <c r="AE72" s="117"/>
      <c r="AF72" s="117">
        <v>0</v>
      </c>
      <c r="AG72" s="117">
        <v>0</v>
      </c>
      <c r="AH72" s="117"/>
      <c r="AI72" s="117">
        <f>AI74</f>
        <v>0</v>
      </c>
      <c r="AJ72" s="117">
        <v>0</v>
      </c>
      <c r="AK72" s="117"/>
      <c r="AL72" s="117">
        <f>AL74</f>
        <v>0</v>
      </c>
      <c r="AM72" s="117">
        <v>0</v>
      </c>
      <c r="AN72" s="117"/>
      <c r="AO72" s="117">
        <f>SUM(AO74,AO77,AO79,AO81)</f>
        <v>2570.5</v>
      </c>
      <c r="AP72" s="117">
        <f>SUM(AP74,AP77,AP79,AP81)</f>
        <v>0</v>
      </c>
      <c r="AQ72" s="237"/>
      <c r="AR72" s="117"/>
      <c r="AS72" s="122"/>
      <c r="AT72" s="129"/>
      <c r="AU72" s="129"/>
      <c r="AV72" s="129"/>
      <c r="AW72" s="129"/>
      <c r="AX72" s="129"/>
      <c r="AY72" s="129"/>
      <c r="AZ72" s="129"/>
      <c r="BA72" s="129"/>
      <c r="BB72" s="129"/>
      <c r="BC72" s="129"/>
      <c r="BD72" s="129"/>
      <c r="BE72" s="129"/>
      <c r="BF72" s="129"/>
      <c r="BG72" s="129"/>
      <c r="BH72" s="129"/>
      <c r="BI72" s="129"/>
      <c r="BJ72" s="129"/>
      <c r="BK72" s="129"/>
      <c r="BL72" s="129"/>
      <c r="BM72" s="129"/>
      <c r="BN72" s="129"/>
      <c r="BO72" s="129"/>
      <c r="BP72" s="129"/>
      <c r="BQ72" s="129"/>
      <c r="BR72" s="129"/>
      <c r="BS72" s="129"/>
      <c r="BT72" s="129"/>
      <c r="BU72" s="129"/>
      <c r="BV72" s="129"/>
      <c r="BW72" s="129"/>
      <c r="BX72" s="129"/>
      <c r="BY72" s="129"/>
      <c r="BZ72" s="129"/>
      <c r="CA72" s="129"/>
      <c r="CB72" s="129"/>
      <c r="CC72" s="129"/>
      <c r="CD72" s="129"/>
      <c r="CE72" s="129"/>
      <c r="CF72" s="129"/>
      <c r="CG72" s="129"/>
      <c r="CH72" s="129"/>
      <c r="CI72" s="129"/>
      <c r="CJ72" s="129"/>
      <c r="CK72" s="129"/>
      <c r="CL72" s="129"/>
      <c r="CM72" s="129"/>
      <c r="CN72" s="129"/>
      <c r="CO72" s="129"/>
      <c r="CP72" s="129"/>
      <c r="CQ72" s="129"/>
      <c r="CR72" s="129"/>
      <c r="CS72" s="129"/>
      <c r="CT72" s="129"/>
      <c r="CU72" s="129"/>
      <c r="CV72" s="129"/>
      <c r="CW72" s="129"/>
      <c r="CX72" s="129"/>
      <c r="CY72" s="129"/>
      <c r="CZ72" s="129"/>
      <c r="DA72" s="129"/>
      <c r="DB72" s="129"/>
      <c r="DC72" s="129"/>
      <c r="DD72" s="129"/>
    </row>
    <row r="73" spans="1:108" ht="118.5" customHeight="1">
      <c r="A73" s="310" t="s">
        <v>102</v>
      </c>
      <c r="B73" s="310" t="s">
        <v>110</v>
      </c>
      <c r="C73" s="282" t="s">
        <v>42</v>
      </c>
      <c r="D73" s="68" t="s">
        <v>18</v>
      </c>
      <c r="E73" s="85">
        <f>SUM(H73,K73,N73,Q73,T73,W73,Z73,AC73,AF73,AI73,AL73,AO73)</f>
        <v>1400</v>
      </c>
      <c r="F73" s="85">
        <v>0</v>
      </c>
      <c r="G73" s="85"/>
      <c r="H73" s="68">
        <v>0</v>
      </c>
      <c r="I73" s="68">
        <v>0</v>
      </c>
      <c r="J73" s="68"/>
      <c r="K73" s="68">
        <v>0</v>
      </c>
      <c r="L73" s="68">
        <v>0</v>
      </c>
      <c r="M73" s="68"/>
      <c r="N73" s="68">
        <v>0</v>
      </c>
      <c r="O73" s="68">
        <v>0</v>
      </c>
      <c r="P73" s="68"/>
      <c r="Q73" s="162">
        <v>0</v>
      </c>
      <c r="R73" s="162">
        <v>0</v>
      </c>
      <c r="S73" s="175"/>
      <c r="T73" s="68">
        <v>0</v>
      </c>
      <c r="U73" s="68">
        <v>0</v>
      </c>
      <c r="V73" s="68"/>
      <c r="W73" s="68">
        <v>0</v>
      </c>
      <c r="X73" s="68">
        <v>0</v>
      </c>
      <c r="Y73" s="68"/>
      <c r="Z73" s="191">
        <v>0</v>
      </c>
      <c r="AA73" s="191">
        <v>0</v>
      </c>
      <c r="AB73" s="68"/>
      <c r="AC73" s="68">
        <v>0</v>
      </c>
      <c r="AD73" s="68">
        <v>0</v>
      </c>
      <c r="AE73" s="68"/>
      <c r="AF73" s="68">
        <v>0</v>
      </c>
      <c r="AG73" s="187">
        <v>0</v>
      </c>
      <c r="AH73" s="68"/>
      <c r="AI73" s="68">
        <v>0</v>
      </c>
      <c r="AJ73" s="68">
        <v>0</v>
      </c>
      <c r="AK73" s="68"/>
      <c r="AL73" s="68">
        <v>0</v>
      </c>
      <c r="AM73" s="68">
        <v>0</v>
      </c>
      <c r="AN73" s="68"/>
      <c r="AO73" s="68">
        <f>AO74</f>
        <v>1400</v>
      </c>
      <c r="AP73" s="68">
        <v>0</v>
      </c>
      <c r="AQ73" s="68"/>
      <c r="AR73" s="269" t="s">
        <v>126</v>
      </c>
      <c r="AS73" s="46"/>
    </row>
    <row r="74" spans="1:108" ht="60.75" customHeight="1">
      <c r="A74" s="310"/>
      <c r="B74" s="310"/>
      <c r="C74" s="283"/>
      <c r="D74" s="71" t="s">
        <v>27</v>
      </c>
      <c r="E74" s="85">
        <f>SUM(H74,K74,N74,Q74,T74,W74,Z74,AC74,AF74,AI74,AL74,AO74)</f>
        <v>1400</v>
      </c>
      <c r="F74" s="85">
        <v>0</v>
      </c>
      <c r="G74" s="85"/>
      <c r="H74" s="68">
        <f>H73</f>
        <v>0</v>
      </c>
      <c r="I74" s="68">
        <v>0</v>
      </c>
      <c r="J74" s="68"/>
      <c r="K74" s="68">
        <f t="shared" ref="K74:AL74" si="28">K73</f>
        <v>0</v>
      </c>
      <c r="L74" s="68">
        <v>0</v>
      </c>
      <c r="M74" s="68"/>
      <c r="N74" s="68">
        <f t="shared" si="28"/>
        <v>0</v>
      </c>
      <c r="O74" s="68">
        <v>0</v>
      </c>
      <c r="P74" s="68"/>
      <c r="Q74" s="162">
        <f t="shared" si="28"/>
        <v>0</v>
      </c>
      <c r="R74" s="162">
        <v>0</v>
      </c>
      <c r="S74" s="175"/>
      <c r="T74" s="68">
        <f t="shared" si="28"/>
        <v>0</v>
      </c>
      <c r="U74" s="68">
        <v>0</v>
      </c>
      <c r="V74" s="68"/>
      <c r="W74" s="68">
        <f t="shared" si="28"/>
        <v>0</v>
      </c>
      <c r="X74" s="68">
        <v>0</v>
      </c>
      <c r="Y74" s="68"/>
      <c r="Z74" s="191">
        <f t="shared" si="28"/>
        <v>0</v>
      </c>
      <c r="AA74" s="191">
        <v>0</v>
      </c>
      <c r="AB74" s="68"/>
      <c r="AC74" s="68">
        <f t="shared" si="28"/>
        <v>0</v>
      </c>
      <c r="AD74" s="68">
        <v>0</v>
      </c>
      <c r="AE74" s="68"/>
      <c r="AF74" s="68">
        <f t="shared" si="28"/>
        <v>0</v>
      </c>
      <c r="AG74" s="187">
        <v>0</v>
      </c>
      <c r="AH74" s="68"/>
      <c r="AI74" s="68">
        <f t="shared" si="28"/>
        <v>0</v>
      </c>
      <c r="AJ74" s="68">
        <v>0</v>
      </c>
      <c r="AK74" s="68"/>
      <c r="AL74" s="68">
        <f t="shared" si="28"/>
        <v>0</v>
      </c>
      <c r="AM74" s="68">
        <v>0</v>
      </c>
      <c r="AN74" s="68"/>
      <c r="AO74" s="68">
        <v>1400</v>
      </c>
      <c r="AP74" s="68">
        <v>0</v>
      </c>
      <c r="AQ74" s="68"/>
      <c r="AR74" s="270"/>
      <c r="AS74" s="46"/>
    </row>
    <row r="75" spans="1:108" ht="195" customHeight="1">
      <c r="A75" s="310"/>
      <c r="B75" s="310"/>
      <c r="C75" s="284"/>
      <c r="D75" s="65" t="s">
        <v>28</v>
      </c>
      <c r="E75" s="227">
        <f t="shared" ref="E75:E83" si="29">SUM(H75,K75,N75,Q75,T75,W75,Z75,AC75,AF75,AI75,AL75,AO75)</f>
        <v>0</v>
      </c>
      <c r="F75" s="227">
        <v>0</v>
      </c>
      <c r="G75" s="227"/>
      <c r="H75" s="224">
        <f t="shared" ref="H75:H83" si="30">H74</f>
        <v>0</v>
      </c>
      <c r="I75" s="224">
        <v>0</v>
      </c>
      <c r="J75" s="224"/>
      <c r="K75" s="224">
        <f t="shared" ref="K75" si="31">K74</f>
        <v>0</v>
      </c>
      <c r="L75" s="224">
        <v>0</v>
      </c>
      <c r="M75" s="224"/>
      <c r="N75" s="224">
        <f t="shared" ref="N75" si="32">N74</f>
        <v>0</v>
      </c>
      <c r="O75" s="224">
        <v>0</v>
      </c>
      <c r="P75" s="224"/>
      <c r="Q75" s="224">
        <f t="shared" ref="Q75" si="33">Q74</f>
        <v>0</v>
      </c>
      <c r="R75" s="224">
        <v>0</v>
      </c>
      <c r="S75" s="175"/>
      <c r="T75" s="224">
        <f t="shared" ref="T75" si="34">T74</f>
        <v>0</v>
      </c>
      <c r="U75" s="224">
        <v>0</v>
      </c>
      <c r="V75" s="224"/>
      <c r="W75" s="224">
        <f t="shared" ref="W75" si="35">W74</f>
        <v>0</v>
      </c>
      <c r="X75" s="224">
        <v>0</v>
      </c>
      <c r="Y75" s="224"/>
      <c r="Z75" s="226">
        <f t="shared" ref="Z75" si="36">Z74</f>
        <v>0</v>
      </c>
      <c r="AA75" s="226">
        <v>0</v>
      </c>
      <c r="AB75" s="224"/>
      <c r="AC75" s="224"/>
      <c r="AD75" s="224"/>
      <c r="AE75" s="224"/>
      <c r="AF75" s="224"/>
      <c r="AG75" s="187"/>
      <c r="AH75" s="224"/>
      <c r="AI75" s="224"/>
      <c r="AJ75" s="224"/>
      <c r="AK75" s="224"/>
      <c r="AL75" s="224"/>
      <c r="AM75" s="224"/>
      <c r="AN75" s="224"/>
      <c r="AO75" s="224"/>
      <c r="AP75" s="68"/>
      <c r="AQ75" s="68"/>
      <c r="AR75" s="271"/>
      <c r="AS75" s="46"/>
    </row>
    <row r="76" spans="1:108" ht="147.75" customHeight="1">
      <c r="A76" s="279" t="s">
        <v>119</v>
      </c>
      <c r="B76" s="279" t="s">
        <v>120</v>
      </c>
      <c r="C76" s="279" t="s">
        <v>42</v>
      </c>
      <c r="D76" s="224" t="s">
        <v>18</v>
      </c>
      <c r="E76" s="227">
        <f t="shared" si="29"/>
        <v>309</v>
      </c>
      <c r="F76" s="227">
        <v>0</v>
      </c>
      <c r="G76" s="227"/>
      <c r="H76" s="224">
        <f>H75</f>
        <v>0</v>
      </c>
      <c r="I76" s="224">
        <v>0</v>
      </c>
      <c r="J76" s="224"/>
      <c r="K76" s="224">
        <f>K75</f>
        <v>0</v>
      </c>
      <c r="L76" s="224">
        <v>0</v>
      </c>
      <c r="M76" s="224"/>
      <c r="N76" s="224">
        <f>N75</f>
        <v>0</v>
      </c>
      <c r="O76" s="224">
        <v>0</v>
      </c>
      <c r="P76" s="224"/>
      <c r="Q76" s="224">
        <f>Q75</f>
        <v>0</v>
      </c>
      <c r="R76" s="224">
        <v>0</v>
      </c>
      <c r="S76" s="175"/>
      <c r="T76" s="224">
        <f>T75</f>
        <v>0</v>
      </c>
      <c r="U76" s="224">
        <v>0</v>
      </c>
      <c r="V76" s="224"/>
      <c r="W76" s="224">
        <f>W75</f>
        <v>0</v>
      </c>
      <c r="X76" s="224">
        <v>0</v>
      </c>
      <c r="Y76" s="224"/>
      <c r="Z76" s="226">
        <f>Z75</f>
        <v>0</v>
      </c>
      <c r="AA76" s="226">
        <v>0</v>
      </c>
      <c r="AB76" s="224"/>
      <c r="AC76" s="224">
        <f>AC75</f>
        <v>0</v>
      </c>
      <c r="AD76" s="224">
        <v>0</v>
      </c>
      <c r="AE76" s="224"/>
      <c r="AF76" s="224">
        <f>AF75</f>
        <v>0</v>
      </c>
      <c r="AG76" s="187">
        <v>0</v>
      </c>
      <c r="AH76" s="224"/>
      <c r="AI76" s="224">
        <f>AI75</f>
        <v>0</v>
      </c>
      <c r="AJ76" s="224">
        <v>0</v>
      </c>
      <c r="AK76" s="224"/>
      <c r="AL76" s="224">
        <f>AL75</f>
        <v>0</v>
      </c>
      <c r="AM76" s="224">
        <v>0</v>
      </c>
      <c r="AN76" s="224"/>
      <c r="AO76" s="224">
        <f>AO77</f>
        <v>309</v>
      </c>
      <c r="AP76" s="224">
        <v>0</v>
      </c>
      <c r="AQ76" s="224"/>
      <c r="AR76" s="277" t="s">
        <v>131</v>
      </c>
      <c r="AS76" s="46"/>
      <c r="AT76" s="161"/>
      <c r="AU76" s="161"/>
      <c r="AV76" s="161"/>
      <c r="AW76" s="161"/>
      <c r="AX76" s="161"/>
      <c r="AY76" s="161"/>
      <c r="AZ76" s="161"/>
      <c r="BA76" s="161"/>
      <c r="BB76" s="161"/>
      <c r="BC76" s="161"/>
      <c r="BD76" s="161"/>
      <c r="BE76" s="161"/>
      <c r="BF76" s="161"/>
      <c r="BG76" s="161"/>
      <c r="BH76" s="161"/>
      <c r="BI76" s="161"/>
      <c r="BJ76" s="161"/>
      <c r="BK76" s="161"/>
      <c r="BL76" s="161"/>
      <c r="BM76" s="161"/>
      <c r="BN76" s="161"/>
      <c r="BO76" s="161"/>
      <c r="BP76" s="161"/>
      <c r="BQ76" s="161"/>
      <c r="BR76" s="161"/>
      <c r="BS76" s="161"/>
      <c r="BT76" s="161"/>
      <c r="BU76" s="161"/>
      <c r="BV76" s="161"/>
      <c r="BW76" s="161"/>
      <c r="BX76" s="161"/>
      <c r="BY76" s="161"/>
      <c r="BZ76" s="161"/>
      <c r="CA76" s="161"/>
      <c r="CB76" s="161"/>
      <c r="CC76" s="161"/>
      <c r="CD76" s="161"/>
      <c r="CE76" s="161"/>
      <c r="CF76" s="161"/>
      <c r="CG76" s="161"/>
      <c r="CH76" s="161"/>
      <c r="CI76" s="161"/>
      <c r="CJ76" s="161"/>
      <c r="CK76" s="161"/>
      <c r="CL76" s="161"/>
      <c r="CM76" s="161"/>
      <c r="CN76" s="161"/>
      <c r="CO76" s="161"/>
      <c r="CP76" s="161"/>
      <c r="CQ76" s="161"/>
      <c r="CR76" s="161"/>
      <c r="CS76" s="161"/>
      <c r="CT76" s="161"/>
      <c r="CU76" s="161"/>
      <c r="CV76" s="161"/>
      <c r="CW76" s="161"/>
      <c r="CX76" s="161"/>
      <c r="CY76" s="161"/>
      <c r="CZ76" s="161"/>
      <c r="DA76" s="161"/>
      <c r="DB76" s="161"/>
      <c r="DC76" s="161"/>
      <c r="DD76" s="161"/>
    </row>
    <row r="77" spans="1:108" ht="147.75" customHeight="1">
      <c r="A77" s="280"/>
      <c r="B77" s="280"/>
      <c r="C77" s="280"/>
      <c r="D77" s="225" t="s">
        <v>27</v>
      </c>
      <c r="E77" s="227">
        <f t="shared" si="29"/>
        <v>309</v>
      </c>
      <c r="F77" s="227">
        <v>0</v>
      </c>
      <c r="G77" s="227"/>
      <c r="H77" s="224">
        <f t="shared" si="30"/>
        <v>0</v>
      </c>
      <c r="I77" s="224">
        <v>0</v>
      </c>
      <c r="J77" s="224"/>
      <c r="K77" s="224">
        <f t="shared" ref="K77" si="37">K76</f>
        <v>0</v>
      </c>
      <c r="L77" s="224">
        <v>0</v>
      </c>
      <c r="M77" s="224"/>
      <c r="N77" s="224">
        <f t="shared" ref="N77" si="38">N76</f>
        <v>0</v>
      </c>
      <c r="O77" s="224">
        <v>0</v>
      </c>
      <c r="P77" s="224"/>
      <c r="Q77" s="224">
        <f t="shared" ref="Q77" si="39">Q76</f>
        <v>0</v>
      </c>
      <c r="R77" s="224">
        <v>0</v>
      </c>
      <c r="S77" s="175"/>
      <c r="T77" s="224">
        <f t="shared" ref="T77" si="40">T76</f>
        <v>0</v>
      </c>
      <c r="U77" s="224">
        <v>0</v>
      </c>
      <c r="V77" s="224"/>
      <c r="W77" s="224">
        <f t="shared" ref="W77" si="41">W76</f>
        <v>0</v>
      </c>
      <c r="X77" s="224">
        <v>0</v>
      </c>
      <c r="Y77" s="224"/>
      <c r="Z77" s="226">
        <f t="shared" ref="Z77" si="42">Z76</f>
        <v>0</v>
      </c>
      <c r="AA77" s="226">
        <v>0</v>
      </c>
      <c r="AB77" s="224"/>
      <c r="AC77" s="224">
        <f t="shared" ref="AC77" si="43">AC76</f>
        <v>0</v>
      </c>
      <c r="AD77" s="224">
        <v>0</v>
      </c>
      <c r="AE77" s="224"/>
      <c r="AF77" s="224">
        <f t="shared" ref="AF77" si="44">AF76</f>
        <v>0</v>
      </c>
      <c r="AG77" s="187">
        <v>0</v>
      </c>
      <c r="AH77" s="224"/>
      <c r="AI77" s="224">
        <f t="shared" ref="AI77" si="45">AI76</f>
        <v>0</v>
      </c>
      <c r="AJ77" s="224">
        <v>0</v>
      </c>
      <c r="AK77" s="224"/>
      <c r="AL77" s="224">
        <f t="shared" ref="AL77" si="46">AL76</f>
        <v>0</v>
      </c>
      <c r="AM77" s="224">
        <v>0</v>
      </c>
      <c r="AN77" s="224"/>
      <c r="AO77" s="224">
        <v>309</v>
      </c>
      <c r="AP77" s="224">
        <v>0</v>
      </c>
      <c r="AQ77" s="224"/>
      <c r="AR77" s="278"/>
      <c r="AS77" s="46"/>
      <c r="AT77" s="161"/>
      <c r="AU77" s="161"/>
      <c r="AV77" s="161"/>
      <c r="AW77" s="161"/>
      <c r="AX77" s="161"/>
      <c r="AY77" s="161"/>
      <c r="AZ77" s="161"/>
      <c r="BA77" s="161"/>
      <c r="BB77" s="161"/>
      <c r="BC77" s="161"/>
      <c r="BD77" s="161"/>
      <c r="BE77" s="161"/>
      <c r="BF77" s="161"/>
      <c r="BG77" s="161"/>
      <c r="BH77" s="161"/>
      <c r="BI77" s="161"/>
      <c r="BJ77" s="161"/>
      <c r="BK77" s="161"/>
      <c r="BL77" s="161"/>
      <c r="BM77" s="161"/>
      <c r="BN77" s="161"/>
      <c r="BO77" s="161"/>
      <c r="BP77" s="161"/>
      <c r="BQ77" s="161"/>
      <c r="BR77" s="161"/>
      <c r="BS77" s="161"/>
      <c r="BT77" s="161"/>
      <c r="BU77" s="161"/>
      <c r="BV77" s="161"/>
      <c r="BW77" s="161"/>
      <c r="BX77" s="161"/>
      <c r="BY77" s="161"/>
      <c r="BZ77" s="161"/>
      <c r="CA77" s="161"/>
      <c r="CB77" s="161"/>
      <c r="CC77" s="161"/>
      <c r="CD77" s="161"/>
      <c r="CE77" s="161"/>
      <c r="CF77" s="161"/>
      <c r="CG77" s="161"/>
      <c r="CH77" s="161"/>
      <c r="CI77" s="161"/>
      <c r="CJ77" s="161"/>
      <c r="CK77" s="161"/>
      <c r="CL77" s="161"/>
      <c r="CM77" s="161"/>
      <c r="CN77" s="161"/>
      <c r="CO77" s="161"/>
      <c r="CP77" s="161"/>
      <c r="CQ77" s="161"/>
      <c r="CR77" s="161"/>
      <c r="CS77" s="161"/>
      <c r="CT77" s="161"/>
      <c r="CU77" s="161"/>
      <c r="CV77" s="161"/>
      <c r="CW77" s="161"/>
      <c r="CX77" s="161"/>
      <c r="CY77" s="161"/>
      <c r="CZ77" s="161"/>
      <c r="DA77" s="161"/>
      <c r="DB77" s="161"/>
      <c r="DC77" s="161"/>
      <c r="DD77" s="161"/>
    </row>
    <row r="78" spans="1:108" ht="147.75" customHeight="1">
      <c r="A78" s="279" t="s">
        <v>121</v>
      </c>
      <c r="B78" s="279" t="s">
        <v>122</v>
      </c>
      <c r="C78" s="279" t="s">
        <v>42</v>
      </c>
      <c r="D78" s="224" t="s">
        <v>18</v>
      </c>
      <c r="E78" s="227">
        <f t="shared" si="29"/>
        <v>566.5</v>
      </c>
      <c r="F78" s="227">
        <v>0</v>
      </c>
      <c r="G78" s="227"/>
      <c r="H78" s="224">
        <f t="shared" si="30"/>
        <v>0</v>
      </c>
      <c r="I78" s="224">
        <v>0</v>
      </c>
      <c r="J78" s="224"/>
      <c r="K78" s="224">
        <f t="shared" ref="K78" si="47">K77</f>
        <v>0</v>
      </c>
      <c r="L78" s="224">
        <v>0</v>
      </c>
      <c r="M78" s="224"/>
      <c r="N78" s="224">
        <f t="shared" ref="N78" si="48">N77</f>
        <v>0</v>
      </c>
      <c r="O78" s="224">
        <v>0</v>
      </c>
      <c r="P78" s="224"/>
      <c r="Q78" s="224">
        <f t="shared" ref="Q78" si="49">Q77</f>
        <v>0</v>
      </c>
      <c r="R78" s="224">
        <v>0</v>
      </c>
      <c r="S78" s="175"/>
      <c r="T78" s="224">
        <f t="shared" ref="T78" si="50">T77</f>
        <v>0</v>
      </c>
      <c r="U78" s="224">
        <v>0</v>
      </c>
      <c r="V78" s="224"/>
      <c r="W78" s="224">
        <f t="shared" ref="W78" si="51">W77</f>
        <v>0</v>
      </c>
      <c r="X78" s="224">
        <v>0</v>
      </c>
      <c r="Y78" s="224"/>
      <c r="Z78" s="226">
        <f t="shared" ref="Z78" si="52">Z77</f>
        <v>0</v>
      </c>
      <c r="AA78" s="226">
        <v>0</v>
      </c>
      <c r="AB78" s="224"/>
      <c r="AC78" s="224">
        <f t="shared" ref="AC78" si="53">AC77</f>
        <v>0</v>
      </c>
      <c r="AD78" s="224">
        <v>0</v>
      </c>
      <c r="AE78" s="224"/>
      <c r="AF78" s="224">
        <f t="shared" ref="AF78" si="54">AF77</f>
        <v>0</v>
      </c>
      <c r="AG78" s="187">
        <v>0</v>
      </c>
      <c r="AH78" s="224"/>
      <c r="AI78" s="224">
        <f t="shared" ref="AI78" si="55">AI77</f>
        <v>0</v>
      </c>
      <c r="AJ78" s="224">
        <v>0</v>
      </c>
      <c r="AK78" s="224"/>
      <c r="AL78" s="224">
        <f t="shared" ref="AL78" si="56">AL77</f>
        <v>0</v>
      </c>
      <c r="AM78" s="224">
        <v>0</v>
      </c>
      <c r="AN78" s="224"/>
      <c r="AO78" s="224">
        <v>566.5</v>
      </c>
      <c r="AP78" s="224">
        <v>0</v>
      </c>
      <c r="AQ78" s="224"/>
      <c r="AR78" s="277" t="s">
        <v>131</v>
      </c>
      <c r="AS78" s="46"/>
      <c r="AT78" s="161"/>
      <c r="AU78" s="161"/>
      <c r="AV78" s="161"/>
      <c r="AW78" s="161"/>
      <c r="AX78" s="161"/>
      <c r="AY78" s="161"/>
      <c r="AZ78" s="161"/>
      <c r="BA78" s="161"/>
      <c r="BB78" s="161"/>
      <c r="BC78" s="161"/>
      <c r="BD78" s="161"/>
      <c r="BE78" s="161"/>
      <c r="BF78" s="161"/>
      <c r="BG78" s="161"/>
      <c r="BH78" s="161"/>
      <c r="BI78" s="161"/>
      <c r="BJ78" s="161"/>
      <c r="BK78" s="161"/>
      <c r="BL78" s="161"/>
      <c r="BM78" s="161"/>
      <c r="BN78" s="161"/>
      <c r="BO78" s="161"/>
      <c r="BP78" s="161"/>
      <c r="BQ78" s="161"/>
      <c r="BR78" s="161"/>
      <c r="BS78" s="161"/>
      <c r="BT78" s="161"/>
      <c r="BU78" s="161"/>
      <c r="BV78" s="161"/>
      <c r="BW78" s="161"/>
      <c r="BX78" s="161"/>
      <c r="BY78" s="161"/>
      <c r="BZ78" s="161"/>
      <c r="CA78" s="161"/>
      <c r="CB78" s="161"/>
      <c r="CC78" s="161"/>
      <c r="CD78" s="161"/>
      <c r="CE78" s="161"/>
      <c r="CF78" s="161"/>
      <c r="CG78" s="161"/>
      <c r="CH78" s="161"/>
      <c r="CI78" s="161"/>
      <c r="CJ78" s="161"/>
      <c r="CK78" s="161"/>
      <c r="CL78" s="161"/>
      <c r="CM78" s="161"/>
      <c r="CN78" s="161"/>
      <c r="CO78" s="161"/>
      <c r="CP78" s="161"/>
      <c r="CQ78" s="161"/>
      <c r="CR78" s="161"/>
      <c r="CS78" s="161"/>
      <c r="CT78" s="161"/>
      <c r="CU78" s="161"/>
      <c r="CV78" s="161"/>
      <c r="CW78" s="161"/>
      <c r="CX78" s="161"/>
      <c r="CY78" s="161"/>
      <c r="CZ78" s="161"/>
      <c r="DA78" s="161"/>
      <c r="DB78" s="161"/>
      <c r="DC78" s="161"/>
      <c r="DD78" s="161"/>
    </row>
    <row r="79" spans="1:108" ht="147.75" customHeight="1">
      <c r="A79" s="280"/>
      <c r="B79" s="280"/>
      <c r="C79" s="280"/>
      <c r="D79" s="225" t="s">
        <v>27</v>
      </c>
      <c r="E79" s="227">
        <f t="shared" si="29"/>
        <v>566.5</v>
      </c>
      <c r="F79" s="227">
        <v>0</v>
      </c>
      <c r="G79" s="227"/>
      <c r="H79" s="224">
        <f t="shared" si="30"/>
        <v>0</v>
      </c>
      <c r="I79" s="224">
        <v>0</v>
      </c>
      <c r="J79" s="224"/>
      <c r="K79" s="224">
        <f t="shared" ref="K79" si="57">K78</f>
        <v>0</v>
      </c>
      <c r="L79" s="224">
        <v>0</v>
      </c>
      <c r="M79" s="224"/>
      <c r="N79" s="224">
        <f t="shared" ref="N79" si="58">N78</f>
        <v>0</v>
      </c>
      <c r="O79" s="224">
        <v>0</v>
      </c>
      <c r="P79" s="224"/>
      <c r="Q79" s="224">
        <f t="shared" ref="Q79" si="59">Q78</f>
        <v>0</v>
      </c>
      <c r="R79" s="224">
        <v>0</v>
      </c>
      <c r="S79" s="175"/>
      <c r="T79" s="224">
        <f t="shared" ref="T79" si="60">T78</f>
        <v>0</v>
      </c>
      <c r="U79" s="224">
        <v>0</v>
      </c>
      <c r="V79" s="224"/>
      <c r="W79" s="224">
        <f t="shared" ref="W79" si="61">W78</f>
        <v>0</v>
      </c>
      <c r="X79" s="224">
        <v>0</v>
      </c>
      <c r="Y79" s="224"/>
      <c r="Z79" s="226">
        <f t="shared" ref="Z79" si="62">Z78</f>
        <v>0</v>
      </c>
      <c r="AA79" s="226">
        <v>0</v>
      </c>
      <c r="AB79" s="224"/>
      <c r="AC79" s="224">
        <f t="shared" ref="AC79" si="63">AC78</f>
        <v>0</v>
      </c>
      <c r="AD79" s="224">
        <v>0</v>
      </c>
      <c r="AE79" s="224"/>
      <c r="AF79" s="224">
        <f t="shared" ref="AF79" si="64">AF78</f>
        <v>0</v>
      </c>
      <c r="AG79" s="187">
        <v>0</v>
      </c>
      <c r="AH79" s="224"/>
      <c r="AI79" s="224">
        <f t="shared" ref="AI79" si="65">AI78</f>
        <v>0</v>
      </c>
      <c r="AJ79" s="224">
        <v>0</v>
      </c>
      <c r="AK79" s="224"/>
      <c r="AL79" s="224">
        <f t="shared" ref="AL79" si="66">AL78</f>
        <v>0</v>
      </c>
      <c r="AM79" s="224">
        <v>0</v>
      </c>
      <c r="AN79" s="224"/>
      <c r="AO79" s="224">
        <v>566.5</v>
      </c>
      <c r="AP79" s="224">
        <v>0</v>
      </c>
      <c r="AQ79" s="224"/>
      <c r="AR79" s="278"/>
      <c r="AS79" s="46"/>
      <c r="AT79" s="161"/>
      <c r="AU79" s="161"/>
      <c r="AV79" s="161"/>
      <c r="AW79" s="161"/>
      <c r="AX79" s="161"/>
      <c r="AY79" s="161"/>
      <c r="AZ79" s="161"/>
      <c r="BA79" s="161"/>
      <c r="BB79" s="161"/>
      <c r="BC79" s="161"/>
      <c r="BD79" s="161"/>
      <c r="BE79" s="161"/>
      <c r="BF79" s="161"/>
      <c r="BG79" s="161"/>
      <c r="BH79" s="161"/>
      <c r="BI79" s="161"/>
      <c r="BJ79" s="161"/>
      <c r="BK79" s="161"/>
      <c r="BL79" s="161"/>
      <c r="BM79" s="161"/>
      <c r="BN79" s="161"/>
      <c r="BO79" s="161"/>
      <c r="BP79" s="161"/>
      <c r="BQ79" s="161"/>
      <c r="BR79" s="161"/>
      <c r="BS79" s="161"/>
      <c r="BT79" s="161"/>
      <c r="BU79" s="161"/>
      <c r="BV79" s="161"/>
      <c r="BW79" s="161"/>
      <c r="BX79" s="161"/>
      <c r="BY79" s="161"/>
      <c r="BZ79" s="161"/>
      <c r="CA79" s="161"/>
      <c r="CB79" s="161"/>
      <c r="CC79" s="161"/>
      <c r="CD79" s="161"/>
      <c r="CE79" s="161"/>
      <c r="CF79" s="161"/>
      <c r="CG79" s="161"/>
      <c r="CH79" s="161"/>
      <c r="CI79" s="161"/>
      <c r="CJ79" s="161"/>
      <c r="CK79" s="161"/>
      <c r="CL79" s="161"/>
      <c r="CM79" s="161"/>
      <c r="CN79" s="161"/>
      <c r="CO79" s="161"/>
      <c r="CP79" s="161"/>
      <c r="CQ79" s="161"/>
      <c r="CR79" s="161"/>
      <c r="CS79" s="161"/>
      <c r="CT79" s="161"/>
      <c r="CU79" s="161"/>
      <c r="CV79" s="161"/>
      <c r="CW79" s="161"/>
      <c r="CX79" s="161"/>
      <c r="CY79" s="161"/>
      <c r="CZ79" s="161"/>
      <c r="DA79" s="161"/>
      <c r="DB79" s="161"/>
      <c r="DC79" s="161"/>
      <c r="DD79" s="161"/>
    </row>
    <row r="80" spans="1:108" ht="147.75" customHeight="1">
      <c r="A80" s="279" t="s">
        <v>123</v>
      </c>
      <c r="B80" s="279" t="s">
        <v>124</v>
      </c>
      <c r="C80" s="279" t="s">
        <v>42</v>
      </c>
      <c r="D80" s="224" t="s">
        <v>18</v>
      </c>
      <c r="E80" s="227">
        <f t="shared" si="29"/>
        <v>295</v>
      </c>
      <c r="F80" s="227">
        <v>0</v>
      </c>
      <c r="G80" s="227"/>
      <c r="H80" s="224">
        <f t="shared" si="30"/>
        <v>0</v>
      </c>
      <c r="I80" s="224">
        <v>0</v>
      </c>
      <c r="J80" s="224"/>
      <c r="K80" s="224">
        <f t="shared" ref="K80" si="67">K79</f>
        <v>0</v>
      </c>
      <c r="L80" s="224">
        <v>0</v>
      </c>
      <c r="M80" s="224"/>
      <c r="N80" s="224">
        <f t="shared" ref="N80" si="68">N79</f>
        <v>0</v>
      </c>
      <c r="O80" s="224">
        <v>0</v>
      </c>
      <c r="P80" s="224"/>
      <c r="Q80" s="224">
        <f t="shared" ref="Q80" si="69">Q79</f>
        <v>0</v>
      </c>
      <c r="R80" s="224">
        <v>0</v>
      </c>
      <c r="S80" s="175"/>
      <c r="T80" s="224">
        <f t="shared" ref="T80" si="70">T79</f>
        <v>0</v>
      </c>
      <c r="U80" s="224">
        <v>0</v>
      </c>
      <c r="V80" s="224"/>
      <c r="W80" s="224">
        <f t="shared" ref="W80" si="71">W79</f>
        <v>0</v>
      </c>
      <c r="X80" s="224">
        <v>0</v>
      </c>
      <c r="Y80" s="224"/>
      <c r="Z80" s="226">
        <f t="shared" ref="Z80" si="72">Z79</f>
        <v>0</v>
      </c>
      <c r="AA80" s="226">
        <v>0</v>
      </c>
      <c r="AB80" s="224"/>
      <c r="AC80" s="224">
        <f t="shared" ref="AC80" si="73">AC79</f>
        <v>0</v>
      </c>
      <c r="AD80" s="224">
        <v>0</v>
      </c>
      <c r="AE80" s="224"/>
      <c r="AF80" s="224">
        <f t="shared" ref="AF80" si="74">AF79</f>
        <v>0</v>
      </c>
      <c r="AG80" s="187">
        <v>0</v>
      </c>
      <c r="AH80" s="224"/>
      <c r="AI80" s="224">
        <f t="shared" ref="AI80" si="75">AI79</f>
        <v>0</v>
      </c>
      <c r="AJ80" s="224">
        <v>0</v>
      </c>
      <c r="AK80" s="224"/>
      <c r="AL80" s="224">
        <f t="shared" ref="AL80" si="76">AL79</f>
        <v>0</v>
      </c>
      <c r="AM80" s="224">
        <v>0</v>
      </c>
      <c r="AN80" s="224"/>
      <c r="AO80" s="224">
        <f>AO81</f>
        <v>295</v>
      </c>
      <c r="AP80" s="224">
        <v>0</v>
      </c>
      <c r="AQ80" s="224"/>
      <c r="AR80" s="277" t="s">
        <v>131</v>
      </c>
      <c r="AS80" s="46"/>
      <c r="AT80" s="161"/>
      <c r="AU80" s="161"/>
      <c r="AV80" s="161"/>
      <c r="AW80" s="161"/>
      <c r="AX80" s="161"/>
      <c r="AY80" s="161"/>
      <c r="AZ80" s="161"/>
      <c r="BA80" s="161"/>
      <c r="BB80" s="161"/>
      <c r="BC80" s="161"/>
      <c r="BD80" s="161"/>
      <c r="BE80" s="161"/>
      <c r="BF80" s="161"/>
      <c r="BG80" s="161"/>
      <c r="BH80" s="161"/>
      <c r="BI80" s="161"/>
      <c r="BJ80" s="161"/>
      <c r="BK80" s="161"/>
      <c r="BL80" s="161"/>
      <c r="BM80" s="161"/>
      <c r="BN80" s="161"/>
      <c r="BO80" s="161"/>
      <c r="BP80" s="161"/>
      <c r="BQ80" s="161"/>
      <c r="BR80" s="161"/>
      <c r="BS80" s="161"/>
      <c r="BT80" s="161"/>
      <c r="BU80" s="161"/>
      <c r="BV80" s="161"/>
      <c r="BW80" s="161"/>
      <c r="BX80" s="161"/>
      <c r="BY80" s="161"/>
      <c r="BZ80" s="161"/>
      <c r="CA80" s="161"/>
      <c r="CB80" s="161"/>
      <c r="CC80" s="161"/>
      <c r="CD80" s="161"/>
      <c r="CE80" s="161"/>
      <c r="CF80" s="161"/>
      <c r="CG80" s="161"/>
      <c r="CH80" s="161"/>
      <c r="CI80" s="161"/>
      <c r="CJ80" s="161"/>
      <c r="CK80" s="161"/>
      <c r="CL80" s="161"/>
      <c r="CM80" s="161"/>
      <c r="CN80" s="161"/>
      <c r="CO80" s="161"/>
      <c r="CP80" s="161"/>
      <c r="CQ80" s="161"/>
      <c r="CR80" s="161"/>
      <c r="CS80" s="161"/>
      <c r="CT80" s="161"/>
      <c r="CU80" s="161"/>
      <c r="CV80" s="161"/>
      <c r="CW80" s="161"/>
      <c r="CX80" s="161"/>
      <c r="CY80" s="161"/>
      <c r="CZ80" s="161"/>
      <c r="DA80" s="161"/>
      <c r="DB80" s="161"/>
      <c r="DC80" s="161"/>
      <c r="DD80" s="161"/>
    </row>
    <row r="81" spans="1:108" ht="147.75" customHeight="1">
      <c r="A81" s="280"/>
      <c r="B81" s="280"/>
      <c r="C81" s="280"/>
      <c r="D81" s="225" t="s">
        <v>27</v>
      </c>
      <c r="E81" s="227">
        <f t="shared" si="29"/>
        <v>295</v>
      </c>
      <c r="F81" s="227">
        <v>0</v>
      </c>
      <c r="G81" s="227"/>
      <c r="H81" s="224">
        <f t="shared" si="30"/>
        <v>0</v>
      </c>
      <c r="I81" s="224">
        <v>0</v>
      </c>
      <c r="J81" s="224"/>
      <c r="K81" s="224">
        <f t="shared" ref="K81" si="77">K80</f>
        <v>0</v>
      </c>
      <c r="L81" s="224">
        <v>0</v>
      </c>
      <c r="M81" s="224"/>
      <c r="N81" s="224">
        <f t="shared" ref="N81" si="78">N80</f>
        <v>0</v>
      </c>
      <c r="O81" s="224">
        <v>0</v>
      </c>
      <c r="P81" s="224"/>
      <c r="Q81" s="224">
        <f t="shared" ref="Q81" si="79">Q80</f>
        <v>0</v>
      </c>
      <c r="R81" s="224">
        <v>0</v>
      </c>
      <c r="S81" s="175"/>
      <c r="T81" s="224">
        <f t="shared" ref="T81" si="80">T80</f>
        <v>0</v>
      </c>
      <c r="U81" s="224">
        <v>0</v>
      </c>
      <c r="V81" s="224"/>
      <c r="W81" s="224">
        <f t="shared" ref="W81" si="81">W80</f>
        <v>0</v>
      </c>
      <c r="X81" s="224">
        <v>0</v>
      </c>
      <c r="Y81" s="224"/>
      <c r="Z81" s="226">
        <f t="shared" ref="Z81" si="82">Z80</f>
        <v>0</v>
      </c>
      <c r="AA81" s="226">
        <v>0</v>
      </c>
      <c r="AB81" s="224"/>
      <c r="AC81" s="224">
        <f t="shared" ref="AC81" si="83">AC80</f>
        <v>0</v>
      </c>
      <c r="AD81" s="224">
        <v>0</v>
      </c>
      <c r="AE81" s="224"/>
      <c r="AF81" s="224">
        <f t="shared" ref="AF81" si="84">AF80</f>
        <v>0</v>
      </c>
      <c r="AG81" s="187">
        <v>0</v>
      </c>
      <c r="AH81" s="224"/>
      <c r="AI81" s="224">
        <f t="shared" ref="AI81" si="85">AI80</f>
        <v>0</v>
      </c>
      <c r="AJ81" s="224">
        <v>0</v>
      </c>
      <c r="AK81" s="224"/>
      <c r="AL81" s="224">
        <f t="shared" ref="AL81" si="86">AL80</f>
        <v>0</v>
      </c>
      <c r="AM81" s="224">
        <v>0</v>
      </c>
      <c r="AN81" s="224"/>
      <c r="AO81" s="224">
        <v>295</v>
      </c>
      <c r="AP81" s="224">
        <v>0</v>
      </c>
      <c r="AQ81" s="224"/>
      <c r="AR81" s="278"/>
      <c r="AS81" s="46"/>
      <c r="AT81" s="161"/>
      <c r="AU81" s="161"/>
      <c r="AV81" s="161"/>
      <c r="AW81" s="161"/>
      <c r="AX81" s="161"/>
      <c r="AY81" s="161"/>
      <c r="AZ81" s="161"/>
      <c r="BA81" s="161"/>
      <c r="BB81" s="161"/>
      <c r="BC81" s="161"/>
      <c r="BD81" s="161"/>
      <c r="BE81" s="161"/>
      <c r="BF81" s="161"/>
      <c r="BG81" s="161"/>
      <c r="BH81" s="161"/>
      <c r="BI81" s="161"/>
      <c r="BJ81" s="161"/>
      <c r="BK81" s="161"/>
      <c r="BL81" s="161"/>
      <c r="BM81" s="161"/>
      <c r="BN81" s="161"/>
      <c r="BO81" s="161"/>
      <c r="BP81" s="161"/>
      <c r="BQ81" s="161"/>
      <c r="BR81" s="161"/>
      <c r="BS81" s="161"/>
      <c r="BT81" s="161"/>
      <c r="BU81" s="161"/>
      <c r="BV81" s="161"/>
      <c r="BW81" s="161"/>
      <c r="BX81" s="161"/>
      <c r="BY81" s="161"/>
      <c r="BZ81" s="161"/>
      <c r="CA81" s="161"/>
      <c r="CB81" s="161"/>
      <c r="CC81" s="161"/>
      <c r="CD81" s="161"/>
      <c r="CE81" s="161"/>
      <c r="CF81" s="161"/>
      <c r="CG81" s="161"/>
      <c r="CH81" s="161"/>
      <c r="CI81" s="161"/>
      <c r="CJ81" s="161"/>
      <c r="CK81" s="161"/>
      <c r="CL81" s="161"/>
      <c r="CM81" s="161"/>
      <c r="CN81" s="161"/>
      <c r="CO81" s="161"/>
      <c r="CP81" s="161"/>
      <c r="CQ81" s="161"/>
      <c r="CR81" s="161"/>
      <c r="CS81" s="161"/>
      <c r="CT81" s="161"/>
      <c r="CU81" s="161"/>
      <c r="CV81" s="161"/>
      <c r="CW81" s="161"/>
      <c r="CX81" s="161"/>
      <c r="CY81" s="161"/>
      <c r="CZ81" s="161"/>
      <c r="DA81" s="161"/>
      <c r="DB81" s="161"/>
      <c r="DC81" s="161"/>
      <c r="DD81" s="161"/>
    </row>
    <row r="82" spans="1:108" s="104" customFormat="1">
      <c r="A82" s="281" t="s">
        <v>84</v>
      </c>
      <c r="B82" s="281"/>
      <c r="C82" s="281"/>
      <c r="D82" s="95" t="s">
        <v>18</v>
      </c>
      <c r="E82" s="227">
        <f t="shared" si="29"/>
        <v>2570.5</v>
      </c>
      <c r="F82" s="227">
        <v>0</v>
      </c>
      <c r="G82" s="227"/>
      <c r="H82" s="224">
        <f t="shared" si="30"/>
        <v>0</v>
      </c>
      <c r="I82" s="224">
        <v>0</v>
      </c>
      <c r="J82" s="224"/>
      <c r="K82" s="224">
        <f t="shared" ref="K82" si="87">K81</f>
        <v>0</v>
      </c>
      <c r="L82" s="224">
        <v>0</v>
      </c>
      <c r="M82" s="224"/>
      <c r="N82" s="231">
        <f t="shared" ref="N82" si="88">N81</f>
        <v>0</v>
      </c>
      <c r="O82" s="231">
        <v>0</v>
      </c>
      <c r="P82" s="231"/>
      <c r="Q82" s="231">
        <f t="shared" ref="Q82" si="89">Q81</f>
        <v>0</v>
      </c>
      <c r="R82" s="231">
        <v>0</v>
      </c>
      <c r="S82" s="110"/>
      <c r="T82" s="231">
        <f t="shared" ref="T82" si="90">T81</f>
        <v>0</v>
      </c>
      <c r="U82" s="231">
        <v>0</v>
      </c>
      <c r="V82" s="231"/>
      <c r="W82" s="231">
        <f t="shared" ref="W82" si="91">W81</f>
        <v>0</v>
      </c>
      <c r="X82" s="231">
        <v>0</v>
      </c>
      <c r="Y82" s="231"/>
      <c r="Z82" s="231">
        <f t="shared" ref="Z82" si="92">Z81</f>
        <v>0</v>
      </c>
      <c r="AA82" s="231">
        <v>0</v>
      </c>
      <c r="AB82" s="231"/>
      <c r="AC82" s="231">
        <f t="shared" ref="AC82" si="93">AC81</f>
        <v>0</v>
      </c>
      <c r="AD82" s="231">
        <v>0</v>
      </c>
      <c r="AE82" s="231"/>
      <c r="AF82" s="231">
        <f t="shared" ref="AF82" si="94">AF81</f>
        <v>0</v>
      </c>
      <c r="AG82" s="231">
        <v>0</v>
      </c>
      <c r="AH82" s="231"/>
      <c r="AI82" s="231">
        <f t="shared" ref="AI82" si="95">AI81</f>
        <v>0</v>
      </c>
      <c r="AJ82" s="231">
        <v>0</v>
      </c>
      <c r="AK82" s="231"/>
      <c r="AL82" s="231">
        <f t="shared" ref="AL82" si="96">AL81</f>
        <v>0</v>
      </c>
      <c r="AM82" s="231">
        <v>0</v>
      </c>
      <c r="AN82" s="231"/>
      <c r="AO82" s="231">
        <f>AO83</f>
        <v>2570.5</v>
      </c>
      <c r="AP82" s="231">
        <f>AP83</f>
        <v>0</v>
      </c>
      <c r="AQ82" s="105"/>
      <c r="AR82" s="95"/>
      <c r="AS82" s="106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  <c r="BH82" s="119"/>
      <c r="BI82" s="119"/>
      <c r="BJ82" s="119"/>
      <c r="BK82" s="119"/>
      <c r="BL82" s="119"/>
      <c r="BM82" s="119"/>
      <c r="BN82" s="119"/>
      <c r="BO82" s="119"/>
      <c r="BP82" s="119"/>
      <c r="BQ82" s="119"/>
      <c r="BR82" s="119"/>
      <c r="BS82" s="119"/>
      <c r="BT82" s="119"/>
      <c r="BU82" s="119"/>
      <c r="BV82" s="119"/>
      <c r="BW82" s="119"/>
      <c r="BX82" s="119"/>
      <c r="BY82" s="119"/>
      <c r="BZ82" s="119"/>
      <c r="CA82" s="119"/>
      <c r="CB82" s="119"/>
      <c r="CC82" s="119"/>
      <c r="CD82" s="119"/>
      <c r="CE82" s="119"/>
      <c r="CF82" s="119"/>
      <c r="CG82" s="119"/>
      <c r="CH82" s="119"/>
      <c r="CI82" s="119"/>
      <c r="CJ82" s="119"/>
      <c r="CK82" s="119"/>
      <c r="CL82" s="119"/>
      <c r="CM82" s="119"/>
      <c r="CN82" s="119"/>
      <c r="CO82" s="119"/>
      <c r="CP82" s="119"/>
      <c r="CQ82" s="119"/>
      <c r="CR82" s="119"/>
      <c r="CS82" s="119"/>
      <c r="CT82" s="119"/>
      <c r="CU82" s="119"/>
      <c r="CV82" s="119"/>
      <c r="CW82" s="119"/>
      <c r="CX82" s="119"/>
      <c r="CY82" s="119"/>
      <c r="CZ82" s="119"/>
      <c r="DA82" s="119"/>
      <c r="DB82" s="119"/>
      <c r="DC82" s="119"/>
      <c r="DD82" s="119"/>
    </row>
    <row r="83" spans="1:108" s="104" customFormat="1" ht="30.75" customHeight="1">
      <c r="A83" s="281"/>
      <c r="B83" s="281"/>
      <c r="C83" s="281"/>
      <c r="D83" s="95" t="s">
        <v>27</v>
      </c>
      <c r="E83" s="227">
        <f t="shared" si="29"/>
        <v>2570.5</v>
      </c>
      <c r="F83" s="227">
        <v>0</v>
      </c>
      <c r="G83" s="227"/>
      <c r="H83" s="224">
        <f t="shared" si="30"/>
        <v>0</v>
      </c>
      <c r="I83" s="224">
        <v>0</v>
      </c>
      <c r="J83" s="224"/>
      <c r="K83" s="224">
        <f t="shared" ref="K83" si="97">K82</f>
        <v>0</v>
      </c>
      <c r="L83" s="224">
        <v>0</v>
      </c>
      <c r="M83" s="224"/>
      <c r="N83" s="231">
        <f t="shared" ref="N83" si="98">N82</f>
        <v>0</v>
      </c>
      <c r="O83" s="231">
        <v>0</v>
      </c>
      <c r="P83" s="231"/>
      <c r="Q83" s="231">
        <f t="shared" ref="Q83" si="99">Q82</f>
        <v>0</v>
      </c>
      <c r="R83" s="231">
        <v>0</v>
      </c>
      <c r="S83" s="110"/>
      <c r="T83" s="231">
        <f t="shared" ref="T83" si="100">T82</f>
        <v>0</v>
      </c>
      <c r="U83" s="231">
        <v>0</v>
      </c>
      <c r="V83" s="231"/>
      <c r="W83" s="231">
        <f t="shared" ref="W83" si="101">W82</f>
        <v>0</v>
      </c>
      <c r="X83" s="231">
        <v>0</v>
      </c>
      <c r="Y83" s="231"/>
      <c r="Z83" s="231">
        <f t="shared" ref="Z83" si="102">Z82</f>
        <v>0</v>
      </c>
      <c r="AA83" s="231">
        <v>0</v>
      </c>
      <c r="AB83" s="231"/>
      <c r="AC83" s="231">
        <f t="shared" ref="AC83" si="103">AC82</f>
        <v>0</v>
      </c>
      <c r="AD83" s="231">
        <v>0</v>
      </c>
      <c r="AE83" s="231"/>
      <c r="AF83" s="231">
        <f t="shared" ref="AF83" si="104">AF82</f>
        <v>0</v>
      </c>
      <c r="AG83" s="231">
        <v>0</v>
      </c>
      <c r="AH83" s="231"/>
      <c r="AI83" s="231">
        <f t="shared" ref="AI83" si="105">AI82</f>
        <v>0</v>
      </c>
      <c r="AJ83" s="231">
        <v>0</v>
      </c>
      <c r="AK83" s="231"/>
      <c r="AL83" s="231">
        <f t="shared" ref="AL83" si="106">AL82</f>
        <v>0</v>
      </c>
      <c r="AM83" s="231">
        <v>0</v>
      </c>
      <c r="AN83" s="231"/>
      <c r="AO83" s="231">
        <f>SUM(AO74,AO77,AO79,AO81)</f>
        <v>2570.5</v>
      </c>
      <c r="AP83" s="231">
        <f>SUM(AP74,AP77,AP79,AP81)</f>
        <v>0</v>
      </c>
      <c r="AQ83" s="95"/>
      <c r="AR83" s="95"/>
      <c r="AS83" s="106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  <c r="BH83" s="119"/>
      <c r="BI83" s="119"/>
      <c r="BJ83" s="119"/>
      <c r="BK83" s="119"/>
      <c r="BL83" s="119"/>
      <c r="BM83" s="119"/>
      <c r="BN83" s="119"/>
      <c r="BO83" s="119"/>
      <c r="BP83" s="119"/>
      <c r="BQ83" s="119"/>
      <c r="BR83" s="119"/>
      <c r="BS83" s="119"/>
      <c r="BT83" s="119"/>
      <c r="BU83" s="119"/>
      <c r="BV83" s="119"/>
      <c r="BW83" s="119"/>
      <c r="BX83" s="119"/>
      <c r="BY83" s="119"/>
      <c r="BZ83" s="119"/>
      <c r="CA83" s="119"/>
      <c r="CB83" s="119"/>
      <c r="CC83" s="119"/>
      <c r="CD83" s="119"/>
      <c r="CE83" s="119"/>
      <c r="CF83" s="119"/>
      <c r="CG83" s="119"/>
      <c r="CH83" s="119"/>
      <c r="CI83" s="119"/>
      <c r="CJ83" s="119"/>
      <c r="CK83" s="119"/>
      <c r="CL83" s="119"/>
      <c r="CM83" s="119"/>
      <c r="CN83" s="119"/>
      <c r="CO83" s="119"/>
      <c r="CP83" s="119"/>
      <c r="CQ83" s="119"/>
      <c r="CR83" s="119"/>
      <c r="CS83" s="119"/>
      <c r="CT83" s="119"/>
      <c r="CU83" s="119"/>
      <c r="CV83" s="119"/>
      <c r="CW83" s="119"/>
      <c r="CX83" s="119"/>
      <c r="CY83" s="119"/>
      <c r="CZ83" s="119"/>
      <c r="DA83" s="119"/>
      <c r="DB83" s="119"/>
      <c r="DC83" s="119"/>
      <c r="DD83" s="119"/>
    </row>
    <row r="84" spans="1:108" s="104" customFormat="1" ht="42.75" customHeight="1">
      <c r="A84" s="281"/>
      <c r="B84" s="281"/>
      <c r="C84" s="281"/>
      <c r="D84" s="126" t="s">
        <v>28</v>
      </c>
      <c r="E84" s="117"/>
      <c r="F84" s="117"/>
      <c r="G84" s="117"/>
      <c r="H84" s="95"/>
      <c r="I84" s="95"/>
      <c r="J84" s="95"/>
      <c r="K84" s="95"/>
      <c r="L84" s="95"/>
      <c r="M84" s="95"/>
      <c r="N84" s="95"/>
      <c r="O84" s="95"/>
      <c r="P84" s="95"/>
      <c r="Q84" s="165"/>
      <c r="R84" s="110"/>
      <c r="S84" s="110"/>
      <c r="T84" s="95"/>
      <c r="U84" s="95"/>
      <c r="V84" s="95"/>
      <c r="W84" s="95"/>
      <c r="X84" s="95"/>
      <c r="Y84" s="95"/>
      <c r="Z84" s="189"/>
      <c r="AA84" s="189"/>
      <c r="AB84" s="95"/>
      <c r="AC84" s="95"/>
      <c r="AD84" s="95"/>
      <c r="AE84" s="95"/>
      <c r="AF84" s="95"/>
      <c r="AG84" s="189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106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  <c r="BH84" s="119"/>
      <c r="BI84" s="119"/>
      <c r="BJ84" s="119"/>
      <c r="BK84" s="119"/>
      <c r="BL84" s="119"/>
      <c r="BM84" s="119"/>
      <c r="BN84" s="119"/>
      <c r="BO84" s="119"/>
      <c r="BP84" s="119"/>
      <c r="BQ84" s="119"/>
      <c r="BR84" s="119"/>
      <c r="BS84" s="119"/>
      <c r="BT84" s="119"/>
      <c r="BU84" s="119"/>
      <c r="BV84" s="119"/>
      <c r="BW84" s="119"/>
      <c r="BX84" s="119"/>
      <c r="BY84" s="119"/>
      <c r="BZ84" s="119"/>
      <c r="CA84" s="119"/>
      <c r="CB84" s="119"/>
      <c r="CC84" s="119"/>
      <c r="CD84" s="119"/>
      <c r="CE84" s="119"/>
      <c r="CF84" s="119"/>
      <c r="CG84" s="119"/>
      <c r="CH84" s="119"/>
      <c r="CI84" s="119"/>
      <c r="CJ84" s="119"/>
      <c r="CK84" s="119"/>
      <c r="CL84" s="119"/>
      <c r="CM84" s="119"/>
      <c r="CN84" s="119"/>
      <c r="CO84" s="119"/>
      <c r="CP84" s="119"/>
      <c r="CQ84" s="119"/>
      <c r="CR84" s="119"/>
      <c r="CS84" s="119"/>
      <c r="CT84" s="119"/>
      <c r="CU84" s="119"/>
      <c r="CV84" s="119"/>
      <c r="CW84" s="119"/>
      <c r="CX84" s="119"/>
      <c r="CY84" s="119"/>
      <c r="CZ84" s="119"/>
      <c r="DA84" s="119"/>
      <c r="DB84" s="119"/>
      <c r="DC84" s="119"/>
      <c r="DD84" s="119"/>
    </row>
    <row r="85" spans="1:108" s="54" customFormat="1" ht="69.75" customHeight="1">
      <c r="A85" s="300" t="s">
        <v>44</v>
      </c>
      <c r="B85" s="300" t="s">
        <v>85</v>
      </c>
      <c r="C85" s="300" t="s">
        <v>42</v>
      </c>
      <c r="D85" s="71" t="s">
        <v>18</v>
      </c>
      <c r="E85" s="85">
        <f t="shared" ref="E85:E86" si="107">SUM(H85,K85,N85,Q85,T85,W85,Z85,AC85,AF85,AI85,AL85,AO85)</f>
        <v>0</v>
      </c>
      <c r="F85" s="85">
        <v>0</v>
      </c>
      <c r="G85" s="85"/>
      <c r="H85" s="71">
        <v>0</v>
      </c>
      <c r="I85" s="71">
        <v>0</v>
      </c>
      <c r="J85" s="71"/>
      <c r="K85" s="71">
        <v>0</v>
      </c>
      <c r="L85" s="71">
        <v>0</v>
      </c>
      <c r="M85" s="71"/>
      <c r="N85" s="71">
        <v>0</v>
      </c>
      <c r="O85" s="71">
        <v>0</v>
      </c>
      <c r="P85" s="71"/>
      <c r="Q85" s="163">
        <v>0</v>
      </c>
      <c r="R85" s="184">
        <v>0</v>
      </c>
      <c r="S85" s="184"/>
      <c r="T85" s="71">
        <v>0</v>
      </c>
      <c r="U85" s="71">
        <v>0</v>
      </c>
      <c r="V85" s="71"/>
      <c r="W85" s="71">
        <v>0</v>
      </c>
      <c r="X85" s="71">
        <v>0</v>
      </c>
      <c r="Y85" s="71"/>
      <c r="Z85" s="199">
        <v>0</v>
      </c>
      <c r="AA85" s="199">
        <v>0</v>
      </c>
      <c r="AB85" s="71"/>
      <c r="AC85" s="71">
        <v>0</v>
      </c>
      <c r="AD85" s="71">
        <v>0</v>
      </c>
      <c r="AE85" s="71"/>
      <c r="AF85" s="71">
        <v>0</v>
      </c>
      <c r="AG85" s="188">
        <v>0</v>
      </c>
      <c r="AH85" s="71"/>
      <c r="AI85" s="71">
        <v>0</v>
      </c>
      <c r="AJ85" s="71">
        <v>0</v>
      </c>
      <c r="AK85" s="71"/>
      <c r="AL85" s="71">
        <v>0</v>
      </c>
      <c r="AM85" s="71">
        <v>0</v>
      </c>
      <c r="AN85" s="71"/>
      <c r="AO85" s="71">
        <v>0</v>
      </c>
      <c r="AP85" s="71">
        <v>0</v>
      </c>
      <c r="AQ85" s="71"/>
      <c r="AR85" s="71"/>
      <c r="AS85" s="61"/>
    </row>
    <row r="86" spans="1:108" s="54" customFormat="1" ht="40.799999999999997">
      <c r="A86" s="300"/>
      <c r="B86" s="300"/>
      <c r="C86" s="300"/>
      <c r="D86" s="71" t="s">
        <v>27</v>
      </c>
      <c r="E86" s="85">
        <f t="shared" si="107"/>
        <v>0</v>
      </c>
      <c r="F86" s="85">
        <v>0</v>
      </c>
      <c r="G86" s="85"/>
      <c r="H86" s="71">
        <v>0</v>
      </c>
      <c r="I86" s="71">
        <v>0</v>
      </c>
      <c r="J86" s="71"/>
      <c r="K86" s="71">
        <v>0</v>
      </c>
      <c r="L86" s="71">
        <v>0</v>
      </c>
      <c r="M86" s="71"/>
      <c r="N86" s="71">
        <v>0</v>
      </c>
      <c r="O86" s="71">
        <v>0</v>
      </c>
      <c r="P86" s="71"/>
      <c r="Q86" s="163">
        <v>0</v>
      </c>
      <c r="R86" s="184">
        <v>0</v>
      </c>
      <c r="S86" s="184"/>
      <c r="T86" s="71">
        <v>0</v>
      </c>
      <c r="U86" s="71">
        <v>0</v>
      </c>
      <c r="V86" s="71"/>
      <c r="W86" s="71">
        <v>0</v>
      </c>
      <c r="X86" s="71">
        <v>0</v>
      </c>
      <c r="Y86" s="71"/>
      <c r="Z86" s="199">
        <v>0</v>
      </c>
      <c r="AA86" s="199">
        <v>0</v>
      </c>
      <c r="AB86" s="71"/>
      <c r="AC86" s="71">
        <v>0</v>
      </c>
      <c r="AD86" s="71">
        <v>0</v>
      </c>
      <c r="AE86" s="71"/>
      <c r="AF86" s="71">
        <v>0</v>
      </c>
      <c r="AG86" s="188">
        <v>0</v>
      </c>
      <c r="AH86" s="71"/>
      <c r="AI86" s="71">
        <v>0</v>
      </c>
      <c r="AJ86" s="71">
        <v>0</v>
      </c>
      <c r="AK86" s="71"/>
      <c r="AL86" s="71">
        <v>0</v>
      </c>
      <c r="AM86" s="71">
        <v>0</v>
      </c>
      <c r="AN86" s="71"/>
      <c r="AO86" s="71">
        <v>0</v>
      </c>
      <c r="AP86" s="71">
        <v>0</v>
      </c>
      <c r="AQ86" s="71"/>
      <c r="AR86" s="71"/>
      <c r="AS86" s="61"/>
    </row>
    <row r="87" spans="1:108" s="54" customFormat="1" ht="72" customHeight="1">
      <c r="A87" s="300"/>
      <c r="B87" s="300"/>
      <c r="C87" s="300"/>
      <c r="D87" s="65" t="s">
        <v>28</v>
      </c>
      <c r="E87" s="85"/>
      <c r="F87" s="85"/>
      <c r="G87" s="85"/>
      <c r="H87" s="71"/>
      <c r="I87" s="71"/>
      <c r="J87" s="71"/>
      <c r="K87" s="71"/>
      <c r="L87" s="71"/>
      <c r="M87" s="71"/>
      <c r="N87" s="71"/>
      <c r="O87" s="71"/>
      <c r="P87" s="71"/>
      <c r="Q87" s="163"/>
      <c r="R87" s="184"/>
      <c r="S87" s="184"/>
      <c r="T87" s="71"/>
      <c r="U87" s="71"/>
      <c r="V87" s="71"/>
      <c r="W87" s="71"/>
      <c r="X87" s="71"/>
      <c r="Y87" s="71"/>
      <c r="Z87" s="199"/>
      <c r="AA87" s="199"/>
      <c r="AB87" s="71"/>
      <c r="AC87" s="71"/>
      <c r="AD87" s="71"/>
      <c r="AE87" s="71"/>
      <c r="AF87" s="71"/>
      <c r="AG87" s="188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61"/>
    </row>
    <row r="88" spans="1:108">
      <c r="A88" s="289" t="s">
        <v>86</v>
      </c>
      <c r="B88" s="289"/>
      <c r="C88" s="289"/>
      <c r="D88" s="68" t="s">
        <v>18</v>
      </c>
      <c r="E88" s="83">
        <v>0</v>
      </c>
      <c r="F88" s="83">
        <v>0</v>
      </c>
      <c r="G88" s="83"/>
      <c r="H88" s="70">
        <v>0</v>
      </c>
      <c r="I88" s="70">
        <v>0</v>
      </c>
      <c r="J88" s="70"/>
      <c r="K88" s="70">
        <v>0</v>
      </c>
      <c r="L88" s="70">
        <v>0</v>
      </c>
      <c r="M88" s="70"/>
      <c r="N88" s="70">
        <v>0</v>
      </c>
      <c r="O88" s="70">
        <v>0</v>
      </c>
      <c r="P88" s="70"/>
      <c r="Q88" s="164">
        <v>0</v>
      </c>
      <c r="R88" s="183">
        <v>0</v>
      </c>
      <c r="S88" s="183"/>
      <c r="T88" s="70">
        <v>0</v>
      </c>
      <c r="U88" s="70">
        <v>0</v>
      </c>
      <c r="V88" s="70"/>
      <c r="W88" s="70">
        <v>0</v>
      </c>
      <c r="X88" s="70">
        <v>0</v>
      </c>
      <c r="Y88" s="70"/>
      <c r="Z88" s="198">
        <v>0</v>
      </c>
      <c r="AA88" s="198">
        <v>0</v>
      </c>
      <c r="AB88" s="70"/>
      <c r="AC88" s="70">
        <v>0</v>
      </c>
      <c r="AD88" s="70">
        <v>0</v>
      </c>
      <c r="AE88" s="70"/>
      <c r="AF88" s="70">
        <v>0</v>
      </c>
      <c r="AG88" s="84">
        <v>0</v>
      </c>
      <c r="AH88" s="70"/>
      <c r="AI88" s="70">
        <v>0</v>
      </c>
      <c r="AJ88" s="70">
        <v>0</v>
      </c>
      <c r="AK88" s="70"/>
      <c r="AL88" s="70">
        <v>0</v>
      </c>
      <c r="AM88" s="70">
        <v>0</v>
      </c>
      <c r="AN88" s="70"/>
      <c r="AO88" s="70">
        <v>0</v>
      </c>
      <c r="AP88" s="70">
        <v>0</v>
      </c>
      <c r="AQ88" s="70"/>
      <c r="AR88" s="70"/>
      <c r="AS88" s="46"/>
    </row>
    <row r="89" spans="1:108" ht="20.25" customHeight="1">
      <c r="A89" s="289"/>
      <c r="B89" s="289"/>
      <c r="C89" s="289"/>
      <c r="D89" s="68" t="s">
        <v>27</v>
      </c>
      <c r="E89" s="76">
        <v>0</v>
      </c>
      <c r="F89" s="76">
        <v>0</v>
      </c>
      <c r="G89" s="76"/>
      <c r="H89" s="68">
        <v>0</v>
      </c>
      <c r="I89" s="68">
        <v>0</v>
      </c>
      <c r="J89" s="68"/>
      <c r="K89" s="68">
        <v>0</v>
      </c>
      <c r="L89" s="68">
        <v>0</v>
      </c>
      <c r="M89" s="68"/>
      <c r="N89" s="68">
        <v>0</v>
      </c>
      <c r="O89" s="68">
        <v>0</v>
      </c>
      <c r="P89" s="68"/>
      <c r="Q89" s="162">
        <v>0</v>
      </c>
      <c r="R89" s="175">
        <v>0</v>
      </c>
      <c r="S89" s="175"/>
      <c r="T89" s="68">
        <v>0</v>
      </c>
      <c r="U89" s="68">
        <v>0</v>
      </c>
      <c r="V89" s="68"/>
      <c r="W89" s="68">
        <v>0</v>
      </c>
      <c r="X89" s="68">
        <v>0</v>
      </c>
      <c r="Y89" s="68"/>
      <c r="Z89" s="191">
        <v>0</v>
      </c>
      <c r="AA89" s="191">
        <v>0</v>
      </c>
      <c r="AB89" s="68"/>
      <c r="AC89" s="68">
        <v>0</v>
      </c>
      <c r="AD89" s="68">
        <v>0</v>
      </c>
      <c r="AE89" s="68"/>
      <c r="AF89" s="68">
        <v>0</v>
      </c>
      <c r="AG89" s="187">
        <v>0</v>
      </c>
      <c r="AH89" s="68"/>
      <c r="AI89" s="68">
        <v>0</v>
      </c>
      <c r="AJ89" s="68">
        <v>0</v>
      </c>
      <c r="AK89" s="68"/>
      <c r="AL89" s="68">
        <v>0</v>
      </c>
      <c r="AM89" s="68">
        <v>0</v>
      </c>
      <c r="AN89" s="68"/>
      <c r="AO89" s="68">
        <v>0</v>
      </c>
      <c r="AP89" s="68">
        <v>0</v>
      </c>
      <c r="AQ89" s="68"/>
      <c r="AR89" s="68"/>
      <c r="AS89" s="46"/>
    </row>
    <row r="90" spans="1:108" ht="63">
      <c r="A90" s="289"/>
      <c r="B90" s="289"/>
      <c r="C90" s="289"/>
      <c r="D90" s="47" t="s">
        <v>28</v>
      </c>
      <c r="E90" s="76"/>
      <c r="F90" s="76"/>
      <c r="G90" s="76"/>
      <c r="H90" s="68"/>
      <c r="I90" s="68"/>
      <c r="J90" s="68"/>
      <c r="K90" s="68"/>
      <c r="L90" s="68"/>
      <c r="M90" s="68"/>
      <c r="N90" s="68"/>
      <c r="O90" s="68"/>
      <c r="P90" s="68"/>
      <c r="Q90" s="162"/>
      <c r="R90" s="175"/>
      <c r="S90" s="175"/>
      <c r="T90" s="68"/>
      <c r="U90" s="68"/>
      <c r="V90" s="68"/>
      <c r="W90" s="68"/>
      <c r="X90" s="68"/>
      <c r="Y90" s="68"/>
      <c r="Z90" s="191"/>
      <c r="AA90" s="191"/>
      <c r="AB90" s="68"/>
      <c r="AC90" s="68"/>
      <c r="AD90" s="68"/>
      <c r="AE90" s="68"/>
      <c r="AF90" s="68"/>
      <c r="AG90" s="187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57"/>
    </row>
    <row r="91" spans="1:108" s="114" customFormat="1" ht="27.75" customHeight="1">
      <c r="A91" s="300" t="s">
        <v>46</v>
      </c>
      <c r="B91" s="300" t="s">
        <v>87</v>
      </c>
      <c r="C91" s="285" t="s">
        <v>53</v>
      </c>
      <c r="D91" s="117" t="s">
        <v>18</v>
      </c>
      <c r="E91" s="117">
        <f>H91+K91+N91+Q91+AO91+T91+W91+Z91+AC91+AF91+AI91+AL91</f>
        <v>14369.002999999999</v>
      </c>
      <c r="F91" s="117">
        <f>L91+O91+R91+U91+X91+AA91+AD91+AG91+AJ91+AM91+AP91</f>
        <v>10393.604000000001</v>
      </c>
      <c r="G91" s="117">
        <f>F91*100/E91</f>
        <v>72.333508455666703</v>
      </c>
      <c r="H91" s="117">
        <f t="shared" ref="H91:X91" si="108">SUM(H94,H100,H103,H106)</f>
        <v>0</v>
      </c>
      <c r="I91" s="117">
        <f t="shared" si="108"/>
        <v>0</v>
      </c>
      <c r="J91" s="117"/>
      <c r="K91" s="117">
        <v>251.065</v>
      </c>
      <c r="L91" s="117">
        <f>SUM(L94,L100,L103,L106)</f>
        <v>251.065</v>
      </c>
      <c r="M91" s="133">
        <v>100</v>
      </c>
      <c r="N91" s="155">
        <v>2.1970000000000001</v>
      </c>
      <c r="O91" s="155">
        <f>SUM(O94,O97,O100,O103,O106)</f>
        <v>2.1970000000000001</v>
      </c>
      <c r="P91" s="133">
        <v>100</v>
      </c>
      <c r="Q91" s="117">
        <f t="shared" si="108"/>
        <v>0</v>
      </c>
      <c r="R91" s="117">
        <f>SUM(R94,R100,R103,R106)</f>
        <v>0</v>
      </c>
      <c r="S91" s="118"/>
      <c r="T91" s="117">
        <f t="shared" si="108"/>
        <v>0</v>
      </c>
      <c r="U91" s="117">
        <f t="shared" si="108"/>
        <v>0</v>
      </c>
      <c r="V91" s="117"/>
      <c r="W91" s="117">
        <f t="shared" si="108"/>
        <v>84.733999999999995</v>
      </c>
      <c r="X91" s="117">
        <f t="shared" si="108"/>
        <v>84.733999999999995</v>
      </c>
      <c r="Y91" s="133">
        <v>100</v>
      </c>
      <c r="Z91" s="117">
        <f>SUM(Z94,Z97,Z100,Z103,Z106)</f>
        <v>5431.5709999999999</v>
      </c>
      <c r="AA91" s="117">
        <f>SUM(AA94,AA97,AA100,AA103,AA106)</f>
        <v>5431.5659999999998</v>
      </c>
      <c r="AB91" s="168">
        <f>AA91*100/Z91</f>
        <v>99.999907945601734</v>
      </c>
      <c r="AC91" s="117">
        <f t="shared" ref="AC91:AD91" si="109">SUM(AC94,AC97,AC100,AC103,AC106)</f>
        <v>3859.4769999999999</v>
      </c>
      <c r="AD91" s="117">
        <f t="shared" si="109"/>
        <v>3859.4769999999999</v>
      </c>
      <c r="AE91" s="133">
        <v>100</v>
      </c>
      <c r="AF91" s="117">
        <f>SUM(AF94,AF100,AF103,AF106,AF97)</f>
        <v>0</v>
      </c>
      <c r="AG91" s="117">
        <f>AG97</f>
        <v>0</v>
      </c>
      <c r="AH91" s="133"/>
      <c r="AI91" s="117">
        <f>SUM(AI94,AI97,AI100,AI103,AI105,AI106,)</f>
        <v>0</v>
      </c>
      <c r="AJ91" s="117">
        <f>SUM(AJ94,AJ97,AJ100,AJ103,AJ105,AJ106,)</f>
        <v>0</v>
      </c>
      <c r="AK91" s="117"/>
      <c r="AL91" s="117">
        <f>SUM(AL94,AL100,AL103,AL106,AL97)</f>
        <v>20.565000000000001</v>
      </c>
      <c r="AM91" s="117">
        <f>SUM(AM94,AM100,AM103,AM106,AM97)</f>
        <v>20.565000000000001</v>
      </c>
      <c r="AN91" s="133">
        <v>100</v>
      </c>
      <c r="AO91" s="117">
        <f>SUM(AO94,AO97,AO100,AO103,AO106)</f>
        <v>4719.3940000000002</v>
      </c>
      <c r="AP91" s="237">
        <f>SUM(AP94,AP97,AP100,AP103,AP106)</f>
        <v>744</v>
      </c>
      <c r="AQ91" s="133">
        <f>AP91/AO91*100</f>
        <v>15.764735896176498</v>
      </c>
      <c r="AR91" s="117"/>
      <c r="AS91" s="122"/>
    </row>
    <row r="92" spans="1:108" s="114" customFormat="1" ht="40.799999999999997">
      <c r="A92" s="300"/>
      <c r="B92" s="300"/>
      <c r="C92" s="272"/>
      <c r="D92" s="117" t="s">
        <v>27</v>
      </c>
      <c r="E92" s="117">
        <f>H92+K92+N92+Q92+AO92+T92+W92+Z92+AC92+AF92+AI92+AL92</f>
        <v>14369.002999999999</v>
      </c>
      <c r="F92" s="117">
        <f>F91</f>
        <v>10393.604000000001</v>
      </c>
      <c r="G92" s="117">
        <f>F92*100/E92</f>
        <v>72.333508455666703</v>
      </c>
      <c r="H92" s="117">
        <f t="shared" ref="H92:X92" si="110">SUM(H95,H101,H104,H107)</f>
        <v>0</v>
      </c>
      <c r="I92" s="117">
        <f t="shared" si="110"/>
        <v>0</v>
      </c>
      <c r="J92" s="117"/>
      <c r="K92" s="117">
        <f>K91</f>
        <v>251.065</v>
      </c>
      <c r="L92" s="117">
        <f t="shared" si="110"/>
        <v>251.07</v>
      </c>
      <c r="M92" s="133">
        <v>100</v>
      </c>
      <c r="N92" s="155">
        <f>N91</f>
        <v>2.1970000000000001</v>
      </c>
      <c r="O92" s="155">
        <f>O91</f>
        <v>2.1970000000000001</v>
      </c>
      <c r="P92" s="133">
        <v>100</v>
      </c>
      <c r="Q92" s="117">
        <f t="shared" si="110"/>
        <v>0</v>
      </c>
      <c r="R92" s="117">
        <f t="shared" si="110"/>
        <v>0</v>
      </c>
      <c r="S92" s="118"/>
      <c r="T92" s="117">
        <f t="shared" si="110"/>
        <v>0</v>
      </c>
      <c r="U92" s="117">
        <f t="shared" si="110"/>
        <v>0</v>
      </c>
      <c r="V92" s="117"/>
      <c r="W92" s="117">
        <f t="shared" si="110"/>
        <v>84.733999999999995</v>
      </c>
      <c r="X92" s="117">
        <f t="shared" si="110"/>
        <v>84.733999999999995</v>
      </c>
      <c r="Y92" s="133">
        <v>100</v>
      </c>
      <c r="Z92" s="117">
        <f>SUM(Z95,Z98,Z101,Z104,Z107)</f>
        <v>5431.5709999999999</v>
      </c>
      <c r="AA92" s="117">
        <f>SUM(AA95,AA98,AA101,AA104,AA107)</f>
        <v>5431.5659999999998</v>
      </c>
      <c r="AB92" s="168">
        <f>AA92*100/Z92</f>
        <v>99.999907945601734</v>
      </c>
      <c r="AC92" s="117">
        <f t="shared" ref="AC92:AD92" si="111">SUM(AC95,AC98,AC101,AC104,AC107)</f>
        <v>3859.4769999999999</v>
      </c>
      <c r="AD92" s="117">
        <f t="shared" si="111"/>
        <v>3859.4769999999999</v>
      </c>
      <c r="AE92" s="133">
        <v>100</v>
      </c>
      <c r="AF92" s="117">
        <f>SUM(AF95,AF101,AF104,AF107,AF98)</f>
        <v>0</v>
      </c>
      <c r="AG92" s="117">
        <f>AG98</f>
        <v>0</v>
      </c>
      <c r="AH92" s="133"/>
      <c r="AI92" s="117">
        <f>SUM(AI95,AI98,AI101,AI104,AI106,AI107,)</f>
        <v>0</v>
      </c>
      <c r="AJ92" s="117">
        <f>SUM(AJ95,AJ98,AJ101,AJ104,AJ106,AJ107,)</f>
        <v>0</v>
      </c>
      <c r="AK92" s="117"/>
      <c r="AL92" s="117">
        <f>SUM(AL95,AL101,AL104,AL107,AL98)</f>
        <v>20.565000000000001</v>
      </c>
      <c r="AM92" s="117">
        <f>SUM(AM95,AM101,AM104,AM107,AM98)</f>
        <v>20.565000000000001</v>
      </c>
      <c r="AN92" s="133">
        <v>100</v>
      </c>
      <c r="AO92" s="117">
        <f>SUM(AO95,AO98,AO101,AO104,AO107)</f>
        <v>4719.3940000000002</v>
      </c>
      <c r="AP92" s="237">
        <f>SUM(AP95,AP98,AP101,AP104,AP107)</f>
        <v>744</v>
      </c>
      <c r="AQ92" s="133">
        <f>AP92/AO92*100</f>
        <v>15.764735896176498</v>
      </c>
      <c r="AR92" s="117"/>
      <c r="AS92" s="122"/>
    </row>
    <row r="93" spans="1:108" s="54" customFormat="1" ht="61.2">
      <c r="A93" s="300"/>
      <c r="B93" s="300"/>
      <c r="C93" s="272"/>
      <c r="D93" s="65" t="s">
        <v>28</v>
      </c>
      <c r="E93" s="85"/>
      <c r="F93" s="85"/>
      <c r="G93" s="167"/>
      <c r="H93" s="71"/>
      <c r="I93" s="71"/>
      <c r="J93" s="71"/>
      <c r="K93" s="71"/>
      <c r="L93" s="71"/>
      <c r="M93" s="71"/>
      <c r="N93" s="71"/>
      <c r="O93" s="71"/>
      <c r="P93" s="71"/>
      <c r="Q93" s="163"/>
      <c r="R93" s="184"/>
      <c r="S93" s="184"/>
      <c r="T93" s="71"/>
      <c r="U93" s="71"/>
      <c r="V93" s="71"/>
      <c r="W93" s="71"/>
      <c r="X93" s="71"/>
      <c r="Y93" s="67"/>
      <c r="Z93" s="199"/>
      <c r="AA93" s="199"/>
      <c r="AB93" s="71"/>
      <c r="AC93" s="71"/>
      <c r="AD93" s="71"/>
      <c r="AE93" s="71"/>
      <c r="AF93" s="71"/>
      <c r="AG93" s="188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61"/>
    </row>
    <row r="94" spans="1:108" s="60" customFormat="1" ht="67.5" customHeight="1">
      <c r="A94" s="285" t="s">
        <v>72</v>
      </c>
      <c r="B94" s="285" t="s">
        <v>95</v>
      </c>
      <c r="C94" s="272"/>
      <c r="D94" s="71" t="s">
        <v>18</v>
      </c>
      <c r="E94" s="228">
        <f>SUM(H94,K94,N94,Q94,T94,W94,Z94,AC94,AF94,AI94,AL94,AO94)</f>
        <v>2066.7339999999999</v>
      </c>
      <c r="F94" s="85">
        <f>SUM(I94,L94,O94,R94,U94,X94,AA94,AD94,AG94,AJ94,AM94,AP94)</f>
        <v>828.73400000000004</v>
      </c>
      <c r="G94" s="167">
        <f t="shared" ref="G94:G98" si="112">F94*100/E94</f>
        <v>40.098725815707297</v>
      </c>
      <c r="H94" s="71">
        <v>0</v>
      </c>
      <c r="I94" s="71">
        <v>0</v>
      </c>
      <c r="J94" s="71"/>
      <c r="K94" s="71">
        <v>0</v>
      </c>
      <c r="L94" s="71">
        <v>0</v>
      </c>
      <c r="M94" s="71"/>
      <c r="N94" s="71">
        <v>0</v>
      </c>
      <c r="O94" s="71">
        <v>0</v>
      </c>
      <c r="P94" s="71"/>
      <c r="Q94" s="163">
        <v>0</v>
      </c>
      <c r="R94" s="184">
        <v>0</v>
      </c>
      <c r="S94" s="184"/>
      <c r="T94" s="71">
        <v>0</v>
      </c>
      <c r="U94" s="71">
        <v>0</v>
      </c>
      <c r="V94" s="71"/>
      <c r="W94" s="71">
        <v>84.733999999999995</v>
      </c>
      <c r="X94" s="71">
        <v>84.733999999999995</v>
      </c>
      <c r="Y94" s="67">
        <v>100</v>
      </c>
      <c r="Z94" s="199">
        <v>0</v>
      </c>
      <c r="AA94" s="199">
        <v>0</v>
      </c>
      <c r="AB94" s="71"/>
      <c r="AC94" s="71">
        <v>0</v>
      </c>
      <c r="AD94" s="71">
        <v>0</v>
      </c>
      <c r="AE94" s="71"/>
      <c r="AF94" s="71">
        <v>0</v>
      </c>
      <c r="AG94" s="188">
        <v>0</v>
      </c>
      <c r="AH94" s="71"/>
      <c r="AI94" s="71">
        <v>0</v>
      </c>
      <c r="AJ94" s="71">
        <v>0</v>
      </c>
      <c r="AK94" s="71"/>
      <c r="AL94" s="71">
        <v>0</v>
      </c>
      <c r="AM94" s="71">
        <v>0</v>
      </c>
      <c r="AN94" s="71"/>
      <c r="AO94" s="236">
        <v>1982</v>
      </c>
      <c r="AP94" s="236">
        <v>744</v>
      </c>
      <c r="AQ94" s="67">
        <f>AP94/AO94*100</f>
        <v>37.537840565085773</v>
      </c>
      <c r="AR94" s="274" t="s">
        <v>128</v>
      </c>
    </row>
    <row r="95" spans="1:108" s="60" customFormat="1" ht="40.799999999999997">
      <c r="A95" s="272"/>
      <c r="B95" s="272"/>
      <c r="C95" s="272"/>
      <c r="D95" s="71" t="s">
        <v>27</v>
      </c>
      <c r="E95" s="228">
        <f t="shared" ref="E95:E104" si="113">SUM(H95,K95,N95,Q95,T95,W95,Z95,AC95,AF95,AI95,AL95,AO95)</f>
        <v>2066.7339999999999</v>
      </c>
      <c r="F95" s="158">
        <f t="shared" ref="F95:F107" si="114">SUM(I95,L95,O95,R95,U95,X95,AA95,AD95,AG95,AJ95,AM95,AP95)</f>
        <v>828.73400000000004</v>
      </c>
      <c r="G95" s="167">
        <f t="shared" si="112"/>
        <v>40.098725815707297</v>
      </c>
      <c r="H95" s="71">
        <v>0</v>
      </c>
      <c r="I95" s="71">
        <v>0</v>
      </c>
      <c r="J95" s="71"/>
      <c r="K95" s="71">
        <v>0</v>
      </c>
      <c r="L95" s="71">
        <v>0</v>
      </c>
      <c r="M95" s="71"/>
      <c r="N95" s="71">
        <v>0</v>
      </c>
      <c r="O95" s="71">
        <v>0</v>
      </c>
      <c r="P95" s="71"/>
      <c r="Q95" s="163">
        <v>0</v>
      </c>
      <c r="R95" s="184">
        <v>0</v>
      </c>
      <c r="S95" s="184"/>
      <c r="T95" s="71">
        <v>0</v>
      </c>
      <c r="U95" s="71">
        <v>0</v>
      </c>
      <c r="V95" s="71"/>
      <c r="W95" s="71">
        <v>84.733999999999995</v>
      </c>
      <c r="X95" s="71">
        <v>84.733999999999995</v>
      </c>
      <c r="Y95" s="67">
        <v>100</v>
      </c>
      <c r="Z95" s="199">
        <v>0</v>
      </c>
      <c r="AA95" s="199">
        <v>0</v>
      </c>
      <c r="AB95" s="71"/>
      <c r="AC95" s="71">
        <v>0</v>
      </c>
      <c r="AD95" s="71">
        <v>0</v>
      </c>
      <c r="AE95" s="71"/>
      <c r="AF95" s="71">
        <v>0</v>
      </c>
      <c r="AG95" s="188">
        <v>0</v>
      </c>
      <c r="AH95" s="71"/>
      <c r="AI95" s="71">
        <v>0</v>
      </c>
      <c r="AJ95" s="71">
        <v>0</v>
      </c>
      <c r="AK95" s="71"/>
      <c r="AL95" s="71">
        <v>0</v>
      </c>
      <c r="AM95" s="71">
        <v>0</v>
      </c>
      <c r="AN95" s="71"/>
      <c r="AO95" s="236">
        <v>1982</v>
      </c>
      <c r="AP95" s="236">
        <v>744</v>
      </c>
      <c r="AQ95" s="67">
        <f>AP95/AO95*100</f>
        <v>37.537840565085773</v>
      </c>
      <c r="AR95" s="275"/>
    </row>
    <row r="96" spans="1:108" s="60" customFormat="1" ht="339" customHeight="1">
      <c r="A96" s="273"/>
      <c r="B96" s="273"/>
      <c r="C96" s="272"/>
      <c r="D96" s="65" t="s">
        <v>28</v>
      </c>
      <c r="E96" s="85"/>
      <c r="F96" s="158"/>
      <c r="G96" s="167"/>
      <c r="H96" s="71"/>
      <c r="I96" s="71"/>
      <c r="J96" s="71"/>
      <c r="K96" s="71"/>
      <c r="L96" s="71"/>
      <c r="M96" s="71"/>
      <c r="N96" s="71"/>
      <c r="O96" s="71"/>
      <c r="P96" s="71"/>
      <c r="Q96" s="163"/>
      <c r="R96" s="184"/>
      <c r="S96" s="184"/>
      <c r="T96" s="71"/>
      <c r="U96" s="71"/>
      <c r="V96" s="71"/>
      <c r="W96" s="71"/>
      <c r="X96" s="71"/>
      <c r="Y96" s="71"/>
      <c r="Z96" s="199"/>
      <c r="AA96" s="199"/>
      <c r="AB96" s="71"/>
      <c r="AC96" s="71"/>
      <c r="AD96" s="71"/>
      <c r="AE96" s="71"/>
      <c r="AF96" s="71"/>
      <c r="AG96" s="188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276"/>
    </row>
    <row r="97" spans="1:108" s="60" customFormat="1" ht="41.25" customHeight="1">
      <c r="A97" s="285" t="s">
        <v>104</v>
      </c>
      <c r="B97" s="285" t="s">
        <v>103</v>
      </c>
      <c r="C97" s="272"/>
      <c r="D97" s="71" t="s">
        <v>18</v>
      </c>
      <c r="E97" s="186">
        <f>SUM(H97,K97,N97,Q97,T97,W97,Z97,AC97,AF97,AI97,AL97,AO97)</f>
        <v>9041.4380000000001</v>
      </c>
      <c r="F97" s="186">
        <f t="shared" si="114"/>
        <v>9041.4380000000001</v>
      </c>
      <c r="G97" s="167">
        <f t="shared" si="112"/>
        <v>100</v>
      </c>
      <c r="H97" s="71">
        <v>0</v>
      </c>
      <c r="I97" s="71">
        <v>0</v>
      </c>
      <c r="J97" s="71"/>
      <c r="K97" s="71">
        <v>0</v>
      </c>
      <c r="L97" s="71">
        <v>0</v>
      </c>
      <c r="M97" s="71"/>
      <c r="N97" s="71">
        <v>0</v>
      </c>
      <c r="O97" s="71">
        <v>0</v>
      </c>
      <c r="P97" s="71"/>
      <c r="Q97" s="163">
        <v>0</v>
      </c>
      <c r="R97" s="184">
        <v>0</v>
      </c>
      <c r="S97" s="184"/>
      <c r="T97" s="71">
        <v>0</v>
      </c>
      <c r="U97" s="71">
        <v>0</v>
      </c>
      <c r="V97" s="71"/>
      <c r="W97" s="71">
        <v>0</v>
      </c>
      <c r="X97" s="71">
        <v>0</v>
      </c>
      <c r="Y97" s="71"/>
      <c r="Z97" s="199">
        <v>5181.9610000000002</v>
      </c>
      <c r="AA97" s="199">
        <v>5181.9610000000002</v>
      </c>
      <c r="AB97" s="67">
        <v>100</v>
      </c>
      <c r="AC97" s="71">
        <f>AD97</f>
        <v>3859.4769999999999</v>
      </c>
      <c r="AD97" s="71">
        <v>3859.4769999999999</v>
      </c>
      <c r="AE97" s="67">
        <v>100</v>
      </c>
      <c r="AF97" s="71">
        <v>0</v>
      </c>
      <c r="AG97" s="188">
        <v>0</v>
      </c>
      <c r="AH97" s="67"/>
      <c r="AI97" s="71">
        <v>0</v>
      </c>
      <c r="AJ97" s="71">
        <v>0</v>
      </c>
      <c r="AK97" s="71"/>
      <c r="AL97" s="71">
        <v>0</v>
      </c>
      <c r="AM97" s="71">
        <v>0</v>
      </c>
      <c r="AN97" s="71"/>
      <c r="AO97" s="153">
        <v>0</v>
      </c>
      <c r="AP97" s="71">
        <v>0</v>
      </c>
      <c r="AQ97" s="71"/>
      <c r="AR97" s="71"/>
    </row>
    <row r="98" spans="1:108" s="60" customFormat="1" ht="60" customHeight="1">
      <c r="A98" s="272"/>
      <c r="B98" s="272"/>
      <c r="C98" s="272"/>
      <c r="D98" s="71" t="s">
        <v>27</v>
      </c>
      <c r="E98" s="186">
        <f>SUM(H98,K98,N98,Q98,T98,W98,Z98,AC98,AF98,AI98,AL98,AO98)</f>
        <v>9041.4380000000001</v>
      </c>
      <c r="F98" s="186">
        <f>SUM(I98,L98,O98,R98,U98,X98,AA98,AD98,AG98,AJ98,AM98,AP98)</f>
        <v>9041.4380000000001</v>
      </c>
      <c r="G98" s="167">
        <f t="shared" si="112"/>
        <v>100</v>
      </c>
      <c r="H98" s="71">
        <v>0</v>
      </c>
      <c r="I98" s="71">
        <v>0</v>
      </c>
      <c r="J98" s="71"/>
      <c r="K98" s="71">
        <v>0</v>
      </c>
      <c r="L98" s="71">
        <v>0</v>
      </c>
      <c r="M98" s="71"/>
      <c r="N98" s="71">
        <v>0</v>
      </c>
      <c r="O98" s="71">
        <v>0</v>
      </c>
      <c r="P98" s="71"/>
      <c r="Q98" s="163">
        <v>0</v>
      </c>
      <c r="R98" s="184">
        <v>0</v>
      </c>
      <c r="S98" s="184"/>
      <c r="T98" s="71">
        <v>0</v>
      </c>
      <c r="U98" s="71">
        <v>0</v>
      </c>
      <c r="V98" s="71"/>
      <c r="W98" s="71">
        <v>0</v>
      </c>
      <c r="X98" s="71">
        <v>0</v>
      </c>
      <c r="Y98" s="71"/>
      <c r="Z98" s="199">
        <v>5181.9610000000002</v>
      </c>
      <c r="AA98" s="199">
        <v>5181.9610000000002</v>
      </c>
      <c r="AB98" s="67">
        <v>100</v>
      </c>
      <c r="AC98" s="71">
        <f>AC97</f>
        <v>3859.4769999999999</v>
      </c>
      <c r="AD98" s="71">
        <f>AD97</f>
        <v>3859.4769999999999</v>
      </c>
      <c r="AE98" s="67">
        <v>100</v>
      </c>
      <c r="AF98" s="71">
        <v>0</v>
      </c>
      <c r="AG98" s="188">
        <f>AG97</f>
        <v>0</v>
      </c>
      <c r="AH98" s="67"/>
      <c r="AI98" s="71">
        <v>0</v>
      </c>
      <c r="AJ98" s="71">
        <v>0</v>
      </c>
      <c r="AK98" s="71"/>
      <c r="AL98" s="71">
        <v>0</v>
      </c>
      <c r="AM98" s="71">
        <v>0</v>
      </c>
      <c r="AN98" s="71"/>
      <c r="AO98" s="154">
        <v>0</v>
      </c>
      <c r="AP98" s="71">
        <v>0</v>
      </c>
      <c r="AQ98" s="71"/>
      <c r="AR98" s="71"/>
    </row>
    <row r="99" spans="1:108" s="60" customFormat="1" ht="92.25" customHeight="1">
      <c r="A99" s="273"/>
      <c r="B99" s="273"/>
      <c r="C99" s="272"/>
      <c r="D99" s="65" t="s">
        <v>28</v>
      </c>
      <c r="E99" s="85"/>
      <c r="F99" s="158"/>
      <c r="G99" s="85"/>
      <c r="H99" s="71"/>
      <c r="I99" s="71"/>
      <c r="J99" s="71"/>
      <c r="K99" s="71"/>
      <c r="L99" s="71"/>
      <c r="M99" s="71"/>
      <c r="N99" s="71"/>
      <c r="O99" s="71"/>
      <c r="P99" s="71"/>
      <c r="Q99" s="163"/>
      <c r="R99" s="184"/>
      <c r="S99" s="184"/>
      <c r="T99" s="71"/>
      <c r="U99" s="71"/>
      <c r="V99" s="71"/>
      <c r="W99" s="71"/>
      <c r="X99" s="71"/>
      <c r="Y99" s="71"/>
      <c r="Z99" s="199"/>
      <c r="AA99" s="199"/>
      <c r="AB99" s="71"/>
      <c r="AC99" s="71"/>
      <c r="AD99" s="71"/>
      <c r="AE99" s="71"/>
      <c r="AF99" s="71"/>
      <c r="AG99" s="188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</row>
    <row r="100" spans="1:108" s="60" customFormat="1" ht="94.5" customHeight="1">
      <c r="A100" s="285" t="s">
        <v>96</v>
      </c>
      <c r="B100" s="285" t="s">
        <v>97</v>
      </c>
      <c r="C100" s="272"/>
      <c r="D100" s="71" t="s">
        <v>18</v>
      </c>
      <c r="E100" s="85">
        <f>SUM(H100,K100,N100,Q100,T100,W100,Z100,AC100,AF100,AI100,AL100,AO100)</f>
        <v>2707.9589999999998</v>
      </c>
      <c r="F100" s="158">
        <f t="shared" si="114"/>
        <v>20.565000000000001</v>
      </c>
      <c r="G100" s="85">
        <f>F100/E100*100</f>
        <v>0.75942804156192922</v>
      </c>
      <c r="H100" s="71">
        <v>0</v>
      </c>
      <c r="I100" s="71">
        <v>0</v>
      </c>
      <c r="J100" s="71"/>
      <c r="K100" s="71">
        <v>0</v>
      </c>
      <c r="L100" s="71">
        <v>0</v>
      </c>
      <c r="M100" s="71"/>
      <c r="N100" s="71">
        <v>0</v>
      </c>
      <c r="O100" s="71">
        <v>0</v>
      </c>
      <c r="P100" s="71"/>
      <c r="Q100" s="163">
        <v>0</v>
      </c>
      <c r="R100" s="184">
        <v>0</v>
      </c>
      <c r="S100" s="184"/>
      <c r="T100" s="71">
        <v>0</v>
      </c>
      <c r="U100" s="71">
        <v>0</v>
      </c>
      <c r="V100" s="71"/>
      <c r="W100" s="71">
        <v>0</v>
      </c>
      <c r="X100" s="71">
        <v>0</v>
      </c>
      <c r="Y100" s="71"/>
      <c r="Z100" s="199">
        <v>0</v>
      </c>
      <c r="AA100" s="199">
        <v>0</v>
      </c>
      <c r="AB100" s="71"/>
      <c r="AC100" s="71">
        <v>0</v>
      </c>
      <c r="AD100" s="71">
        <v>0</v>
      </c>
      <c r="AE100" s="71"/>
      <c r="AF100" s="71">
        <v>0</v>
      </c>
      <c r="AG100" s="188">
        <v>0</v>
      </c>
      <c r="AH100" s="71"/>
      <c r="AI100" s="71">
        <v>0</v>
      </c>
      <c r="AJ100" s="71">
        <v>0</v>
      </c>
      <c r="AK100" s="71"/>
      <c r="AL100" s="71">
        <v>20.565000000000001</v>
      </c>
      <c r="AM100" s="229">
        <v>20.565000000000001</v>
      </c>
      <c r="AN100" s="67">
        <v>100</v>
      </c>
      <c r="AO100" s="71">
        <v>2687.3939999999998</v>
      </c>
      <c r="AP100" s="71">
        <v>0</v>
      </c>
      <c r="AQ100" s="71"/>
      <c r="AR100" s="269" t="s">
        <v>127</v>
      </c>
    </row>
    <row r="101" spans="1:108" s="60" customFormat="1" ht="78.75" customHeight="1">
      <c r="A101" s="272"/>
      <c r="B101" s="272"/>
      <c r="C101" s="272"/>
      <c r="D101" s="71" t="s">
        <v>27</v>
      </c>
      <c r="E101" s="85">
        <f t="shared" si="113"/>
        <v>2707.9589999999998</v>
      </c>
      <c r="F101" s="158">
        <f t="shared" si="114"/>
        <v>20.565000000000001</v>
      </c>
      <c r="G101" s="230">
        <f>F101/E101*100</f>
        <v>0.75942804156192922</v>
      </c>
      <c r="H101" s="71">
        <v>0</v>
      </c>
      <c r="I101" s="71">
        <v>0</v>
      </c>
      <c r="J101" s="71"/>
      <c r="K101" s="71">
        <v>0</v>
      </c>
      <c r="L101" s="71">
        <v>0</v>
      </c>
      <c r="M101" s="71"/>
      <c r="N101" s="71">
        <v>0</v>
      </c>
      <c r="O101" s="71">
        <v>0</v>
      </c>
      <c r="P101" s="71"/>
      <c r="Q101" s="163">
        <v>0</v>
      </c>
      <c r="R101" s="184">
        <v>0</v>
      </c>
      <c r="S101" s="184"/>
      <c r="T101" s="71">
        <v>0</v>
      </c>
      <c r="U101" s="71">
        <v>0</v>
      </c>
      <c r="V101" s="71"/>
      <c r="W101" s="71">
        <v>0</v>
      </c>
      <c r="X101" s="71">
        <v>0</v>
      </c>
      <c r="Y101" s="71"/>
      <c r="Z101" s="199">
        <v>0</v>
      </c>
      <c r="AA101" s="199">
        <v>0</v>
      </c>
      <c r="AB101" s="71"/>
      <c r="AC101" s="71">
        <v>0</v>
      </c>
      <c r="AD101" s="71">
        <v>0</v>
      </c>
      <c r="AE101" s="71"/>
      <c r="AF101" s="71">
        <v>0</v>
      </c>
      <c r="AG101" s="188">
        <v>0</v>
      </c>
      <c r="AH101" s="71"/>
      <c r="AI101" s="71">
        <v>0</v>
      </c>
      <c r="AJ101" s="71">
        <v>0</v>
      </c>
      <c r="AK101" s="71"/>
      <c r="AL101" s="71">
        <v>20.565000000000001</v>
      </c>
      <c r="AM101" s="229">
        <v>20.565000000000001</v>
      </c>
      <c r="AN101" s="67">
        <v>100</v>
      </c>
      <c r="AO101" s="71">
        <f>AO100</f>
        <v>2687.3939999999998</v>
      </c>
      <c r="AP101" s="71">
        <v>0</v>
      </c>
      <c r="AQ101" s="71"/>
      <c r="AR101" s="272"/>
    </row>
    <row r="102" spans="1:108" s="60" customFormat="1" ht="97.5" customHeight="1">
      <c r="A102" s="273"/>
      <c r="B102" s="273"/>
      <c r="C102" s="272"/>
      <c r="D102" s="65" t="s">
        <v>28</v>
      </c>
      <c r="E102" s="85"/>
      <c r="F102" s="158"/>
      <c r="G102" s="85"/>
      <c r="H102" s="71"/>
      <c r="I102" s="71"/>
      <c r="J102" s="71"/>
      <c r="K102" s="71"/>
      <c r="L102" s="71"/>
      <c r="M102" s="71"/>
      <c r="N102" s="71"/>
      <c r="O102" s="71"/>
      <c r="P102" s="71"/>
      <c r="Q102" s="163"/>
      <c r="R102" s="184"/>
      <c r="S102" s="184"/>
      <c r="T102" s="71"/>
      <c r="U102" s="71"/>
      <c r="V102" s="71"/>
      <c r="W102" s="71"/>
      <c r="X102" s="71"/>
      <c r="Y102" s="71"/>
      <c r="Z102" s="199"/>
      <c r="AA102" s="199"/>
      <c r="AB102" s="71"/>
      <c r="AC102" s="71"/>
      <c r="AD102" s="71"/>
      <c r="AE102" s="71"/>
      <c r="AF102" s="71"/>
      <c r="AG102" s="188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272"/>
    </row>
    <row r="103" spans="1:108" s="60" customFormat="1" ht="101.25" customHeight="1">
      <c r="A103" s="285" t="s">
        <v>99</v>
      </c>
      <c r="B103" s="285" t="s">
        <v>98</v>
      </c>
      <c r="C103" s="272"/>
      <c r="D103" s="71" t="s">
        <v>18</v>
      </c>
      <c r="E103" s="85">
        <f t="shared" si="113"/>
        <v>50</v>
      </c>
      <c r="F103" s="158">
        <f t="shared" si="114"/>
        <v>0</v>
      </c>
      <c r="G103" s="85"/>
      <c r="H103" s="71">
        <v>0</v>
      </c>
      <c r="I103" s="71">
        <v>0</v>
      </c>
      <c r="J103" s="71"/>
      <c r="K103" s="71">
        <v>0</v>
      </c>
      <c r="L103" s="71">
        <v>0</v>
      </c>
      <c r="M103" s="71"/>
      <c r="N103" s="71">
        <v>0</v>
      </c>
      <c r="O103" s="71">
        <v>0</v>
      </c>
      <c r="P103" s="71"/>
      <c r="Q103" s="163">
        <v>0</v>
      </c>
      <c r="R103" s="184">
        <v>0</v>
      </c>
      <c r="S103" s="184"/>
      <c r="T103" s="71">
        <v>0</v>
      </c>
      <c r="U103" s="71">
        <v>0</v>
      </c>
      <c r="V103" s="71"/>
      <c r="W103" s="71">
        <v>0</v>
      </c>
      <c r="X103" s="71">
        <v>0</v>
      </c>
      <c r="Y103" s="71"/>
      <c r="Z103" s="199">
        <v>0</v>
      </c>
      <c r="AA103" s="199">
        <v>0</v>
      </c>
      <c r="AB103" s="71"/>
      <c r="AC103" s="71">
        <v>0</v>
      </c>
      <c r="AD103" s="71">
        <v>0</v>
      </c>
      <c r="AE103" s="71"/>
      <c r="AF103" s="71">
        <v>0</v>
      </c>
      <c r="AG103" s="188">
        <v>0</v>
      </c>
      <c r="AH103" s="71"/>
      <c r="AI103" s="71">
        <v>0</v>
      </c>
      <c r="AJ103" s="71">
        <v>0</v>
      </c>
      <c r="AK103" s="71"/>
      <c r="AL103" s="71">
        <v>0</v>
      </c>
      <c r="AM103" s="71">
        <v>0</v>
      </c>
      <c r="AN103" s="71"/>
      <c r="AO103" s="71">
        <v>50</v>
      </c>
      <c r="AP103" s="71">
        <v>0</v>
      </c>
      <c r="AQ103" s="71"/>
      <c r="AR103" s="272"/>
    </row>
    <row r="104" spans="1:108" s="60" customFormat="1" ht="63" customHeight="1">
      <c r="A104" s="272"/>
      <c r="B104" s="272"/>
      <c r="C104" s="272"/>
      <c r="D104" s="71" t="s">
        <v>27</v>
      </c>
      <c r="E104" s="85">
        <f t="shared" si="113"/>
        <v>50</v>
      </c>
      <c r="F104" s="158">
        <f t="shared" si="114"/>
        <v>0</v>
      </c>
      <c r="G104" s="85"/>
      <c r="H104" s="71">
        <v>0</v>
      </c>
      <c r="I104" s="71">
        <v>0</v>
      </c>
      <c r="J104" s="71"/>
      <c r="K104" s="71">
        <v>0</v>
      </c>
      <c r="L104" s="71">
        <v>0</v>
      </c>
      <c r="M104" s="71"/>
      <c r="N104" s="71">
        <v>0</v>
      </c>
      <c r="O104" s="71">
        <v>0</v>
      </c>
      <c r="P104" s="71"/>
      <c r="Q104" s="163">
        <v>0</v>
      </c>
      <c r="R104" s="184">
        <v>0</v>
      </c>
      <c r="S104" s="184"/>
      <c r="T104" s="71">
        <v>0</v>
      </c>
      <c r="U104" s="71">
        <v>0</v>
      </c>
      <c r="V104" s="71"/>
      <c r="W104" s="71">
        <v>0</v>
      </c>
      <c r="X104" s="71">
        <v>0</v>
      </c>
      <c r="Y104" s="71"/>
      <c r="Z104" s="199">
        <v>0</v>
      </c>
      <c r="AA104" s="199">
        <v>0</v>
      </c>
      <c r="AB104" s="71"/>
      <c r="AC104" s="71">
        <v>0</v>
      </c>
      <c r="AD104" s="71">
        <v>0</v>
      </c>
      <c r="AE104" s="71"/>
      <c r="AF104" s="71">
        <v>0</v>
      </c>
      <c r="AG104" s="188">
        <v>0</v>
      </c>
      <c r="AH104" s="71"/>
      <c r="AI104" s="71">
        <v>0</v>
      </c>
      <c r="AJ104" s="71">
        <v>0</v>
      </c>
      <c r="AK104" s="71"/>
      <c r="AL104" s="71">
        <v>0</v>
      </c>
      <c r="AM104" s="71">
        <v>0</v>
      </c>
      <c r="AN104" s="71"/>
      <c r="AO104" s="71">
        <v>50</v>
      </c>
      <c r="AP104" s="71">
        <v>0</v>
      </c>
      <c r="AQ104" s="71"/>
      <c r="AR104" s="272"/>
    </row>
    <row r="105" spans="1:108" s="60" customFormat="1" ht="208.5" customHeight="1">
      <c r="A105" s="273"/>
      <c r="B105" s="273"/>
      <c r="C105" s="272"/>
      <c r="D105" s="65" t="s">
        <v>28</v>
      </c>
      <c r="E105" s="85"/>
      <c r="F105" s="158"/>
      <c r="G105" s="85"/>
      <c r="H105" s="71"/>
      <c r="I105" s="71"/>
      <c r="J105" s="71"/>
      <c r="K105" s="71"/>
      <c r="L105" s="71"/>
      <c r="M105" s="71"/>
      <c r="N105" s="71"/>
      <c r="O105" s="71"/>
      <c r="P105" s="71"/>
      <c r="Q105" s="163"/>
      <c r="R105" s="184"/>
      <c r="S105" s="184"/>
      <c r="T105" s="71"/>
      <c r="U105" s="71"/>
      <c r="V105" s="71"/>
      <c r="W105" s="71"/>
      <c r="X105" s="71"/>
      <c r="Y105" s="71"/>
      <c r="Z105" s="199"/>
      <c r="AA105" s="199"/>
      <c r="AB105" s="71"/>
      <c r="AC105" s="71"/>
      <c r="AD105" s="71"/>
      <c r="AE105" s="71"/>
      <c r="AF105" s="71"/>
      <c r="AG105" s="188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273"/>
    </row>
    <row r="106" spans="1:108" s="60" customFormat="1" ht="136.5" customHeight="1">
      <c r="A106" s="285" t="s">
        <v>100</v>
      </c>
      <c r="B106" s="285" t="s">
        <v>101</v>
      </c>
      <c r="C106" s="272"/>
      <c r="D106" s="71" t="s">
        <v>18</v>
      </c>
      <c r="E106" s="186">
        <f>H106+K106+N106+Q106+T106+W106+Z106+AC106+AF106+AI106+AL106+AO106</f>
        <v>502.87200000000001</v>
      </c>
      <c r="F106" s="186">
        <f t="shared" si="114"/>
        <v>502.86699999999996</v>
      </c>
      <c r="G106" s="85">
        <f>F106*100/E106</f>
        <v>99.999005711194883</v>
      </c>
      <c r="H106" s="71">
        <v>0</v>
      </c>
      <c r="I106" s="71">
        <v>0</v>
      </c>
      <c r="J106" s="71"/>
      <c r="K106" s="71">
        <v>251.065</v>
      </c>
      <c r="L106" s="71">
        <v>251.065</v>
      </c>
      <c r="M106" s="67">
        <v>100</v>
      </c>
      <c r="N106" s="71">
        <v>2.1970000000000001</v>
      </c>
      <c r="O106" s="71">
        <v>2.1970000000000001</v>
      </c>
      <c r="P106" s="67">
        <v>100</v>
      </c>
      <c r="Q106" s="163">
        <v>0</v>
      </c>
      <c r="R106" s="184">
        <v>0</v>
      </c>
      <c r="S106" s="184"/>
      <c r="T106" s="71">
        <v>0</v>
      </c>
      <c r="U106" s="71">
        <v>0</v>
      </c>
      <c r="V106" s="71"/>
      <c r="W106" s="71">
        <v>0</v>
      </c>
      <c r="X106" s="71">
        <v>0</v>
      </c>
      <c r="Y106" s="71"/>
      <c r="Z106" s="199">
        <v>249.61</v>
      </c>
      <c r="AA106" s="199">
        <v>249.60499999999999</v>
      </c>
      <c r="AB106" s="67">
        <v>100</v>
      </c>
      <c r="AC106" s="71">
        <v>0</v>
      </c>
      <c r="AD106" s="71">
        <v>0</v>
      </c>
      <c r="AE106" s="71"/>
      <c r="AF106" s="71">
        <v>0</v>
      </c>
      <c r="AG106" s="188">
        <v>0</v>
      </c>
      <c r="AH106" s="71"/>
      <c r="AI106" s="71">
        <v>0</v>
      </c>
      <c r="AJ106" s="71">
        <v>0</v>
      </c>
      <c r="AK106" s="71"/>
      <c r="AL106" s="71">
        <v>0</v>
      </c>
      <c r="AM106" s="71">
        <v>0</v>
      </c>
      <c r="AN106" s="71"/>
      <c r="AO106" s="71">
        <v>0</v>
      </c>
      <c r="AP106" s="71">
        <v>0</v>
      </c>
      <c r="AQ106" s="71"/>
      <c r="AR106" s="71"/>
    </row>
    <row r="107" spans="1:108" s="60" customFormat="1" ht="75.75" customHeight="1">
      <c r="A107" s="272"/>
      <c r="B107" s="272"/>
      <c r="C107" s="272"/>
      <c r="D107" s="71" t="s">
        <v>27</v>
      </c>
      <c r="E107" s="186">
        <f>E106</f>
        <v>502.87200000000001</v>
      </c>
      <c r="F107" s="186">
        <f t="shared" si="114"/>
        <v>502.87199999999996</v>
      </c>
      <c r="G107" s="85">
        <f>F107*100/E107</f>
        <v>99.999999999999986</v>
      </c>
      <c r="H107" s="71">
        <v>0</v>
      </c>
      <c r="I107" s="71">
        <v>0</v>
      </c>
      <c r="J107" s="71"/>
      <c r="K107" s="71">
        <f>K106</f>
        <v>251.065</v>
      </c>
      <c r="L107" s="71">
        <v>251.07</v>
      </c>
      <c r="M107" s="67">
        <v>100</v>
      </c>
      <c r="N107" s="71">
        <f>N106</f>
        <v>2.1970000000000001</v>
      </c>
      <c r="O107" s="71">
        <f>O106</f>
        <v>2.1970000000000001</v>
      </c>
      <c r="P107" s="67">
        <v>100</v>
      </c>
      <c r="Q107" s="163">
        <v>0</v>
      </c>
      <c r="R107" s="184">
        <v>0</v>
      </c>
      <c r="S107" s="184"/>
      <c r="T107" s="71">
        <v>0</v>
      </c>
      <c r="U107" s="71">
        <v>0</v>
      </c>
      <c r="V107" s="71"/>
      <c r="W107" s="71">
        <v>0</v>
      </c>
      <c r="X107" s="71">
        <v>0</v>
      </c>
      <c r="Y107" s="71"/>
      <c r="Z107" s="199">
        <v>249.61</v>
      </c>
      <c r="AA107" s="199">
        <v>249.60499999999999</v>
      </c>
      <c r="AB107" s="67">
        <v>100</v>
      </c>
      <c r="AC107" s="71">
        <v>0</v>
      </c>
      <c r="AD107" s="71">
        <v>0</v>
      </c>
      <c r="AE107" s="71"/>
      <c r="AF107" s="71">
        <v>0</v>
      </c>
      <c r="AG107" s="188">
        <v>0</v>
      </c>
      <c r="AH107" s="71"/>
      <c r="AI107" s="71">
        <v>0</v>
      </c>
      <c r="AJ107" s="71">
        <v>0</v>
      </c>
      <c r="AK107" s="71"/>
      <c r="AL107" s="71">
        <v>0</v>
      </c>
      <c r="AM107" s="71">
        <v>0</v>
      </c>
      <c r="AN107" s="71"/>
      <c r="AO107" s="71">
        <v>0</v>
      </c>
      <c r="AP107" s="71">
        <v>0</v>
      </c>
      <c r="AQ107" s="71"/>
      <c r="AR107" s="71"/>
    </row>
    <row r="108" spans="1:108" s="60" customFormat="1" ht="98.25" customHeight="1">
      <c r="A108" s="273"/>
      <c r="B108" s="273"/>
      <c r="C108" s="273"/>
      <c r="D108" s="65" t="s">
        <v>28</v>
      </c>
      <c r="E108" s="85"/>
      <c r="F108" s="158"/>
      <c r="G108" s="85"/>
      <c r="H108" s="71"/>
      <c r="I108" s="71"/>
      <c r="J108" s="71"/>
      <c r="K108" s="71"/>
      <c r="L108" s="71"/>
      <c r="M108" s="71"/>
      <c r="N108" s="71"/>
      <c r="O108" s="71"/>
      <c r="P108" s="71"/>
      <c r="Q108" s="163"/>
      <c r="R108" s="184"/>
      <c r="S108" s="184"/>
      <c r="T108" s="71"/>
      <c r="U108" s="71"/>
      <c r="V108" s="71"/>
      <c r="W108" s="71"/>
      <c r="X108" s="71"/>
      <c r="Y108" s="71"/>
      <c r="Z108" s="199"/>
      <c r="AA108" s="199"/>
      <c r="AB108" s="71"/>
      <c r="AC108" s="71"/>
      <c r="AD108" s="71"/>
      <c r="AE108" s="71"/>
      <c r="AF108" s="71"/>
      <c r="AG108" s="188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</row>
    <row r="109" spans="1:108" s="104" customFormat="1" ht="36.75" customHeight="1">
      <c r="A109" s="281" t="s">
        <v>89</v>
      </c>
      <c r="B109" s="281"/>
      <c r="C109" s="281"/>
      <c r="D109" s="95" t="s">
        <v>18</v>
      </c>
      <c r="E109" s="117">
        <f>H109+K109+N109+Q109+T109+Z109+AF109+AI109+AL109+AO109+W109+AC109</f>
        <v>14369.003000000001</v>
      </c>
      <c r="F109" s="114">
        <f>SUM(F94,F97,F100,F103,F106)</f>
        <v>10393.604000000001</v>
      </c>
      <c r="G109" s="114">
        <f>F109*100/E109</f>
        <v>72.333508455666689</v>
      </c>
      <c r="H109" s="114">
        <f t="shared" ref="H109:T110" si="115">SUM(H103,H100,H94)</f>
        <v>0</v>
      </c>
      <c r="I109" s="114">
        <f t="shared" si="115"/>
        <v>0</v>
      </c>
      <c r="J109" s="114"/>
      <c r="K109" s="114">
        <v>251.065</v>
      </c>
      <c r="L109" s="114">
        <f>K109</f>
        <v>251.065</v>
      </c>
      <c r="M109" s="120">
        <v>100</v>
      </c>
      <c r="N109" s="156">
        <f>SUM(N103,N100,N94,N106)</f>
        <v>2.1970000000000001</v>
      </c>
      <c r="O109" s="156">
        <v>2.1970000000000001</v>
      </c>
      <c r="P109" s="120">
        <v>100</v>
      </c>
      <c r="Q109" s="114">
        <f t="shared" si="115"/>
        <v>0</v>
      </c>
      <c r="R109" s="114">
        <v>0</v>
      </c>
      <c r="S109" s="115"/>
      <c r="T109" s="114">
        <f t="shared" si="115"/>
        <v>0</v>
      </c>
      <c r="U109" s="114">
        <f t="shared" ref="U109" si="116">SUM(U103,U100,U94)</f>
        <v>0</v>
      </c>
      <c r="V109" s="114"/>
      <c r="W109" s="156">
        <f>SUM(W94,W97,W100,W103,W106)</f>
        <v>84.733999999999995</v>
      </c>
      <c r="X109" s="114">
        <f>SUM(X94,X97,X100,X103,X106)</f>
        <v>84.733999999999995</v>
      </c>
      <c r="Y109" s="169">
        <f>X109/W109*100</f>
        <v>100</v>
      </c>
      <c r="Z109" s="114">
        <f>SUM(Z103,Z100,Z94,Z91)</f>
        <v>5431.5709999999999</v>
      </c>
      <c r="AA109" s="114">
        <f>SUM(AA103,AA100,AA94,AA91)</f>
        <v>5431.5659999999998</v>
      </c>
      <c r="AB109" s="120">
        <f>AA110/Z110*100</f>
        <v>99.999907945601734</v>
      </c>
      <c r="AC109" s="114">
        <f t="shared" ref="AC109:AD109" si="117">SUM(AC103,AC100,AC94,AC91)</f>
        <v>3859.4769999999999</v>
      </c>
      <c r="AD109" s="114">
        <f t="shared" si="117"/>
        <v>3859.4769999999999</v>
      </c>
      <c r="AE109" s="120">
        <v>100</v>
      </c>
      <c r="AF109" s="114">
        <f>SUM(AF103,AF100,AF94,AF97)</f>
        <v>0</v>
      </c>
      <c r="AG109" s="114">
        <f>AG106+AG103+AG100+AG97</f>
        <v>0</v>
      </c>
      <c r="AH109" s="120"/>
      <c r="AI109" s="114">
        <f>AI59</f>
        <v>0</v>
      </c>
      <c r="AJ109" s="114">
        <f>AJ59</f>
        <v>0</v>
      </c>
      <c r="AK109" s="114"/>
      <c r="AL109" s="114">
        <f>SUM(AL103,AL100,AL94,AL97)</f>
        <v>20.565000000000001</v>
      </c>
      <c r="AM109" s="114">
        <f>SUM(AM103,AM100,AM94,AM97)</f>
        <v>20.565000000000001</v>
      </c>
      <c r="AN109" s="114"/>
      <c r="AO109" s="114">
        <f>SUM(AO103,AO97,AO100,AO94)</f>
        <v>4719.3940000000002</v>
      </c>
      <c r="AP109" s="169">
        <f>SUM(AP103,AP97,AP100,AP94)</f>
        <v>744</v>
      </c>
      <c r="AQ109" s="120">
        <f>AP109/AO109*100</f>
        <v>15.764735896176498</v>
      </c>
      <c r="AR109" s="105"/>
      <c r="AS109" s="119"/>
      <c r="AT109" s="119"/>
      <c r="AU109" s="119"/>
      <c r="AV109" s="119"/>
      <c r="AW109" s="119"/>
      <c r="AX109" s="119"/>
      <c r="AY109" s="119"/>
      <c r="AZ109" s="119"/>
      <c r="BA109" s="119"/>
      <c r="BB109" s="119"/>
      <c r="BC109" s="119"/>
      <c r="BD109" s="119"/>
      <c r="BE109" s="119"/>
      <c r="BF109" s="119"/>
      <c r="BG109" s="119"/>
      <c r="BH109" s="119"/>
      <c r="BI109" s="119"/>
      <c r="BJ109" s="119"/>
      <c r="BK109" s="119"/>
      <c r="BL109" s="119"/>
      <c r="BM109" s="119"/>
      <c r="BN109" s="119"/>
      <c r="BO109" s="119"/>
      <c r="BP109" s="119"/>
      <c r="BQ109" s="119"/>
      <c r="BR109" s="119"/>
      <c r="BS109" s="119"/>
      <c r="BT109" s="119"/>
      <c r="BU109" s="119"/>
      <c r="BV109" s="119"/>
      <c r="BW109" s="119"/>
      <c r="BX109" s="119"/>
      <c r="BY109" s="119"/>
      <c r="BZ109" s="119"/>
      <c r="CA109" s="119"/>
      <c r="CB109" s="119"/>
      <c r="CC109" s="119"/>
      <c r="CD109" s="119"/>
      <c r="CE109" s="119"/>
      <c r="CF109" s="119"/>
      <c r="CG109" s="119"/>
      <c r="CH109" s="119"/>
      <c r="CI109" s="119"/>
      <c r="CJ109" s="119"/>
      <c r="CK109" s="119"/>
      <c r="CL109" s="119"/>
      <c r="CM109" s="119"/>
      <c r="CN109" s="119"/>
      <c r="CO109" s="119"/>
      <c r="CP109" s="119"/>
      <c r="CQ109" s="119"/>
      <c r="CR109" s="119"/>
      <c r="CS109" s="119"/>
      <c r="CT109" s="119"/>
      <c r="CU109" s="119"/>
      <c r="CV109" s="119"/>
      <c r="CW109" s="119"/>
      <c r="CX109" s="119"/>
      <c r="CY109" s="119"/>
      <c r="CZ109" s="119"/>
      <c r="DA109" s="119"/>
      <c r="DB109" s="119"/>
      <c r="DC109" s="119"/>
      <c r="DD109" s="119"/>
    </row>
    <row r="110" spans="1:108" s="104" customFormat="1" ht="55.5" customHeight="1">
      <c r="A110" s="281"/>
      <c r="B110" s="281"/>
      <c r="C110" s="281"/>
      <c r="D110" s="95" t="s">
        <v>27</v>
      </c>
      <c r="E110" s="117">
        <f>H110+K110+N110+Q110+T110+W110+Z110+AC110+AF110+AI110+AL110+AO110</f>
        <v>14369.003000000001</v>
      </c>
      <c r="F110" s="96">
        <f>F109</f>
        <v>10393.604000000001</v>
      </c>
      <c r="G110" s="114">
        <f>F110*100/E110</f>
        <v>72.333508455666689</v>
      </c>
      <c r="H110" s="114">
        <f t="shared" si="115"/>
        <v>0</v>
      </c>
      <c r="I110" s="114">
        <f t="shared" si="115"/>
        <v>0</v>
      </c>
      <c r="J110" s="96"/>
      <c r="K110" s="114">
        <f>K109</f>
        <v>251.065</v>
      </c>
      <c r="L110" s="114">
        <f>K110</f>
        <v>251.065</v>
      </c>
      <c r="M110" s="97">
        <v>100</v>
      </c>
      <c r="N110" s="157">
        <f>N109</f>
        <v>2.1970000000000001</v>
      </c>
      <c r="O110" s="157">
        <v>2.1970000000000001</v>
      </c>
      <c r="P110" s="97">
        <v>100</v>
      </c>
      <c r="Q110" s="96">
        <v>0</v>
      </c>
      <c r="R110" s="96">
        <v>0</v>
      </c>
      <c r="S110" s="98"/>
      <c r="T110" s="114">
        <f t="shared" si="115"/>
        <v>0</v>
      </c>
      <c r="U110" s="114">
        <f t="shared" ref="U110" si="118">SUM(U104,U101,U95)</f>
        <v>0</v>
      </c>
      <c r="V110" s="96"/>
      <c r="W110" s="157">
        <f>W109</f>
        <v>84.733999999999995</v>
      </c>
      <c r="X110" s="96">
        <f>X109</f>
        <v>84.733999999999995</v>
      </c>
      <c r="Y110" s="169">
        <f>X110/W110*100</f>
        <v>100</v>
      </c>
      <c r="Z110" s="114">
        <f>SUM(Z104,Z101,Z95,Z92)</f>
        <v>5431.5709999999999</v>
      </c>
      <c r="AA110" s="114">
        <f>SUM(AA104,AA101,AA95,AA92)</f>
        <v>5431.5659999999998</v>
      </c>
      <c r="AB110" s="120">
        <v>105</v>
      </c>
      <c r="AC110" s="114">
        <f t="shared" ref="AC110:AD110" si="119">SUM(AC104,AC101,AC95,AC92)</f>
        <v>3859.4769999999999</v>
      </c>
      <c r="AD110" s="114">
        <f t="shared" si="119"/>
        <v>3859.4769999999999</v>
      </c>
      <c r="AE110" s="97">
        <v>100</v>
      </c>
      <c r="AF110" s="114">
        <f>SUM(AF104,AF101,AF95,AF98)</f>
        <v>0</v>
      </c>
      <c r="AG110" s="96">
        <f>AG109</f>
        <v>0</v>
      </c>
      <c r="AH110" s="97"/>
      <c r="AI110" s="114">
        <f>AI60</f>
        <v>0</v>
      </c>
      <c r="AJ110" s="114">
        <f>AJ60</f>
        <v>0</v>
      </c>
      <c r="AK110" s="96"/>
      <c r="AL110" s="96">
        <f>AL109</f>
        <v>20.565000000000001</v>
      </c>
      <c r="AM110" s="96">
        <f>AM109</f>
        <v>20.565000000000001</v>
      </c>
      <c r="AN110" s="96"/>
      <c r="AO110" s="114">
        <f>SUM(AO104,AO98,AO101,AO95)</f>
        <v>4719.3940000000002</v>
      </c>
      <c r="AP110" s="169">
        <f>SUM(AP104,AP98,AP101,AP95)</f>
        <v>744</v>
      </c>
      <c r="AQ110" s="120">
        <f>AP110/AO110*100</f>
        <v>15.764735896176498</v>
      </c>
      <c r="AR110" s="105"/>
      <c r="AS110" s="119"/>
      <c r="AT110" s="119"/>
      <c r="AU110" s="119"/>
      <c r="AV110" s="119"/>
      <c r="AW110" s="119"/>
      <c r="AX110" s="119"/>
      <c r="AY110" s="119"/>
      <c r="AZ110" s="119"/>
      <c r="BA110" s="119"/>
      <c r="BB110" s="119"/>
      <c r="BC110" s="119"/>
      <c r="BD110" s="119"/>
      <c r="BE110" s="119"/>
      <c r="BF110" s="119"/>
      <c r="BG110" s="119"/>
      <c r="BH110" s="119"/>
      <c r="BI110" s="119"/>
      <c r="BJ110" s="119"/>
      <c r="BK110" s="119"/>
      <c r="BL110" s="119"/>
      <c r="BM110" s="119"/>
      <c r="BN110" s="119"/>
      <c r="BO110" s="119"/>
      <c r="BP110" s="119"/>
      <c r="BQ110" s="119"/>
      <c r="BR110" s="119"/>
      <c r="BS110" s="119"/>
      <c r="BT110" s="119"/>
      <c r="BU110" s="119"/>
      <c r="BV110" s="119"/>
      <c r="BW110" s="119"/>
      <c r="BX110" s="119"/>
      <c r="BY110" s="119"/>
      <c r="BZ110" s="119"/>
      <c r="CA110" s="119"/>
      <c r="CB110" s="119"/>
      <c r="CC110" s="119"/>
      <c r="CD110" s="119"/>
      <c r="CE110" s="119"/>
      <c r="CF110" s="119"/>
      <c r="CG110" s="119"/>
      <c r="CH110" s="119"/>
      <c r="CI110" s="119"/>
      <c r="CJ110" s="119"/>
      <c r="CK110" s="119"/>
      <c r="CL110" s="119"/>
      <c r="CM110" s="119"/>
      <c r="CN110" s="119"/>
      <c r="CO110" s="119"/>
      <c r="CP110" s="119"/>
      <c r="CQ110" s="119"/>
      <c r="CR110" s="119"/>
      <c r="CS110" s="119"/>
      <c r="CT110" s="119"/>
      <c r="CU110" s="119"/>
      <c r="CV110" s="119"/>
      <c r="CW110" s="119"/>
      <c r="CX110" s="119"/>
      <c r="CY110" s="119"/>
      <c r="CZ110" s="119"/>
      <c r="DA110" s="119"/>
      <c r="DB110" s="119"/>
      <c r="DC110" s="119"/>
      <c r="DD110" s="119"/>
    </row>
    <row r="111" spans="1:108" ht="22.8">
      <c r="A111" s="304" t="s">
        <v>68</v>
      </c>
      <c r="B111" s="304"/>
      <c r="C111" s="304"/>
      <c r="D111" s="304"/>
      <c r="E111" s="304"/>
      <c r="F111" s="304"/>
      <c r="G111" s="304"/>
      <c r="H111" s="304"/>
      <c r="I111" s="304"/>
      <c r="J111" s="304"/>
      <c r="K111" s="304"/>
      <c r="L111" s="304"/>
      <c r="M111" s="304"/>
      <c r="N111" s="304"/>
      <c r="O111" s="304"/>
      <c r="P111" s="304"/>
      <c r="Q111" s="304"/>
      <c r="R111" s="304"/>
      <c r="S111" s="304"/>
      <c r="T111" s="304"/>
      <c r="U111" s="304"/>
      <c r="V111" s="304"/>
      <c r="W111" s="50"/>
      <c r="X111" s="50"/>
      <c r="Y111" s="50"/>
      <c r="Z111" s="195"/>
      <c r="AA111" s="195"/>
      <c r="AB111" s="50"/>
      <c r="AC111" s="50"/>
      <c r="AD111" s="50"/>
      <c r="AE111" s="50"/>
      <c r="AF111" s="50"/>
      <c r="AG111" s="81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70"/>
    </row>
    <row r="112" spans="1:108" s="138" customFormat="1" ht="20.25" customHeight="1">
      <c r="A112" s="300" t="s">
        <v>90</v>
      </c>
      <c r="B112" s="300"/>
      <c r="C112" s="300"/>
      <c r="D112" s="134" t="s">
        <v>24</v>
      </c>
      <c r="E112" s="135">
        <f>E73+E42+E25+E76+E78+E80</f>
        <v>2700</v>
      </c>
      <c r="F112" s="135">
        <f>F73+F42+F25+F76+F78+F80</f>
        <v>29.5</v>
      </c>
      <c r="G112" s="238">
        <f>F112/E112*100</f>
        <v>1.0925925925925926</v>
      </c>
      <c r="H112" s="135">
        <f t="shared" ref="H112:AF112" si="120">H73</f>
        <v>0</v>
      </c>
      <c r="I112" s="135">
        <f t="shared" si="120"/>
        <v>0</v>
      </c>
      <c r="J112" s="135"/>
      <c r="K112" s="135">
        <f t="shared" si="120"/>
        <v>0</v>
      </c>
      <c r="L112" s="135">
        <f t="shared" si="120"/>
        <v>0</v>
      </c>
      <c r="M112" s="135"/>
      <c r="N112" s="135">
        <f t="shared" si="120"/>
        <v>0</v>
      </c>
      <c r="O112" s="135">
        <v>0</v>
      </c>
      <c r="P112" s="135"/>
      <c r="Q112" s="135">
        <f t="shared" si="120"/>
        <v>0</v>
      </c>
      <c r="R112" s="136">
        <v>0</v>
      </c>
      <c r="S112" s="136"/>
      <c r="T112" s="135">
        <f t="shared" si="120"/>
        <v>0</v>
      </c>
      <c r="U112" s="135">
        <f t="shared" si="120"/>
        <v>0</v>
      </c>
      <c r="V112" s="135"/>
      <c r="W112" s="135">
        <f t="shared" si="120"/>
        <v>0</v>
      </c>
      <c r="X112" s="135">
        <v>0</v>
      </c>
      <c r="Y112" s="135"/>
      <c r="Z112" s="135">
        <f t="shared" si="120"/>
        <v>0</v>
      </c>
      <c r="AA112" s="135">
        <v>0</v>
      </c>
      <c r="AB112" s="135"/>
      <c r="AC112" s="135">
        <f t="shared" si="120"/>
        <v>0</v>
      </c>
      <c r="AD112" s="135">
        <f t="shared" si="120"/>
        <v>0</v>
      </c>
      <c r="AE112" s="135"/>
      <c r="AF112" s="135">
        <f t="shared" si="120"/>
        <v>0</v>
      </c>
      <c r="AG112" s="83">
        <v>0</v>
      </c>
      <c r="AH112" s="135"/>
      <c r="AI112" s="135">
        <f>AI73+AI42+AI25</f>
        <v>0</v>
      </c>
      <c r="AJ112" s="135">
        <v>0</v>
      </c>
      <c r="AK112" s="135"/>
      <c r="AL112" s="135">
        <f t="shared" ref="AL112:AM112" si="121">AL113</f>
        <v>29.5</v>
      </c>
      <c r="AM112" s="238">
        <f t="shared" si="121"/>
        <v>29.5</v>
      </c>
      <c r="AN112" s="135"/>
      <c r="AO112" s="135">
        <f>AO113</f>
        <v>2670.5</v>
      </c>
      <c r="AP112" s="135">
        <f>AP113</f>
        <v>0</v>
      </c>
      <c r="AQ112" s="135"/>
      <c r="AR112" s="135"/>
      <c r="AS112" s="137"/>
      <c r="AT112" s="137"/>
      <c r="AU112" s="137"/>
      <c r="AV112" s="137"/>
      <c r="AW112" s="137"/>
      <c r="AX112" s="137"/>
      <c r="AY112" s="137"/>
      <c r="AZ112" s="137"/>
      <c r="BA112" s="137"/>
      <c r="BB112" s="137"/>
      <c r="BC112" s="137"/>
      <c r="BD112" s="137"/>
      <c r="BE112" s="137"/>
      <c r="BF112" s="137"/>
      <c r="BG112" s="137"/>
      <c r="BH112" s="137"/>
      <c r="BI112" s="137"/>
      <c r="BJ112" s="137"/>
      <c r="BK112" s="137"/>
      <c r="BL112" s="137"/>
      <c r="BM112" s="137"/>
      <c r="BN112" s="137"/>
      <c r="BO112" s="137"/>
      <c r="BP112" s="137"/>
      <c r="BQ112" s="137"/>
      <c r="BR112" s="137"/>
      <c r="BS112" s="137"/>
      <c r="BT112" s="137"/>
      <c r="BU112" s="137"/>
      <c r="BV112" s="137"/>
      <c r="BW112" s="137"/>
      <c r="BX112" s="137"/>
      <c r="BY112" s="137"/>
      <c r="BZ112" s="137"/>
      <c r="CA112" s="137"/>
      <c r="CB112" s="137"/>
      <c r="CC112" s="137"/>
      <c r="CD112" s="137"/>
      <c r="CE112" s="137"/>
      <c r="CF112" s="137"/>
      <c r="CG112" s="137"/>
      <c r="CH112" s="137"/>
      <c r="CI112" s="137"/>
      <c r="CJ112" s="137"/>
      <c r="CK112" s="137"/>
      <c r="CL112" s="137"/>
      <c r="CM112" s="137"/>
      <c r="CN112" s="137"/>
      <c r="CO112" s="137"/>
      <c r="CP112" s="137"/>
      <c r="CQ112" s="137"/>
      <c r="CR112" s="137"/>
      <c r="CS112" s="137"/>
      <c r="CT112" s="137"/>
      <c r="CU112" s="137"/>
      <c r="CV112" s="137"/>
      <c r="CW112" s="137"/>
      <c r="CX112" s="137"/>
      <c r="CY112" s="137"/>
      <c r="CZ112" s="137"/>
      <c r="DA112" s="137"/>
      <c r="DB112" s="137"/>
      <c r="DC112" s="137"/>
      <c r="DD112" s="137"/>
    </row>
    <row r="113" spans="1:108" s="144" customFormat="1">
      <c r="A113" s="300"/>
      <c r="B113" s="300"/>
      <c r="C113" s="300"/>
      <c r="D113" s="139" t="s">
        <v>27</v>
      </c>
      <c r="E113" s="140">
        <f>AI113+AL113+AO113</f>
        <v>2700</v>
      </c>
      <c r="F113" s="140">
        <f>AJ113+AM113+AP113</f>
        <v>29.5</v>
      </c>
      <c r="G113" s="238">
        <f>F113/E113*100</f>
        <v>1.0925925925925926</v>
      </c>
      <c r="H113" s="140">
        <f t="shared" ref="H113:AF113" si="122">H74</f>
        <v>0</v>
      </c>
      <c r="I113" s="140">
        <f t="shared" si="122"/>
        <v>0</v>
      </c>
      <c r="J113" s="140"/>
      <c r="K113" s="140">
        <f t="shared" si="122"/>
        <v>0</v>
      </c>
      <c r="L113" s="140">
        <f t="shared" si="122"/>
        <v>0</v>
      </c>
      <c r="M113" s="140"/>
      <c r="N113" s="140">
        <f t="shared" si="122"/>
        <v>0</v>
      </c>
      <c r="O113" s="140">
        <v>0</v>
      </c>
      <c r="P113" s="140"/>
      <c r="Q113" s="140">
        <f t="shared" si="122"/>
        <v>0</v>
      </c>
      <c r="R113" s="141">
        <v>0</v>
      </c>
      <c r="S113" s="141"/>
      <c r="T113" s="140">
        <f t="shared" si="122"/>
        <v>0</v>
      </c>
      <c r="U113" s="140">
        <f t="shared" si="122"/>
        <v>0</v>
      </c>
      <c r="V113" s="140"/>
      <c r="W113" s="140">
        <f t="shared" si="122"/>
        <v>0</v>
      </c>
      <c r="X113" s="140">
        <v>0</v>
      </c>
      <c r="Y113" s="140"/>
      <c r="Z113" s="140">
        <f t="shared" si="122"/>
        <v>0</v>
      </c>
      <c r="AA113" s="140">
        <v>0</v>
      </c>
      <c r="AB113" s="140"/>
      <c r="AC113" s="140">
        <f t="shared" si="122"/>
        <v>0</v>
      </c>
      <c r="AD113" s="140">
        <f t="shared" si="122"/>
        <v>0</v>
      </c>
      <c r="AE113" s="140"/>
      <c r="AF113" s="140">
        <f t="shared" si="122"/>
        <v>0</v>
      </c>
      <c r="AG113" s="84">
        <v>0</v>
      </c>
      <c r="AH113" s="140"/>
      <c r="AI113" s="140">
        <f>AI112</f>
        <v>0</v>
      </c>
      <c r="AJ113" s="140">
        <v>0</v>
      </c>
      <c r="AK113" s="140"/>
      <c r="AL113" s="140">
        <f t="shared" ref="AL113:AM113" si="123">SUM(AL26,AL43,AL74,AL77,AL79,AL81)</f>
        <v>29.5</v>
      </c>
      <c r="AM113" s="239">
        <f t="shared" si="123"/>
        <v>29.5</v>
      </c>
      <c r="AN113" s="140"/>
      <c r="AO113" s="140">
        <f>SUM(AO26,AO43,AO74,AO77,AO79,AO81)</f>
        <v>2670.5</v>
      </c>
      <c r="AP113" s="140">
        <f>SUM(AP26,AP43,AP74,AP77,AP79,AP81)</f>
        <v>0</v>
      </c>
      <c r="AQ113" s="142"/>
      <c r="AR113" s="140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  <c r="BF113" s="143"/>
      <c r="BG113" s="143"/>
      <c r="BH113" s="143"/>
      <c r="BI113" s="143"/>
      <c r="BJ113" s="143"/>
      <c r="BK113" s="143"/>
      <c r="BL113" s="143"/>
      <c r="BM113" s="143"/>
      <c r="BN113" s="143"/>
      <c r="BO113" s="143"/>
      <c r="BP113" s="143"/>
      <c r="BQ113" s="143"/>
      <c r="BR113" s="143"/>
      <c r="BS113" s="143"/>
      <c r="BT113" s="143"/>
      <c r="BU113" s="143"/>
      <c r="BV113" s="143"/>
      <c r="BW113" s="143"/>
      <c r="BX113" s="143"/>
      <c r="BY113" s="143"/>
      <c r="BZ113" s="143"/>
      <c r="CA113" s="143"/>
      <c r="CB113" s="143"/>
      <c r="CC113" s="143"/>
      <c r="CD113" s="143"/>
      <c r="CE113" s="143"/>
      <c r="CF113" s="143"/>
      <c r="CG113" s="143"/>
      <c r="CH113" s="143"/>
      <c r="CI113" s="143"/>
      <c r="CJ113" s="143"/>
      <c r="CK113" s="143"/>
      <c r="CL113" s="143"/>
      <c r="CM113" s="143"/>
      <c r="CN113" s="143"/>
      <c r="CO113" s="143"/>
      <c r="CP113" s="143"/>
      <c r="CQ113" s="143"/>
      <c r="CR113" s="143"/>
      <c r="CS113" s="143"/>
      <c r="CT113" s="143"/>
      <c r="CU113" s="143"/>
      <c r="CV113" s="143"/>
      <c r="CW113" s="143"/>
      <c r="CX113" s="143"/>
      <c r="CY113" s="143"/>
      <c r="CZ113" s="143"/>
      <c r="DA113" s="143"/>
      <c r="DB113" s="143"/>
      <c r="DC113" s="143"/>
      <c r="DD113" s="143"/>
    </row>
    <row r="114" spans="1:108" ht="63">
      <c r="A114" s="300"/>
      <c r="B114" s="300"/>
      <c r="C114" s="300"/>
      <c r="D114" s="47" t="s">
        <v>28</v>
      </c>
      <c r="E114" s="80"/>
      <c r="F114" s="84"/>
      <c r="G114" s="8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180"/>
      <c r="S114" s="180"/>
      <c r="T114" s="50"/>
      <c r="U114" s="50"/>
      <c r="V114" s="50"/>
      <c r="W114" s="50"/>
      <c r="X114" s="50"/>
      <c r="Y114" s="50"/>
      <c r="Z114" s="195"/>
      <c r="AA114" s="195"/>
      <c r="AB114" s="50"/>
      <c r="AC114" s="50"/>
      <c r="AD114" s="50"/>
      <c r="AE114" s="50"/>
      <c r="AF114" s="50"/>
      <c r="AG114" s="81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70"/>
    </row>
    <row r="115" spans="1:108">
      <c r="A115" s="288" t="s">
        <v>38</v>
      </c>
      <c r="B115" s="288"/>
      <c r="C115" s="288"/>
      <c r="D115" s="51"/>
      <c r="E115" s="80"/>
      <c r="F115" s="84"/>
      <c r="G115" s="93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180"/>
      <c r="S115" s="180"/>
      <c r="T115" s="50"/>
      <c r="U115" s="50"/>
      <c r="V115" s="50"/>
      <c r="W115" s="50"/>
      <c r="X115" s="50"/>
      <c r="Y115" s="50"/>
      <c r="Z115" s="195"/>
      <c r="AA115" s="195"/>
      <c r="AB115" s="50"/>
      <c r="AC115" s="50"/>
      <c r="AD115" s="50"/>
      <c r="AE115" s="50"/>
      <c r="AF115" s="50"/>
      <c r="AG115" s="81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70"/>
    </row>
    <row r="116" spans="1:108" s="138" customFormat="1" ht="20.399999999999999">
      <c r="A116" s="300" t="s">
        <v>54</v>
      </c>
      <c r="B116" s="300"/>
      <c r="C116" s="300"/>
      <c r="D116" s="134" t="s">
        <v>24</v>
      </c>
      <c r="E116" s="145">
        <f>SUM(H116,K116,N116,Q116,T116,W116,Z116,AC116,AF116,AI116,AL116,AO116)</f>
        <v>22.65</v>
      </c>
      <c r="F116" s="145">
        <f>SUM(I116,L116,O116,R116,U116,X116,AA116,AD116,AG116,AJ116,AM116,AP116)</f>
        <v>22.65</v>
      </c>
      <c r="G116" s="150">
        <v>100</v>
      </c>
      <c r="H116" s="146">
        <f>SUM(H36)</f>
        <v>0</v>
      </c>
      <c r="I116" s="146">
        <v>0</v>
      </c>
      <c r="J116" s="146"/>
      <c r="K116" s="146">
        <f t="shared" ref="K116:AO116" si="124">SUM(K36)</f>
        <v>0</v>
      </c>
      <c r="L116" s="146">
        <v>0</v>
      </c>
      <c r="M116" s="146"/>
      <c r="N116" s="146">
        <f t="shared" si="124"/>
        <v>0</v>
      </c>
      <c r="O116" s="146">
        <v>0</v>
      </c>
      <c r="P116" s="146"/>
      <c r="Q116" s="146">
        <v>0</v>
      </c>
      <c r="R116" s="146">
        <f>Q116</f>
        <v>0</v>
      </c>
      <c r="S116" s="147"/>
      <c r="T116" s="146">
        <f t="shared" si="124"/>
        <v>0</v>
      </c>
      <c r="U116" s="146">
        <f t="shared" si="124"/>
        <v>0</v>
      </c>
      <c r="V116" s="146"/>
      <c r="W116" s="146">
        <f t="shared" si="124"/>
        <v>22.65</v>
      </c>
      <c r="X116" s="146">
        <f t="shared" si="124"/>
        <v>22.65</v>
      </c>
      <c r="Y116" s="159">
        <v>100</v>
      </c>
      <c r="Z116" s="146">
        <f t="shared" si="124"/>
        <v>0</v>
      </c>
      <c r="AA116" s="146">
        <v>0</v>
      </c>
      <c r="AB116" s="146"/>
      <c r="AC116" s="146">
        <f t="shared" si="124"/>
        <v>0</v>
      </c>
      <c r="AD116" s="146">
        <f t="shared" si="124"/>
        <v>0</v>
      </c>
      <c r="AE116" s="146"/>
      <c r="AF116" s="146">
        <f t="shared" si="124"/>
        <v>0</v>
      </c>
      <c r="AG116" s="204">
        <v>0</v>
      </c>
      <c r="AH116" s="146"/>
      <c r="AI116" s="146">
        <f t="shared" si="124"/>
        <v>0</v>
      </c>
      <c r="AJ116" s="146">
        <v>0</v>
      </c>
      <c r="AK116" s="146"/>
      <c r="AL116" s="146">
        <f t="shared" si="124"/>
        <v>0</v>
      </c>
      <c r="AM116" s="146">
        <v>0</v>
      </c>
      <c r="AN116" s="146"/>
      <c r="AO116" s="146">
        <f t="shared" si="124"/>
        <v>0</v>
      </c>
      <c r="AP116" s="146">
        <v>0</v>
      </c>
      <c r="AQ116" s="146"/>
      <c r="AR116" s="135"/>
      <c r="AS116" s="137"/>
      <c r="AT116" s="137"/>
      <c r="AU116" s="137"/>
      <c r="AV116" s="137"/>
      <c r="AW116" s="137"/>
      <c r="AX116" s="137"/>
      <c r="AY116" s="137"/>
      <c r="AZ116" s="137"/>
      <c r="BA116" s="137"/>
      <c r="BB116" s="137"/>
      <c r="BC116" s="137"/>
      <c r="BD116" s="137"/>
      <c r="BE116" s="137"/>
      <c r="BF116" s="137"/>
      <c r="BG116" s="137"/>
      <c r="BH116" s="137"/>
      <c r="BI116" s="137"/>
      <c r="BJ116" s="137"/>
      <c r="BK116" s="137"/>
      <c r="BL116" s="137"/>
      <c r="BM116" s="137"/>
      <c r="BN116" s="137"/>
      <c r="BO116" s="137"/>
      <c r="BP116" s="137"/>
      <c r="BQ116" s="137"/>
      <c r="BR116" s="137"/>
      <c r="BS116" s="137"/>
      <c r="BT116" s="137"/>
      <c r="BU116" s="137"/>
      <c r="BV116" s="137"/>
      <c r="BW116" s="137"/>
      <c r="BX116" s="137"/>
      <c r="BY116" s="137"/>
      <c r="BZ116" s="137"/>
      <c r="CA116" s="137"/>
      <c r="CB116" s="137"/>
      <c r="CC116" s="137"/>
      <c r="CD116" s="137"/>
      <c r="CE116" s="137"/>
      <c r="CF116" s="137"/>
      <c r="CG116" s="137"/>
      <c r="CH116" s="137"/>
      <c r="CI116" s="137"/>
      <c r="CJ116" s="137"/>
      <c r="CK116" s="137"/>
      <c r="CL116" s="137"/>
      <c r="CM116" s="137"/>
      <c r="CN116" s="137"/>
      <c r="CO116" s="137"/>
      <c r="CP116" s="137"/>
      <c r="CQ116" s="137"/>
      <c r="CR116" s="137"/>
      <c r="CS116" s="137"/>
      <c r="CT116" s="137"/>
      <c r="CU116" s="137"/>
      <c r="CV116" s="137"/>
      <c r="CW116" s="137"/>
      <c r="CX116" s="137"/>
      <c r="CY116" s="137"/>
      <c r="CZ116" s="137"/>
      <c r="DA116" s="137"/>
      <c r="DB116" s="137"/>
      <c r="DC116" s="137"/>
      <c r="DD116" s="137"/>
    </row>
    <row r="117" spans="1:108" s="144" customFormat="1">
      <c r="A117" s="300"/>
      <c r="B117" s="300"/>
      <c r="C117" s="300"/>
      <c r="D117" s="139" t="s">
        <v>27</v>
      </c>
      <c r="E117" s="145">
        <f>SUM(H117,K117,N117,Q117,T117,W117,Z117,AC117,AF117,AI117,AL117,AO117)</f>
        <v>22.65</v>
      </c>
      <c r="F117" s="145">
        <f>SUM(I117,L117,O117,R117,U117,X117,AA117,AD117,AG117,AJ117,AM117,AP117)</f>
        <v>22.65</v>
      </c>
      <c r="G117" s="172">
        <v>100</v>
      </c>
      <c r="H117" s="142">
        <v>0</v>
      </c>
      <c r="I117" s="142">
        <v>0</v>
      </c>
      <c r="J117" s="142"/>
      <c r="K117" s="142">
        <v>0</v>
      </c>
      <c r="L117" s="142">
        <v>0</v>
      </c>
      <c r="M117" s="142"/>
      <c r="N117" s="142">
        <f>N116</f>
        <v>0</v>
      </c>
      <c r="O117" s="142">
        <v>0</v>
      </c>
      <c r="P117" s="142"/>
      <c r="Q117" s="142">
        <f>Q116</f>
        <v>0</v>
      </c>
      <c r="R117" s="142">
        <f>Q117</f>
        <v>0</v>
      </c>
      <c r="S117" s="149"/>
      <c r="T117" s="142">
        <v>0</v>
      </c>
      <c r="U117" s="142">
        <v>0</v>
      </c>
      <c r="V117" s="142"/>
      <c r="W117" s="142">
        <f>W116</f>
        <v>22.65</v>
      </c>
      <c r="X117" s="142">
        <f>X116</f>
        <v>22.65</v>
      </c>
      <c r="Y117" s="152">
        <v>100</v>
      </c>
      <c r="Z117" s="142">
        <v>0</v>
      </c>
      <c r="AA117" s="142">
        <v>0</v>
      </c>
      <c r="AB117" s="142"/>
      <c r="AC117" s="142">
        <v>0</v>
      </c>
      <c r="AD117" s="142">
        <v>0</v>
      </c>
      <c r="AE117" s="142"/>
      <c r="AF117" s="142">
        <v>0</v>
      </c>
      <c r="AG117" s="81">
        <v>0</v>
      </c>
      <c r="AH117" s="142"/>
      <c r="AI117" s="142">
        <v>0</v>
      </c>
      <c r="AJ117" s="142">
        <v>0</v>
      </c>
      <c r="AK117" s="142"/>
      <c r="AL117" s="142">
        <v>0</v>
      </c>
      <c r="AM117" s="142">
        <v>0</v>
      </c>
      <c r="AN117" s="142"/>
      <c r="AO117" s="142">
        <v>0</v>
      </c>
      <c r="AP117" s="142">
        <v>0</v>
      </c>
      <c r="AQ117" s="142"/>
      <c r="AR117" s="140"/>
      <c r="AS117" s="143"/>
      <c r="AT117" s="143"/>
      <c r="AU117" s="143"/>
      <c r="AV117" s="143"/>
      <c r="AW117" s="143"/>
      <c r="AX117" s="143"/>
      <c r="AY117" s="143"/>
      <c r="AZ117" s="143"/>
      <c r="BA117" s="143"/>
      <c r="BB117" s="143"/>
      <c r="BC117" s="143"/>
      <c r="BD117" s="143"/>
      <c r="BE117" s="143"/>
      <c r="BF117" s="143"/>
      <c r="BG117" s="143"/>
      <c r="BH117" s="143"/>
      <c r="BI117" s="143"/>
      <c r="BJ117" s="143"/>
      <c r="BK117" s="143"/>
      <c r="BL117" s="143"/>
      <c r="BM117" s="143"/>
      <c r="BN117" s="143"/>
      <c r="BO117" s="143"/>
      <c r="BP117" s="143"/>
      <c r="BQ117" s="143"/>
      <c r="BR117" s="143"/>
      <c r="BS117" s="143"/>
      <c r="BT117" s="143"/>
      <c r="BU117" s="143"/>
      <c r="BV117" s="143"/>
      <c r="BW117" s="143"/>
      <c r="BX117" s="143"/>
      <c r="BY117" s="143"/>
      <c r="BZ117" s="143"/>
      <c r="CA117" s="143"/>
      <c r="CB117" s="143"/>
      <c r="CC117" s="143"/>
      <c r="CD117" s="143"/>
      <c r="CE117" s="143"/>
      <c r="CF117" s="143"/>
      <c r="CG117" s="143"/>
      <c r="CH117" s="143"/>
      <c r="CI117" s="143"/>
      <c r="CJ117" s="143"/>
      <c r="CK117" s="143"/>
      <c r="CL117" s="143"/>
      <c r="CM117" s="143"/>
      <c r="CN117" s="143"/>
      <c r="CO117" s="143"/>
      <c r="CP117" s="143"/>
      <c r="CQ117" s="143"/>
      <c r="CR117" s="143"/>
      <c r="CS117" s="143"/>
      <c r="CT117" s="143"/>
      <c r="CU117" s="143"/>
      <c r="CV117" s="143"/>
      <c r="CW117" s="143"/>
      <c r="CX117" s="143"/>
      <c r="CY117" s="143"/>
      <c r="CZ117" s="143"/>
      <c r="DA117" s="143"/>
      <c r="DB117" s="143"/>
      <c r="DC117" s="143"/>
      <c r="DD117" s="143"/>
    </row>
    <row r="118" spans="1:108" ht="63">
      <c r="A118" s="300"/>
      <c r="B118" s="300"/>
      <c r="C118" s="300"/>
      <c r="D118" s="47" t="s">
        <v>28</v>
      </c>
      <c r="E118" s="79"/>
      <c r="F118" s="84"/>
      <c r="G118" s="173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180"/>
      <c r="S118" s="180"/>
      <c r="T118" s="50"/>
      <c r="U118" s="50"/>
      <c r="V118" s="50"/>
      <c r="W118" s="50"/>
      <c r="X118" s="50"/>
      <c r="Y118" s="160"/>
      <c r="Z118" s="195"/>
      <c r="AA118" s="195"/>
      <c r="AB118" s="50"/>
      <c r="AC118" s="50"/>
      <c r="AD118" s="50"/>
      <c r="AE118" s="50"/>
      <c r="AF118" s="50"/>
      <c r="AG118" s="81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70"/>
    </row>
    <row r="119" spans="1:108" s="138" customFormat="1" ht="20.399999999999999">
      <c r="A119" s="300" t="s">
        <v>52</v>
      </c>
      <c r="B119" s="300"/>
      <c r="C119" s="300"/>
      <c r="D119" s="134" t="s">
        <v>24</v>
      </c>
      <c r="E119" s="145">
        <f t="shared" ref="E119:F120" si="125">SUM(H119,K119,N119,Q119,T119,W119,Z119,AC119,AF119,AI119,AL119,AO119)</f>
        <v>75</v>
      </c>
      <c r="F119" s="145">
        <f t="shared" si="125"/>
        <v>75</v>
      </c>
      <c r="G119" s="150">
        <f>F119/E119*100</f>
        <v>100</v>
      </c>
      <c r="H119" s="145">
        <f>SUM(H27,H30,H33)</f>
        <v>0</v>
      </c>
      <c r="I119" s="145">
        <v>0</v>
      </c>
      <c r="J119" s="145"/>
      <c r="K119" s="145">
        <f>SUM(K27,K30,K33)</f>
        <v>0</v>
      </c>
      <c r="L119" s="145">
        <v>0</v>
      </c>
      <c r="M119" s="145"/>
      <c r="N119" s="145">
        <f>SUM(N27,N30,N33)</f>
        <v>10</v>
      </c>
      <c r="O119" s="145">
        <f t="shared" ref="O119:U119" si="126">SUM(O27,O30,O33)</f>
        <v>10</v>
      </c>
      <c r="P119" s="150">
        <f t="shared" si="126"/>
        <v>100</v>
      </c>
      <c r="Q119" s="145">
        <f t="shared" si="126"/>
        <v>0</v>
      </c>
      <c r="R119" s="145">
        <f t="shared" si="126"/>
        <v>0</v>
      </c>
      <c r="S119" s="145"/>
      <c r="T119" s="145">
        <f t="shared" si="126"/>
        <v>0</v>
      </c>
      <c r="U119" s="145">
        <f t="shared" si="126"/>
        <v>0</v>
      </c>
      <c r="V119" s="145"/>
      <c r="W119" s="145">
        <f>SUM(W27,W30,W33)</f>
        <v>35</v>
      </c>
      <c r="X119" s="145">
        <f>SUM(X27,X30,X33)</f>
        <v>35</v>
      </c>
      <c r="Y119" s="150">
        <v>100</v>
      </c>
      <c r="Z119" s="145">
        <f>SUM(Z27,Z30,Z33)</f>
        <v>0</v>
      </c>
      <c r="AA119" s="145">
        <v>0</v>
      </c>
      <c r="AB119" s="145"/>
      <c r="AC119" s="145">
        <f>SUM(AC27,AC30,AC33)</f>
        <v>0</v>
      </c>
      <c r="AD119" s="145">
        <f>SUM(AD27,AD30,AD33)</f>
        <v>0</v>
      </c>
      <c r="AE119" s="145"/>
      <c r="AF119" s="145">
        <f>SUM(AF27,AF30,AF33)</f>
        <v>10</v>
      </c>
      <c r="AG119" s="79">
        <v>10</v>
      </c>
      <c r="AH119" s="150">
        <v>100</v>
      </c>
      <c r="AI119" s="145">
        <f>SUM(AI27,AI30,AI33)</f>
        <v>0</v>
      </c>
      <c r="AJ119" s="145">
        <v>0</v>
      </c>
      <c r="AK119" s="145"/>
      <c r="AL119" s="145">
        <f>SUM(AL27,AL30,AL33)</f>
        <v>20</v>
      </c>
      <c r="AM119" s="170">
        <f>SUM(AM27,AM30,AM33)</f>
        <v>20</v>
      </c>
      <c r="AN119" s="145"/>
      <c r="AO119" s="145">
        <f>SUM(AO27,AO30,AO33)</f>
        <v>0</v>
      </c>
      <c r="AP119" s="146">
        <v>0</v>
      </c>
      <c r="AQ119" s="146"/>
      <c r="AR119" s="135"/>
      <c r="AS119" s="137"/>
      <c r="AT119" s="137"/>
      <c r="AU119" s="137"/>
      <c r="AV119" s="137"/>
      <c r="AW119" s="137"/>
      <c r="AX119" s="137"/>
      <c r="AY119" s="137"/>
      <c r="AZ119" s="137"/>
      <c r="BA119" s="137"/>
      <c r="BB119" s="137"/>
      <c r="BC119" s="137"/>
      <c r="BD119" s="137"/>
      <c r="BE119" s="137"/>
      <c r="BF119" s="137"/>
      <c r="BG119" s="137"/>
      <c r="BH119" s="137"/>
      <c r="BI119" s="137"/>
      <c r="BJ119" s="137"/>
      <c r="BK119" s="137"/>
      <c r="BL119" s="137"/>
      <c r="BM119" s="137"/>
      <c r="BN119" s="137"/>
      <c r="BO119" s="137"/>
      <c r="BP119" s="137"/>
      <c r="BQ119" s="137"/>
      <c r="BR119" s="137"/>
      <c r="BS119" s="137"/>
      <c r="BT119" s="137"/>
      <c r="BU119" s="137"/>
      <c r="BV119" s="137"/>
      <c r="BW119" s="137"/>
      <c r="BX119" s="137"/>
      <c r="BY119" s="137"/>
      <c r="BZ119" s="137"/>
      <c r="CA119" s="137"/>
      <c r="CB119" s="137"/>
      <c r="CC119" s="137"/>
      <c r="CD119" s="137"/>
      <c r="CE119" s="137"/>
      <c r="CF119" s="137"/>
      <c r="CG119" s="137"/>
      <c r="CH119" s="137"/>
      <c r="CI119" s="137"/>
      <c r="CJ119" s="137"/>
      <c r="CK119" s="137"/>
      <c r="CL119" s="137"/>
      <c r="CM119" s="137"/>
      <c r="CN119" s="137"/>
      <c r="CO119" s="137"/>
      <c r="CP119" s="137"/>
      <c r="CQ119" s="137"/>
      <c r="CR119" s="137"/>
      <c r="CS119" s="137"/>
      <c r="CT119" s="137"/>
      <c r="CU119" s="137"/>
      <c r="CV119" s="137"/>
      <c r="CW119" s="137"/>
      <c r="CX119" s="137"/>
      <c r="CY119" s="137"/>
      <c r="CZ119" s="137"/>
      <c r="DA119" s="137"/>
      <c r="DB119" s="137"/>
      <c r="DC119" s="137"/>
      <c r="DD119" s="137"/>
    </row>
    <row r="120" spans="1:108" s="144" customFormat="1">
      <c r="A120" s="300"/>
      <c r="B120" s="300"/>
      <c r="C120" s="300"/>
      <c r="D120" s="139" t="s">
        <v>27</v>
      </c>
      <c r="E120" s="145">
        <f t="shared" si="125"/>
        <v>75</v>
      </c>
      <c r="F120" s="145">
        <f t="shared" si="125"/>
        <v>75</v>
      </c>
      <c r="G120" s="172">
        <f>G119</f>
        <v>100</v>
      </c>
      <c r="H120" s="148">
        <f t="shared" ref="H120:N120" si="127">H119</f>
        <v>0</v>
      </c>
      <c r="I120" s="148">
        <v>0</v>
      </c>
      <c r="J120" s="148"/>
      <c r="K120" s="148">
        <f t="shared" si="127"/>
        <v>0</v>
      </c>
      <c r="L120" s="148">
        <v>0</v>
      </c>
      <c r="M120" s="148"/>
      <c r="N120" s="148">
        <f t="shared" si="127"/>
        <v>10</v>
      </c>
      <c r="O120" s="148">
        <v>10</v>
      </c>
      <c r="P120" s="152">
        <v>100</v>
      </c>
      <c r="Q120" s="142">
        <v>0</v>
      </c>
      <c r="R120" s="142">
        <v>0</v>
      </c>
      <c r="S120" s="149"/>
      <c r="T120" s="142">
        <f>T119</f>
        <v>0</v>
      </c>
      <c r="U120" s="142">
        <f>U119</f>
        <v>0</v>
      </c>
      <c r="V120" s="142"/>
      <c r="W120" s="142">
        <f t="shared" ref="W120:AO120" si="128">W119</f>
        <v>35</v>
      </c>
      <c r="X120" s="142">
        <f t="shared" si="128"/>
        <v>35</v>
      </c>
      <c r="Y120" s="152">
        <v>100</v>
      </c>
      <c r="Z120" s="142">
        <f t="shared" si="128"/>
        <v>0</v>
      </c>
      <c r="AA120" s="142">
        <v>0</v>
      </c>
      <c r="AB120" s="142"/>
      <c r="AC120" s="142">
        <f t="shared" si="128"/>
        <v>0</v>
      </c>
      <c r="AD120" s="142">
        <f t="shared" si="128"/>
        <v>0</v>
      </c>
      <c r="AE120" s="142"/>
      <c r="AF120" s="142">
        <f>AF119</f>
        <v>10</v>
      </c>
      <c r="AG120" s="81">
        <v>10</v>
      </c>
      <c r="AH120" s="152">
        <v>100</v>
      </c>
      <c r="AI120" s="142">
        <f t="shared" si="128"/>
        <v>0</v>
      </c>
      <c r="AJ120" s="142">
        <v>0</v>
      </c>
      <c r="AK120" s="142"/>
      <c r="AL120" s="142">
        <f t="shared" si="128"/>
        <v>20</v>
      </c>
      <c r="AM120" s="240">
        <f t="shared" si="128"/>
        <v>20</v>
      </c>
      <c r="AN120" s="142"/>
      <c r="AO120" s="142">
        <f t="shared" si="128"/>
        <v>0</v>
      </c>
      <c r="AP120" s="142">
        <v>0</v>
      </c>
      <c r="AQ120" s="142"/>
      <c r="AR120" s="140"/>
      <c r="AS120" s="143"/>
      <c r="AT120" s="143"/>
      <c r="AU120" s="143"/>
      <c r="AV120" s="143"/>
      <c r="AW120" s="143"/>
      <c r="AX120" s="143"/>
      <c r="AY120" s="143"/>
      <c r="AZ120" s="143"/>
      <c r="BA120" s="143"/>
      <c r="BB120" s="143"/>
      <c r="BC120" s="143"/>
      <c r="BD120" s="143"/>
      <c r="BE120" s="143"/>
      <c r="BF120" s="143"/>
      <c r="BG120" s="143"/>
      <c r="BH120" s="143"/>
      <c r="BI120" s="143"/>
      <c r="BJ120" s="143"/>
      <c r="BK120" s="143"/>
      <c r="BL120" s="143"/>
      <c r="BM120" s="143"/>
      <c r="BN120" s="143"/>
      <c r="BO120" s="143"/>
      <c r="BP120" s="143"/>
      <c r="BQ120" s="143"/>
      <c r="BR120" s="143"/>
      <c r="BS120" s="143"/>
      <c r="BT120" s="143"/>
      <c r="BU120" s="143"/>
      <c r="BV120" s="143"/>
      <c r="BW120" s="143"/>
      <c r="BX120" s="143"/>
      <c r="BY120" s="143"/>
      <c r="BZ120" s="143"/>
      <c r="CA120" s="143"/>
      <c r="CB120" s="143"/>
      <c r="CC120" s="143"/>
      <c r="CD120" s="143"/>
      <c r="CE120" s="143"/>
      <c r="CF120" s="143"/>
      <c r="CG120" s="143"/>
      <c r="CH120" s="143"/>
      <c r="CI120" s="143"/>
      <c r="CJ120" s="143"/>
      <c r="CK120" s="143"/>
      <c r="CL120" s="143"/>
      <c r="CM120" s="143"/>
      <c r="CN120" s="143"/>
      <c r="CO120" s="143"/>
      <c r="CP120" s="143"/>
      <c r="CQ120" s="143"/>
      <c r="CR120" s="143"/>
      <c r="CS120" s="143"/>
      <c r="CT120" s="143"/>
      <c r="CU120" s="143"/>
      <c r="CV120" s="143"/>
      <c r="CW120" s="143"/>
      <c r="CX120" s="143"/>
      <c r="CY120" s="143"/>
      <c r="CZ120" s="143"/>
      <c r="DA120" s="143"/>
      <c r="DB120" s="143"/>
      <c r="DC120" s="143"/>
      <c r="DD120" s="143"/>
    </row>
    <row r="121" spans="1:108" ht="63">
      <c r="A121" s="300"/>
      <c r="B121" s="300"/>
      <c r="C121" s="300"/>
      <c r="D121" s="47" t="s">
        <v>28</v>
      </c>
      <c r="E121" s="79"/>
      <c r="F121" s="84"/>
      <c r="G121" s="93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180"/>
      <c r="S121" s="180"/>
      <c r="T121" s="50"/>
      <c r="U121" s="50"/>
      <c r="V121" s="50"/>
      <c r="W121" s="50"/>
      <c r="X121" s="50"/>
      <c r="Y121" s="50"/>
      <c r="Z121" s="195"/>
      <c r="AA121" s="195"/>
      <c r="AB121" s="50"/>
      <c r="AC121" s="50"/>
      <c r="AD121" s="50"/>
      <c r="AE121" s="50"/>
      <c r="AF121" s="50"/>
      <c r="AG121" s="81"/>
      <c r="AH121" s="160"/>
      <c r="AI121" s="50"/>
      <c r="AJ121" s="50"/>
      <c r="AK121" s="50"/>
      <c r="AL121" s="50"/>
      <c r="AM121" s="50"/>
      <c r="AN121" s="50"/>
      <c r="AO121" s="50"/>
      <c r="AP121" s="50"/>
      <c r="AQ121" s="50"/>
      <c r="AR121" s="70"/>
    </row>
    <row r="122" spans="1:108" s="138" customFormat="1" ht="20.399999999999999">
      <c r="A122" s="300" t="s">
        <v>53</v>
      </c>
      <c r="B122" s="300"/>
      <c r="C122" s="300"/>
      <c r="D122" s="134" t="s">
        <v>24</v>
      </c>
      <c r="E122" s="145">
        <f>H122+K122+N122+Q122+T122+W122+Z122+AC122+AF122+AI122+AL122+AO122</f>
        <v>14369.003000000001</v>
      </c>
      <c r="F122" s="145">
        <f>I122+L122+O122+R122+U122+X122+AA122+AD122+AG122+AJ122+AM122+AP122</f>
        <v>10393.604000000001</v>
      </c>
      <c r="G122" s="145">
        <f>F122*100/E122</f>
        <v>72.333508455666689</v>
      </c>
      <c r="H122" s="145">
        <f>SUM(H94,H100,H103,H106)</f>
        <v>0</v>
      </c>
      <c r="I122" s="145"/>
      <c r="J122" s="145"/>
      <c r="K122" s="145">
        <f t="shared" ref="K122:X122" si="129">SUM(K94,K100,K103,K106)</f>
        <v>251.065</v>
      </c>
      <c r="L122" s="145">
        <f t="shared" si="129"/>
        <v>251.065</v>
      </c>
      <c r="M122" s="150">
        <v>100</v>
      </c>
      <c r="N122" s="145">
        <f t="shared" si="129"/>
        <v>2.1970000000000001</v>
      </c>
      <c r="O122" s="145">
        <f t="shared" si="129"/>
        <v>2.1970000000000001</v>
      </c>
      <c r="P122" s="150">
        <v>100</v>
      </c>
      <c r="Q122" s="145">
        <f t="shared" si="129"/>
        <v>0</v>
      </c>
      <c r="R122" s="145">
        <f t="shared" si="129"/>
        <v>0</v>
      </c>
      <c r="S122" s="151"/>
      <c r="T122" s="145">
        <f t="shared" si="129"/>
        <v>0</v>
      </c>
      <c r="U122" s="145">
        <f t="shared" si="129"/>
        <v>0</v>
      </c>
      <c r="V122" s="145"/>
      <c r="W122" s="145">
        <f t="shared" si="129"/>
        <v>84.733999999999995</v>
      </c>
      <c r="X122" s="145">
        <f t="shared" si="129"/>
        <v>84.733999999999995</v>
      </c>
      <c r="Y122" s="150">
        <f>X122/W122*100</f>
        <v>100</v>
      </c>
      <c r="Z122" s="145">
        <f>SUM(Z94,Z100,Z103,Z106,Z97)</f>
        <v>5431.5709999999999</v>
      </c>
      <c r="AA122" s="145">
        <f>SUM(AA94,AA100,AA103,AA106,AA97)</f>
        <v>5431.5659999999998</v>
      </c>
      <c r="AB122" s="150">
        <f>AA122/Z122*100</f>
        <v>99.999907945601734</v>
      </c>
      <c r="AC122" s="145">
        <f>SUM(AC94,AC100,AC103,AC106,AC97)</f>
        <v>3859.4769999999999</v>
      </c>
      <c r="AD122" s="145">
        <f>SUM(AD94,AD100,AD103,AD106,AD97)</f>
        <v>3859.4769999999999</v>
      </c>
      <c r="AE122" s="150">
        <v>100</v>
      </c>
      <c r="AF122" s="145">
        <f>SUM(AF94,AF100,AF103,AF106,AF97)</f>
        <v>0</v>
      </c>
      <c r="AG122" s="79">
        <v>0</v>
      </c>
      <c r="AH122" s="150"/>
      <c r="AI122" s="145">
        <f>AI109</f>
        <v>0</v>
      </c>
      <c r="AJ122" s="145">
        <v>0</v>
      </c>
      <c r="AK122" s="145"/>
      <c r="AL122" s="145">
        <f>SUM(AL94,AL100,AL103,AL106,AL97)</f>
        <v>20.565000000000001</v>
      </c>
      <c r="AM122" s="145">
        <f>SUM(AM94,AM100,AM103,AM106,AM97)</f>
        <v>20.565000000000001</v>
      </c>
      <c r="AN122" s="150">
        <v>100</v>
      </c>
      <c r="AO122" s="145">
        <f>SUM(AO94,AO100,AO97,AO103,AO106)</f>
        <v>4719.3940000000002</v>
      </c>
      <c r="AP122" s="170">
        <f>SUM(AP94,AP100,AP97,AP103,AP106)</f>
        <v>744</v>
      </c>
      <c r="AQ122" s="258">
        <f>AP122/AO122*100</f>
        <v>15.764735896176498</v>
      </c>
      <c r="AR122" s="135"/>
      <c r="AS122" s="137"/>
      <c r="AT122" s="137"/>
      <c r="AU122" s="137"/>
      <c r="AV122" s="137"/>
      <c r="AW122" s="137"/>
      <c r="AX122" s="137"/>
      <c r="AY122" s="137"/>
      <c r="AZ122" s="137"/>
      <c r="BA122" s="137"/>
      <c r="BB122" s="137"/>
      <c r="BC122" s="137"/>
      <c r="BD122" s="137"/>
      <c r="BE122" s="137"/>
      <c r="BF122" s="137"/>
      <c r="BG122" s="137"/>
      <c r="BH122" s="137"/>
      <c r="BI122" s="137"/>
      <c r="BJ122" s="137"/>
      <c r="BK122" s="137"/>
      <c r="BL122" s="137"/>
      <c r="BM122" s="137"/>
      <c r="BN122" s="137"/>
      <c r="BO122" s="137"/>
      <c r="BP122" s="137"/>
      <c r="BQ122" s="137"/>
      <c r="BR122" s="137"/>
      <c r="BS122" s="137"/>
      <c r="BT122" s="137"/>
      <c r="BU122" s="137"/>
      <c r="BV122" s="137"/>
      <c r="BW122" s="137"/>
      <c r="BX122" s="137"/>
      <c r="BY122" s="137"/>
      <c r="BZ122" s="137"/>
      <c r="CA122" s="137"/>
      <c r="CB122" s="137"/>
      <c r="CC122" s="137"/>
      <c r="CD122" s="137"/>
      <c r="CE122" s="137"/>
      <c r="CF122" s="137"/>
      <c r="CG122" s="137"/>
      <c r="CH122" s="137"/>
      <c r="CI122" s="137"/>
      <c r="CJ122" s="137"/>
      <c r="CK122" s="137"/>
      <c r="CL122" s="137"/>
      <c r="CM122" s="137"/>
      <c r="CN122" s="137"/>
      <c r="CO122" s="137"/>
      <c r="CP122" s="137"/>
      <c r="CQ122" s="137"/>
      <c r="CR122" s="137"/>
      <c r="CS122" s="137"/>
      <c r="CT122" s="137"/>
      <c r="CU122" s="137"/>
      <c r="CV122" s="137"/>
      <c r="CW122" s="137"/>
      <c r="CX122" s="137"/>
      <c r="CY122" s="137"/>
      <c r="CZ122" s="137"/>
      <c r="DA122" s="137"/>
      <c r="DB122" s="137"/>
      <c r="DC122" s="137"/>
      <c r="DD122" s="137"/>
    </row>
    <row r="123" spans="1:108" s="144" customFormat="1">
      <c r="A123" s="300"/>
      <c r="B123" s="300"/>
      <c r="C123" s="300"/>
      <c r="D123" s="139" t="s">
        <v>27</v>
      </c>
      <c r="E123" s="145">
        <f>E122</f>
        <v>14369.003000000001</v>
      </c>
      <c r="F123" s="145">
        <f>F122</f>
        <v>10393.604000000001</v>
      </c>
      <c r="G123" s="145">
        <f>F123*100/E123</f>
        <v>72.333508455666689</v>
      </c>
      <c r="H123" s="145">
        <f>SUM(H95,H101,H104,H107)</f>
        <v>0</v>
      </c>
      <c r="I123" s="145"/>
      <c r="J123" s="145"/>
      <c r="K123" s="145">
        <f t="shared" ref="K123:X123" si="130">SUM(K95,K101,K104,K107)</f>
        <v>251.065</v>
      </c>
      <c r="L123" s="145">
        <f>L122</f>
        <v>251.065</v>
      </c>
      <c r="M123" s="150">
        <v>100</v>
      </c>
      <c r="N123" s="145">
        <f t="shared" si="130"/>
        <v>2.1970000000000001</v>
      </c>
      <c r="O123" s="145">
        <f t="shared" si="130"/>
        <v>2.1970000000000001</v>
      </c>
      <c r="P123" s="150">
        <v>100</v>
      </c>
      <c r="Q123" s="145">
        <f t="shared" si="130"/>
        <v>0</v>
      </c>
      <c r="R123" s="145">
        <f t="shared" si="130"/>
        <v>0</v>
      </c>
      <c r="S123" s="151"/>
      <c r="T123" s="145">
        <f t="shared" si="130"/>
        <v>0</v>
      </c>
      <c r="U123" s="145">
        <f t="shared" si="130"/>
        <v>0</v>
      </c>
      <c r="V123" s="145"/>
      <c r="W123" s="145">
        <f t="shared" si="130"/>
        <v>84.733999999999995</v>
      </c>
      <c r="X123" s="145">
        <f t="shared" si="130"/>
        <v>84.733999999999995</v>
      </c>
      <c r="Y123" s="150">
        <f>Y122</f>
        <v>100</v>
      </c>
      <c r="Z123" s="145">
        <f>SUM(Z95,Z101,Z104,Z107,Z98)</f>
        <v>5431.5709999999999</v>
      </c>
      <c r="AA123" s="145">
        <f>SUM(AA95,AA101,AA104,AA107,AA98)</f>
        <v>5431.5659999999998</v>
      </c>
      <c r="AB123" s="150">
        <f>AA123/Z123*100</f>
        <v>99.999907945601734</v>
      </c>
      <c r="AC123" s="145">
        <f>SUM(AC95,AC101,AC104,AC107,AC98)</f>
        <v>3859.4769999999999</v>
      </c>
      <c r="AD123" s="145">
        <f>SUM(AD95,AD101,AD104,AD107,AD98)</f>
        <v>3859.4769999999999</v>
      </c>
      <c r="AE123" s="150">
        <v>100</v>
      </c>
      <c r="AF123" s="145">
        <f>AF122</f>
        <v>0</v>
      </c>
      <c r="AG123" s="79">
        <v>0</v>
      </c>
      <c r="AH123" s="150"/>
      <c r="AI123" s="145">
        <f>AI110</f>
        <v>0</v>
      </c>
      <c r="AJ123" s="145">
        <v>0</v>
      </c>
      <c r="AK123" s="145"/>
      <c r="AL123" s="145">
        <f>SUM(AL95,AL101,AL104,AL107,AL98)</f>
        <v>20.565000000000001</v>
      </c>
      <c r="AM123" s="145">
        <f>SUM(AM95,AM101,AM104,AM107,AM98)</f>
        <v>20.565000000000001</v>
      </c>
      <c r="AN123" s="150">
        <v>100</v>
      </c>
      <c r="AO123" s="145">
        <f>SUM(AO95,AO101,AO98,AO104,AO107)</f>
        <v>4719.3940000000002</v>
      </c>
      <c r="AP123" s="170">
        <f>SUM(AP95,AP101,AP98,AP104,AP107)</f>
        <v>744</v>
      </c>
      <c r="AQ123" s="258">
        <f>AP123/AO123*100</f>
        <v>15.764735896176498</v>
      </c>
      <c r="AR123" s="140"/>
      <c r="AS123" s="143"/>
      <c r="AT123" s="143"/>
      <c r="AU123" s="143"/>
      <c r="AV123" s="143"/>
      <c r="AW123" s="143"/>
      <c r="AX123" s="143"/>
      <c r="AY123" s="143"/>
      <c r="AZ123" s="143"/>
      <c r="BA123" s="143"/>
      <c r="BB123" s="143"/>
      <c r="BC123" s="143"/>
      <c r="BD123" s="143"/>
      <c r="BE123" s="143"/>
      <c r="BF123" s="143"/>
      <c r="BG123" s="143"/>
      <c r="BH123" s="143"/>
      <c r="BI123" s="143"/>
      <c r="BJ123" s="143"/>
      <c r="BK123" s="143"/>
      <c r="BL123" s="143"/>
      <c r="BM123" s="143"/>
      <c r="BN123" s="143"/>
      <c r="BO123" s="143"/>
      <c r="BP123" s="143"/>
      <c r="BQ123" s="143"/>
      <c r="BR123" s="143"/>
      <c r="BS123" s="143"/>
      <c r="BT123" s="143"/>
      <c r="BU123" s="143"/>
      <c r="BV123" s="143"/>
      <c r="BW123" s="143"/>
      <c r="BX123" s="143"/>
      <c r="BY123" s="143"/>
      <c r="BZ123" s="143"/>
      <c r="CA123" s="143"/>
      <c r="CB123" s="143"/>
      <c r="CC123" s="143"/>
      <c r="CD123" s="143"/>
      <c r="CE123" s="143"/>
      <c r="CF123" s="143"/>
      <c r="CG123" s="143"/>
      <c r="CH123" s="143"/>
      <c r="CI123" s="143"/>
      <c r="CJ123" s="143"/>
      <c r="CK123" s="143"/>
      <c r="CL123" s="143"/>
      <c r="CM123" s="143"/>
      <c r="CN123" s="143"/>
      <c r="CO123" s="143"/>
      <c r="CP123" s="143"/>
      <c r="CQ123" s="143"/>
      <c r="CR123" s="143"/>
      <c r="CS123" s="143"/>
      <c r="CT123" s="143"/>
      <c r="CU123" s="143"/>
      <c r="CV123" s="143"/>
      <c r="CW123" s="143"/>
      <c r="CX123" s="143"/>
      <c r="CY123" s="143"/>
      <c r="CZ123" s="143"/>
      <c r="DA123" s="143"/>
      <c r="DB123" s="143"/>
      <c r="DC123" s="143"/>
      <c r="DD123" s="143"/>
    </row>
    <row r="124" spans="1:108" ht="63">
      <c r="A124" s="300"/>
      <c r="B124" s="300"/>
      <c r="C124" s="300"/>
      <c r="D124" s="47" t="s">
        <v>28</v>
      </c>
      <c r="E124" s="80"/>
      <c r="F124" s="80"/>
      <c r="G124" s="80"/>
      <c r="H124" s="50"/>
      <c r="I124" s="50"/>
      <c r="J124" s="50"/>
      <c r="K124" s="50"/>
      <c r="L124" s="50"/>
      <c r="M124" s="50"/>
      <c r="N124" s="48"/>
      <c r="O124" s="50"/>
      <c r="P124" s="50"/>
      <c r="Q124" s="50"/>
      <c r="R124" s="180"/>
      <c r="S124" s="180"/>
      <c r="T124" s="50"/>
      <c r="U124" s="50"/>
      <c r="V124" s="50"/>
      <c r="W124" s="50"/>
      <c r="X124" s="50"/>
      <c r="Y124" s="50"/>
      <c r="Z124" s="195"/>
      <c r="AA124" s="195"/>
      <c r="AB124" s="50"/>
      <c r="AC124" s="50"/>
      <c r="AD124" s="50"/>
      <c r="AE124" s="50"/>
      <c r="AF124" s="50"/>
      <c r="AG124" s="81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70"/>
    </row>
    <row r="125" spans="1:108">
      <c r="A125" s="201"/>
      <c r="B125" s="303"/>
      <c r="C125" s="303"/>
      <c r="D125" s="201"/>
      <c r="E125" s="207"/>
      <c r="F125" s="207"/>
      <c r="G125" s="207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8"/>
      <c r="S125" s="208"/>
      <c r="T125" s="200"/>
      <c r="U125" s="200"/>
      <c r="V125" s="45"/>
      <c r="W125" s="45"/>
      <c r="X125" s="45"/>
      <c r="Y125" s="45"/>
      <c r="Z125" s="200"/>
      <c r="AA125" s="200"/>
      <c r="AB125" s="45"/>
      <c r="AC125" s="45"/>
      <c r="AD125" s="45"/>
      <c r="AE125" s="45"/>
      <c r="AF125" s="45"/>
      <c r="AG125" s="86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1"/>
    </row>
    <row r="126" spans="1:108">
      <c r="A126" s="201"/>
      <c r="B126" s="201"/>
      <c r="C126" s="201"/>
      <c r="D126" s="201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  <c r="O126" s="201"/>
      <c r="P126" s="201"/>
      <c r="Q126" s="201"/>
      <c r="R126" s="209"/>
      <c r="S126" s="209"/>
      <c r="T126" s="201"/>
      <c r="U126" s="201"/>
      <c r="V126" s="69"/>
      <c r="W126" s="69"/>
      <c r="X126" s="69"/>
      <c r="Y126" s="69"/>
      <c r="Z126" s="201"/>
      <c r="AA126" s="201"/>
      <c r="AB126" s="69"/>
      <c r="AC126" s="69"/>
      <c r="AD126" s="69"/>
      <c r="AE126" s="69"/>
      <c r="AF126" s="69"/>
      <c r="AG126" s="87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</row>
    <row r="127" spans="1:108">
      <c r="A127" s="203"/>
      <c r="B127" s="202"/>
      <c r="C127" s="202"/>
      <c r="D127" s="202"/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10"/>
      <c r="S127" s="210"/>
      <c r="T127" s="202"/>
      <c r="U127" s="202"/>
      <c r="V127" s="42"/>
      <c r="W127" s="42"/>
      <c r="X127" s="42"/>
      <c r="Y127" s="42"/>
      <c r="Z127" s="202"/>
      <c r="AA127" s="202"/>
      <c r="AB127" s="42"/>
      <c r="AC127" s="42"/>
      <c r="AD127" s="42"/>
      <c r="AE127" s="42"/>
      <c r="AF127" s="42"/>
      <c r="AG127" s="88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</row>
    <row r="128" spans="1:108">
      <c r="A128" s="211" t="s">
        <v>105</v>
      </c>
      <c r="B128" s="202"/>
      <c r="C128" s="202"/>
      <c r="D128" s="203"/>
      <c r="E128" s="212"/>
      <c r="F128" s="213"/>
      <c r="G128" s="213"/>
      <c r="H128" s="203"/>
      <c r="I128" s="214"/>
      <c r="J128" s="214"/>
      <c r="K128" s="214"/>
      <c r="L128" s="214"/>
      <c r="M128" s="214"/>
      <c r="N128" s="214"/>
      <c r="O128" s="214"/>
      <c r="P128" s="214"/>
      <c r="Q128" s="214"/>
      <c r="R128" s="215"/>
      <c r="S128" s="215"/>
      <c r="T128" s="203"/>
      <c r="U128" s="216" t="s">
        <v>41</v>
      </c>
      <c r="Z128" s="302"/>
      <c r="AA128" s="302"/>
      <c r="AB128" s="302"/>
      <c r="AC128" s="302"/>
      <c r="AI128" s="41"/>
    </row>
    <row r="129" spans="1:35">
      <c r="A129" s="211"/>
      <c r="B129" s="202"/>
      <c r="C129" s="202"/>
      <c r="D129" s="203"/>
      <c r="E129" s="212"/>
      <c r="F129" s="212"/>
      <c r="G129" s="212"/>
      <c r="H129" s="203"/>
      <c r="I129" s="203"/>
      <c r="J129" s="203"/>
      <c r="K129" s="203"/>
      <c r="L129" s="203"/>
      <c r="M129" s="203"/>
      <c r="N129" s="203"/>
      <c r="O129" s="203"/>
      <c r="P129" s="203"/>
      <c r="Q129" s="203"/>
      <c r="R129" s="217"/>
      <c r="S129" s="217"/>
      <c r="T129" s="203"/>
      <c r="U129" s="203"/>
      <c r="AI129" s="41"/>
    </row>
    <row r="130" spans="1:35">
      <c r="A130" s="211"/>
      <c r="B130" s="202"/>
      <c r="C130" s="202"/>
      <c r="D130" s="203"/>
      <c r="E130" s="212"/>
      <c r="F130" s="212"/>
      <c r="G130" s="212"/>
      <c r="H130" s="203"/>
      <c r="I130" s="203"/>
      <c r="J130" s="203"/>
      <c r="K130" s="203"/>
      <c r="L130" s="203"/>
      <c r="M130" s="203"/>
      <c r="N130" s="203"/>
      <c r="O130" s="203"/>
      <c r="P130" s="203"/>
      <c r="Q130" s="203"/>
      <c r="R130" s="217"/>
      <c r="S130" s="217"/>
      <c r="T130" s="203"/>
      <c r="U130" s="203"/>
      <c r="Z130" s="302"/>
      <c r="AA130" s="302"/>
      <c r="AB130" s="302"/>
      <c r="AC130" s="302"/>
      <c r="AI130" s="41"/>
    </row>
    <row r="131" spans="1:35">
      <c r="A131" s="211" t="s">
        <v>51</v>
      </c>
      <c r="B131" s="202"/>
      <c r="C131" s="202"/>
      <c r="D131" s="203"/>
      <c r="E131" s="212"/>
      <c r="F131" s="212"/>
      <c r="G131" s="212"/>
      <c r="H131" s="203"/>
      <c r="I131" s="203"/>
      <c r="J131" s="203"/>
      <c r="K131" s="203"/>
      <c r="L131" s="203"/>
      <c r="M131" s="203"/>
      <c r="N131" s="203"/>
      <c r="O131" s="203"/>
      <c r="P131" s="203"/>
      <c r="Q131" s="203"/>
      <c r="R131" s="217"/>
      <c r="S131" s="217"/>
      <c r="T131" s="203"/>
      <c r="U131" s="203"/>
      <c r="AI131" s="41"/>
    </row>
    <row r="132" spans="1:35">
      <c r="A132" s="211" t="s">
        <v>117</v>
      </c>
      <c r="B132" s="202"/>
      <c r="C132" s="202"/>
      <c r="D132" s="203"/>
      <c r="E132" s="212"/>
      <c r="F132" s="212"/>
      <c r="G132" s="212"/>
      <c r="H132" s="203"/>
      <c r="I132" s="203"/>
      <c r="J132" s="203"/>
      <c r="K132" s="203"/>
      <c r="L132" s="203"/>
      <c r="M132" s="203"/>
      <c r="N132" s="203"/>
      <c r="O132" s="203"/>
      <c r="P132" s="203"/>
      <c r="Q132" s="203"/>
      <c r="R132" s="217"/>
      <c r="S132" s="217"/>
      <c r="T132" s="203"/>
      <c r="U132" s="216" t="s">
        <v>118</v>
      </c>
      <c r="AI132" s="41"/>
    </row>
    <row r="133" spans="1:35">
      <c r="A133" s="211" t="s">
        <v>107</v>
      </c>
      <c r="B133" s="202"/>
      <c r="C133" s="202"/>
      <c r="D133" s="203"/>
      <c r="E133" s="212"/>
      <c r="F133" s="212"/>
      <c r="G133" s="212"/>
      <c r="H133" s="203"/>
      <c r="I133" s="203"/>
      <c r="J133" s="203"/>
      <c r="K133" s="203"/>
      <c r="L133" s="203"/>
      <c r="M133" s="203"/>
      <c r="N133" s="203"/>
      <c r="O133" s="203"/>
      <c r="P133" s="203"/>
      <c r="Q133" s="203"/>
      <c r="R133" s="217"/>
      <c r="S133" s="217"/>
      <c r="T133" s="203"/>
      <c r="U133" s="203"/>
      <c r="AI133" s="41"/>
    </row>
    <row r="134" spans="1:35">
      <c r="A134" s="211"/>
      <c r="B134" s="202"/>
      <c r="C134" s="202"/>
      <c r="D134" s="203"/>
      <c r="E134" s="212"/>
      <c r="F134" s="213"/>
      <c r="G134" s="213"/>
      <c r="H134" s="203"/>
      <c r="I134" s="214"/>
      <c r="J134" s="214"/>
      <c r="K134" s="214"/>
      <c r="L134" s="214"/>
      <c r="M134" s="214"/>
      <c r="N134" s="214"/>
      <c r="O134" s="214"/>
      <c r="P134" s="214"/>
      <c r="Q134" s="214"/>
      <c r="R134" s="215"/>
      <c r="S134" s="215"/>
      <c r="T134" s="203"/>
      <c r="U134" s="203"/>
      <c r="AI134" s="41"/>
    </row>
    <row r="135" spans="1:35">
      <c r="A135" s="211" t="s">
        <v>31</v>
      </c>
      <c r="B135" s="202"/>
      <c r="C135" s="202"/>
      <c r="D135" s="203"/>
      <c r="E135" s="212"/>
      <c r="F135" s="212"/>
      <c r="G135" s="212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17"/>
      <c r="S135" s="217"/>
      <c r="T135" s="203"/>
      <c r="U135" s="203"/>
      <c r="AI135" s="41"/>
    </row>
    <row r="136" spans="1:35">
      <c r="A136" s="211" t="s">
        <v>30</v>
      </c>
      <c r="B136" s="202"/>
      <c r="C136" s="202"/>
      <c r="D136" s="203"/>
      <c r="E136" s="212"/>
      <c r="F136" s="212"/>
      <c r="G136" s="212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17"/>
      <c r="S136" s="217"/>
      <c r="T136" s="203"/>
      <c r="U136" s="203"/>
      <c r="AI136" s="41"/>
    </row>
    <row r="137" spans="1:35">
      <c r="A137" s="203"/>
      <c r="B137" s="202"/>
      <c r="C137" s="202"/>
      <c r="D137" s="203"/>
      <c r="E137" s="212"/>
      <c r="F137" s="212"/>
      <c r="G137" s="212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17"/>
      <c r="S137" s="217"/>
      <c r="T137" s="203"/>
      <c r="U137" s="203"/>
      <c r="AI137" s="41"/>
    </row>
    <row r="138" spans="1:35">
      <c r="A138" s="290"/>
      <c r="B138" s="290"/>
      <c r="C138" s="290"/>
      <c r="D138" s="290"/>
      <c r="E138" s="290"/>
      <c r="F138" s="290"/>
      <c r="G138" s="290"/>
      <c r="H138" s="290"/>
      <c r="I138" s="290"/>
      <c r="J138" s="290"/>
      <c r="K138" s="290"/>
      <c r="L138" s="290"/>
      <c r="M138" s="290"/>
      <c r="N138" s="290"/>
      <c r="O138" s="290"/>
      <c r="P138" s="290"/>
      <c r="Q138" s="290"/>
      <c r="R138" s="290"/>
      <c r="S138" s="290"/>
      <c r="T138" s="290"/>
      <c r="U138" s="290"/>
      <c r="AI138" s="41"/>
    </row>
    <row r="139" spans="1:35">
      <c r="A139" s="203"/>
      <c r="B139" s="202"/>
      <c r="C139" s="202"/>
      <c r="D139" s="203"/>
      <c r="E139" s="212"/>
      <c r="F139" s="212"/>
      <c r="G139" s="212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17"/>
      <c r="S139" s="217"/>
      <c r="T139" s="203"/>
      <c r="U139" s="203"/>
      <c r="AI139" s="41"/>
    </row>
    <row r="140" spans="1:35">
      <c r="A140" s="203"/>
      <c r="B140" s="202"/>
      <c r="C140" s="202"/>
      <c r="D140" s="203"/>
      <c r="E140" s="212"/>
      <c r="F140" s="212"/>
      <c r="G140" s="212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17"/>
      <c r="S140" s="217"/>
      <c r="T140" s="203"/>
      <c r="U140" s="203"/>
      <c r="AI140" s="41"/>
    </row>
    <row r="141" spans="1:35">
      <c r="A141" s="203"/>
      <c r="B141" s="202"/>
      <c r="C141" s="202"/>
      <c r="D141" s="203"/>
      <c r="E141" s="212"/>
      <c r="F141" s="212"/>
      <c r="G141" s="212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17"/>
      <c r="S141" s="217"/>
      <c r="T141" s="203"/>
      <c r="U141" s="203"/>
      <c r="AI141" s="41"/>
    </row>
    <row r="142" spans="1:35">
      <c r="A142" s="203"/>
      <c r="B142" s="202"/>
      <c r="C142" s="202"/>
      <c r="D142" s="203"/>
      <c r="E142" s="212"/>
      <c r="F142" s="212"/>
      <c r="G142" s="212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17"/>
      <c r="S142" s="217"/>
      <c r="T142" s="203"/>
      <c r="U142" s="203"/>
      <c r="AI142" s="41"/>
    </row>
    <row r="143" spans="1:35">
      <c r="A143" s="203"/>
      <c r="B143" s="202"/>
      <c r="C143" s="202"/>
      <c r="D143" s="203"/>
      <c r="E143" s="212"/>
      <c r="F143" s="212"/>
      <c r="G143" s="212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17"/>
      <c r="S143" s="217"/>
      <c r="T143" s="203"/>
      <c r="U143" s="203"/>
      <c r="AI143" s="41"/>
    </row>
    <row r="144" spans="1:35">
      <c r="A144" s="203"/>
      <c r="B144" s="202"/>
      <c r="C144" s="202"/>
      <c r="D144" s="203"/>
      <c r="E144" s="212"/>
      <c r="F144" s="212"/>
      <c r="G144" s="212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17"/>
      <c r="S144" s="217"/>
      <c r="T144" s="203"/>
      <c r="U144" s="203"/>
      <c r="AI144" s="41"/>
    </row>
    <row r="145" spans="1:35">
      <c r="A145" s="203"/>
      <c r="B145" s="202"/>
      <c r="C145" s="202"/>
      <c r="D145" s="203"/>
      <c r="E145" s="212"/>
      <c r="F145" s="212"/>
      <c r="G145" s="212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17"/>
      <c r="S145" s="217"/>
      <c r="T145" s="203"/>
      <c r="U145" s="203"/>
      <c r="AI145" s="41"/>
    </row>
    <row r="146" spans="1:35">
      <c r="A146" s="203"/>
      <c r="B146" s="202"/>
      <c r="C146" s="202"/>
      <c r="D146" s="203"/>
      <c r="E146" s="212"/>
      <c r="F146" s="212"/>
      <c r="G146" s="212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17"/>
      <c r="S146" s="217"/>
      <c r="T146" s="203"/>
      <c r="U146" s="203"/>
      <c r="AI146" s="41"/>
    </row>
    <row r="147" spans="1:35">
      <c r="A147" s="203"/>
      <c r="B147" s="202"/>
      <c r="C147" s="202"/>
      <c r="D147" s="203"/>
      <c r="E147" s="212"/>
      <c r="F147" s="212"/>
      <c r="G147" s="212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17"/>
      <c r="S147" s="217"/>
      <c r="T147" s="203"/>
      <c r="U147" s="203"/>
      <c r="AI147" s="41"/>
    </row>
    <row r="148" spans="1:35">
      <c r="A148" s="203"/>
      <c r="B148" s="202"/>
      <c r="C148" s="202"/>
      <c r="D148" s="203"/>
      <c r="E148" s="212"/>
      <c r="F148" s="212"/>
      <c r="G148" s="212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17"/>
      <c r="S148" s="217"/>
      <c r="T148" s="203"/>
      <c r="U148" s="203"/>
      <c r="AI148" s="41"/>
    </row>
    <row r="149" spans="1:35">
      <c r="A149" s="203"/>
      <c r="B149" s="202"/>
      <c r="C149" s="202"/>
      <c r="D149" s="203"/>
      <c r="E149" s="212"/>
      <c r="F149" s="212"/>
      <c r="G149" s="212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17"/>
      <c r="S149" s="217"/>
      <c r="T149" s="203"/>
      <c r="U149" s="203"/>
      <c r="AI149" s="41"/>
    </row>
  </sheetData>
  <mergeCells count="99">
    <mergeCell ref="B22:B24"/>
    <mergeCell ref="B73:B75"/>
    <mergeCell ref="A73:A75"/>
    <mergeCell ref="A48:A53"/>
    <mergeCell ref="A25:A26"/>
    <mergeCell ref="B25:B26"/>
    <mergeCell ref="B57:B72"/>
    <mergeCell ref="A57:A72"/>
    <mergeCell ref="A20:AP20"/>
    <mergeCell ref="N3:O3"/>
    <mergeCell ref="A19:AO19"/>
    <mergeCell ref="Q3:R3"/>
    <mergeCell ref="T3:U3"/>
    <mergeCell ref="W3:X3"/>
    <mergeCell ref="AS3:AS4"/>
    <mergeCell ref="A2:A4"/>
    <mergeCell ref="B2:B4"/>
    <mergeCell ref="C2:C4"/>
    <mergeCell ref="Z3:AA3"/>
    <mergeCell ref="AC3:AD3"/>
    <mergeCell ref="E3:G3"/>
    <mergeCell ref="AR3:AR5"/>
    <mergeCell ref="H3:I3"/>
    <mergeCell ref="A5:C7"/>
    <mergeCell ref="AO3:AQ3"/>
    <mergeCell ref="AI3:AJ3"/>
    <mergeCell ref="AL3:AM3"/>
    <mergeCell ref="D2:D4"/>
    <mergeCell ref="K3:L3"/>
    <mergeCell ref="AF3:AG3"/>
    <mergeCell ref="A111:V111"/>
    <mergeCell ref="A115:C115"/>
    <mergeCell ref="A112:C114"/>
    <mergeCell ref="A109:C110"/>
    <mergeCell ref="C33:C35"/>
    <mergeCell ref="A33:A41"/>
    <mergeCell ref="B33:B41"/>
    <mergeCell ref="B51:B53"/>
    <mergeCell ref="B85:B87"/>
    <mergeCell ref="C85:C87"/>
    <mergeCell ref="A85:A87"/>
    <mergeCell ref="A44:C46"/>
    <mergeCell ref="C48:C53"/>
    <mergeCell ref="A94:A96"/>
    <mergeCell ref="A103:A105"/>
    <mergeCell ref="C91:C108"/>
    <mergeCell ref="Z128:AC128"/>
    <mergeCell ref="Z130:AC130"/>
    <mergeCell ref="A116:C118"/>
    <mergeCell ref="A119:C121"/>
    <mergeCell ref="A122:C124"/>
    <mergeCell ref="B125:C125"/>
    <mergeCell ref="B94:B96"/>
    <mergeCell ref="A97:A99"/>
    <mergeCell ref="B97:B99"/>
    <mergeCell ref="B91:B93"/>
    <mergeCell ref="A91:A93"/>
    <mergeCell ref="B103:B105"/>
    <mergeCell ref="A106:A108"/>
    <mergeCell ref="B106:B108"/>
    <mergeCell ref="A138:U138"/>
    <mergeCell ref="A9:C14"/>
    <mergeCell ref="A15:C18"/>
    <mergeCell ref="C22:C24"/>
    <mergeCell ref="A22:A24"/>
    <mergeCell ref="A54:C56"/>
    <mergeCell ref="C30:C32"/>
    <mergeCell ref="A27:A29"/>
    <mergeCell ref="B27:B29"/>
    <mergeCell ref="C27:C29"/>
    <mergeCell ref="A88:C90"/>
    <mergeCell ref="B100:B102"/>
    <mergeCell ref="A100:A102"/>
    <mergeCell ref="C57:C72"/>
    <mergeCell ref="C25:C26"/>
    <mergeCell ref="C42:C43"/>
    <mergeCell ref="B42:B43"/>
    <mergeCell ref="A42:A43"/>
    <mergeCell ref="C36:C41"/>
    <mergeCell ref="B30:B32"/>
    <mergeCell ref="A30:A32"/>
    <mergeCell ref="A80:A81"/>
    <mergeCell ref="B80:B81"/>
    <mergeCell ref="C80:C81"/>
    <mergeCell ref="A82:C84"/>
    <mergeCell ref="C73:C75"/>
    <mergeCell ref="A76:A77"/>
    <mergeCell ref="B76:B77"/>
    <mergeCell ref="C76:C77"/>
    <mergeCell ref="A78:A79"/>
    <mergeCell ref="B78:B79"/>
    <mergeCell ref="C78:C79"/>
    <mergeCell ref="AR73:AR75"/>
    <mergeCell ref="AR100:AR105"/>
    <mergeCell ref="AR94:AR96"/>
    <mergeCell ref="AR25:AR26"/>
    <mergeCell ref="AR76:AR77"/>
    <mergeCell ref="AR80:AR81"/>
    <mergeCell ref="AR78:AR79"/>
  </mergeCells>
  <conditionalFormatting sqref="AT5 CS5 ER5 GQ5">
    <cfRule type="cellIs" dxfId="1" priority="12" operator="notEqual">
      <formula>AS5</formula>
    </cfRule>
  </conditionalFormatting>
  <conditionalFormatting sqref="F110 F6:AQ6 J110 E114:E125 M110:S110 V110:X110 F116:F117 F120:O120 AE110 AG110:AH110 E47:E56 F17:AO17 E6:E18 F12 G6:G16 AK110:AN110 F119:AO119 E15:AP16 F9:AP9 E5:AQ5 F122:AP123">
    <cfRule type="cellIs" dxfId="0" priority="13" operator="notEqual">
      <formula>#REF!</formula>
    </cfRule>
  </conditionalFormatting>
  <printOptions horizontalCentered="1"/>
  <pageMargins left="0.19685039370078741" right="0.19685039370078741" top="0.19685039370078741" bottom="0.19685039370078741" header="0.11811023622047245" footer="0.11811023622047245"/>
  <pageSetup paperSize="9" scale="27" fitToHeight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S43"/>
  <sheetViews>
    <sheetView topLeftCell="A13" zoomScale="85" zoomScaleNormal="85" workbookViewId="0">
      <pane xSplit="4" topLeftCell="K1" activePane="topRight" state="frozen"/>
      <selection pane="topRight" activeCell="AC11" sqref="AC11:AD11"/>
    </sheetView>
  </sheetViews>
  <sheetFormatPr defaultColWidth="9.109375" defaultRowHeight="13.8"/>
  <cols>
    <col min="1" max="1" width="4" style="9" customWidth="1"/>
    <col min="2" max="2" width="23.5546875" style="10" customWidth="1"/>
    <col min="3" max="3" width="14.44140625" style="10" customWidth="1"/>
    <col min="4" max="4" width="10.33203125" style="10" customWidth="1"/>
    <col min="5" max="5" width="7.33203125" style="10" customWidth="1"/>
    <col min="6" max="6" width="6.88671875" style="10" customWidth="1"/>
    <col min="7" max="7" width="4.33203125" style="10" customWidth="1"/>
    <col min="8" max="9" width="6.44140625" style="10" customWidth="1"/>
    <col min="10" max="10" width="6" style="10" customWidth="1"/>
    <col min="11" max="11" width="5.44140625" style="10" customWidth="1"/>
    <col min="12" max="12" width="6.109375" style="10" customWidth="1"/>
    <col min="13" max="13" width="5.88671875" style="10" customWidth="1"/>
    <col min="14" max="14" width="5.5546875" style="10" customWidth="1"/>
    <col min="15" max="15" width="5.44140625" style="10" customWidth="1"/>
    <col min="16" max="16" width="5.6640625" style="10" customWidth="1"/>
    <col min="17" max="18" width="6.109375" style="10" customWidth="1"/>
    <col min="19" max="19" width="5.109375" style="10" customWidth="1"/>
    <col min="20" max="20" width="4.88671875" style="32" customWidth="1"/>
    <col min="21" max="21" width="5.33203125" style="32" customWidth="1"/>
    <col min="22" max="22" width="5.109375" style="32" customWidth="1"/>
    <col min="23" max="23" width="5.6640625" style="32" customWidth="1"/>
    <col min="24" max="24" width="5.109375" style="10" customWidth="1"/>
    <col min="25" max="25" width="5.44140625" style="10" customWidth="1"/>
    <col min="26" max="26" width="5.6640625" style="10" customWidth="1"/>
    <col min="27" max="27" width="5" style="10" customWidth="1"/>
    <col min="28" max="28" width="5.44140625" style="10" customWidth="1"/>
    <col min="29" max="29" width="4.6640625" style="10" customWidth="1"/>
    <col min="30" max="30" width="4.5546875" style="10" customWidth="1"/>
    <col min="31" max="31" width="5.88671875" style="10" customWidth="1"/>
    <col min="32" max="32" width="5" style="10" customWidth="1"/>
    <col min="33" max="33" width="5.109375" style="10" customWidth="1"/>
    <col min="34" max="35" width="5" style="10" customWidth="1"/>
    <col min="36" max="36" width="5.109375" style="10" customWidth="1"/>
    <col min="37" max="37" width="2.6640625" style="10" bestFit="1" customWidth="1"/>
    <col min="38" max="38" width="4.6640625" style="10" customWidth="1"/>
    <col min="39" max="39" width="6" style="10" customWidth="1"/>
    <col min="40" max="40" width="2.6640625" style="10" bestFit="1" customWidth="1"/>
    <col min="41" max="41" width="4.88671875" style="10" customWidth="1"/>
    <col min="42" max="42" width="5.33203125" style="10" customWidth="1"/>
    <col min="43" max="43" width="2.6640625" style="10" bestFit="1" customWidth="1"/>
    <col min="44" max="16384" width="9.109375" style="10"/>
  </cols>
  <sheetData>
    <row r="1" spans="1:43">
      <c r="AF1" s="314" t="s">
        <v>56</v>
      </c>
      <c r="AG1" s="314"/>
      <c r="AH1" s="314"/>
      <c r="AI1" s="314"/>
      <c r="AJ1" s="314"/>
      <c r="AK1" s="314"/>
      <c r="AL1" s="314"/>
      <c r="AM1" s="314"/>
      <c r="AN1" s="314"/>
    </row>
    <row r="2" spans="1:43" s="246" customFormat="1" ht="18" customHeight="1">
      <c r="A2" s="315" t="s">
        <v>57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5"/>
      <c r="AO2" s="315"/>
      <c r="AP2" s="245"/>
      <c r="AQ2" s="245"/>
    </row>
    <row r="3" spans="1:43" s="246" customFormat="1" ht="19.5" customHeight="1">
      <c r="A3" s="247"/>
      <c r="B3" s="247"/>
      <c r="C3" s="247"/>
      <c r="D3" s="316" t="s">
        <v>58</v>
      </c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5"/>
      <c r="AQ3" s="245"/>
    </row>
    <row r="4" spans="1:43" s="11" customFormat="1" ht="13.2">
      <c r="A4" s="248"/>
      <c r="T4" s="33"/>
      <c r="U4" s="33"/>
      <c r="V4" s="33"/>
      <c r="W4" s="33"/>
    </row>
    <row r="5" spans="1:43" s="11" customFormat="1" ht="12.75" customHeight="1">
      <c r="A5" s="317" t="s">
        <v>0</v>
      </c>
      <c r="B5" s="317" t="s">
        <v>29</v>
      </c>
      <c r="C5" s="317" t="s">
        <v>59</v>
      </c>
      <c r="D5" s="317" t="s">
        <v>92</v>
      </c>
      <c r="E5" s="317" t="s">
        <v>92</v>
      </c>
      <c r="F5" s="317"/>
      <c r="G5" s="317"/>
      <c r="H5" s="317" t="s">
        <v>60</v>
      </c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317"/>
      <c r="AI5" s="317"/>
      <c r="AJ5" s="317"/>
      <c r="AK5" s="317"/>
      <c r="AL5" s="317"/>
      <c r="AM5" s="317"/>
      <c r="AN5" s="317"/>
      <c r="AO5" s="317"/>
      <c r="AP5" s="317"/>
      <c r="AQ5" s="317"/>
    </row>
    <row r="6" spans="1:43" s="11" customFormat="1" ht="66.75" customHeight="1">
      <c r="A6" s="317"/>
      <c r="B6" s="317"/>
      <c r="C6" s="317"/>
      <c r="D6" s="317"/>
      <c r="E6" s="317"/>
      <c r="F6" s="317"/>
      <c r="G6" s="317"/>
      <c r="H6" s="318" t="s">
        <v>2</v>
      </c>
      <c r="I6" s="318"/>
      <c r="J6" s="318"/>
      <c r="K6" s="318" t="s">
        <v>3</v>
      </c>
      <c r="L6" s="318"/>
      <c r="M6" s="318"/>
      <c r="N6" s="318" t="s">
        <v>4</v>
      </c>
      <c r="O6" s="318"/>
      <c r="P6" s="318"/>
      <c r="Q6" s="318" t="s">
        <v>5</v>
      </c>
      <c r="R6" s="318"/>
      <c r="S6" s="318"/>
      <c r="T6" s="325" t="s">
        <v>6</v>
      </c>
      <c r="U6" s="325"/>
      <c r="V6" s="325"/>
      <c r="W6" s="318" t="s">
        <v>7</v>
      </c>
      <c r="X6" s="318"/>
      <c r="Y6" s="318"/>
      <c r="Z6" s="318" t="s">
        <v>8</v>
      </c>
      <c r="AA6" s="318"/>
      <c r="AB6" s="318"/>
      <c r="AC6" s="318" t="s">
        <v>9</v>
      </c>
      <c r="AD6" s="318"/>
      <c r="AE6" s="318"/>
      <c r="AF6" s="318" t="s">
        <v>10</v>
      </c>
      <c r="AG6" s="318"/>
      <c r="AH6" s="318"/>
      <c r="AI6" s="318" t="s">
        <v>11</v>
      </c>
      <c r="AJ6" s="318"/>
      <c r="AK6" s="318"/>
      <c r="AL6" s="318" t="s">
        <v>12</v>
      </c>
      <c r="AM6" s="318"/>
      <c r="AN6" s="318"/>
      <c r="AO6" s="318" t="s">
        <v>13</v>
      </c>
      <c r="AP6" s="318"/>
      <c r="AQ6" s="318"/>
    </row>
    <row r="7" spans="1:43" s="12" customFormat="1" ht="26.4">
      <c r="A7" s="23"/>
      <c r="B7" s="23"/>
      <c r="C7" s="23"/>
      <c r="D7" s="23"/>
      <c r="E7" s="232" t="s">
        <v>15</v>
      </c>
      <c r="F7" s="232" t="s">
        <v>16</v>
      </c>
      <c r="G7" s="232" t="s">
        <v>14</v>
      </c>
      <c r="H7" s="232" t="s">
        <v>15</v>
      </c>
      <c r="I7" s="232" t="s">
        <v>16</v>
      </c>
      <c r="J7" s="232" t="s">
        <v>14</v>
      </c>
      <c r="K7" s="232" t="s">
        <v>15</v>
      </c>
      <c r="L7" s="232" t="s">
        <v>16</v>
      </c>
      <c r="M7" s="232" t="s">
        <v>14</v>
      </c>
      <c r="N7" s="232" t="s">
        <v>15</v>
      </c>
      <c r="O7" s="232" t="s">
        <v>16</v>
      </c>
      <c r="P7" s="232" t="s">
        <v>14</v>
      </c>
      <c r="Q7" s="232" t="s">
        <v>15</v>
      </c>
      <c r="R7" s="232" t="s">
        <v>16</v>
      </c>
      <c r="S7" s="232" t="s">
        <v>14</v>
      </c>
      <c r="T7" s="34" t="s">
        <v>15</v>
      </c>
      <c r="U7" s="34" t="s">
        <v>16</v>
      </c>
      <c r="V7" s="34" t="s">
        <v>14</v>
      </c>
      <c r="W7" s="34" t="s">
        <v>15</v>
      </c>
      <c r="X7" s="232" t="s">
        <v>16</v>
      </c>
      <c r="Y7" s="232" t="s">
        <v>14</v>
      </c>
      <c r="Z7" s="232" t="s">
        <v>15</v>
      </c>
      <c r="AA7" s="232" t="s">
        <v>16</v>
      </c>
      <c r="AB7" s="232" t="s">
        <v>14</v>
      </c>
      <c r="AC7" s="232" t="s">
        <v>15</v>
      </c>
      <c r="AD7" s="232" t="s">
        <v>16</v>
      </c>
      <c r="AE7" s="232" t="s">
        <v>14</v>
      </c>
      <c r="AF7" s="232" t="s">
        <v>15</v>
      </c>
      <c r="AG7" s="232" t="s">
        <v>16</v>
      </c>
      <c r="AH7" s="232" t="s">
        <v>14</v>
      </c>
      <c r="AI7" s="232" t="s">
        <v>15</v>
      </c>
      <c r="AJ7" s="232" t="s">
        <v>16</v>
      </c>
      <c r="AK7" s="232" t="s">
        <v>14</v>
      </c>
      <c r="AL7" s="232" t="s">
        <v>15</v>
      </c>
      <c r="AM7" s="232" t="s">
        <v>16</v>
      </c>
      <c r="AN7" s="232" t="s">
        <v>14</v>
      </c>
      <c r="AO7" s="232" t="s">
        <v>15</v>
      </c>
      <c r="AP7" s="232" t="s">
        <v>16</v>
      </c>
      <c r="AQ7" s="232" t="s">
        <v>14</v>
      </c>
    </row>
    <row r="8" spans="1:43" s="11" customFormat="1" ht="18.75" customHeight="1">
      <c r="A8" s="324" t="s">
        <v>32</v>
      </c>
      <c r="B8" s="324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  <c r="AL8" s="324"/>
      <c r="AM8" s="324"/>
      <c r="AN8" s="324"/>
      <c r="AO8" s="324"/>
      <c r="AP8" s="324"/>
      <c r="AQ8" s="324"/>
    </row>
    <row r="9" spans="1:43" s="14" customFormat="1" ht="64.5" customHeight="1">
      <c r="A9" s="24">
        <v>1</v>
      </c>
      <c r="B9" s="13" t="s">
        <v>61</v>
      </c>
      <c r="C9" s="13">
        <v>305</v>
      </c>
      <c r="D9" s="13">
        <v>145</v>
      </c>
      <c r="E9" s="13">
        <v>145</v>
      </c>
      <c r="F9" s="15">
        <f>I9+L9+O9+R9+U9+X9</f>
        <v>145</v>
      </c>
      <c r="G9" s="15">
        <v>100</v>
      </c>
      <c r="H9" s="15">
        <v>1</v>
      </c>
      <c r="I9" s="15">
        <v>1</v>
      </c>
      <c r="J9" s="15">
        <v>100</v>
      </c>
      <c r="K9" s="15">
        <v>1</v>
      </c>
      <c r="L9" s="15">
        <v>1</v>
      </c>
      <c r="M9" s="15">
        <v>100</v>
      </c>
      <c r="N9" s="15">
        <v>1</v>
      </c>
      <c r="O9" s="15">
        <v>1</v>
      </c>
      <c r="P9" s="15">
        <v>100</v>
      </c>
      <c r="Q9" s="15">
        <v>22</v>
      </c>
      <c r="R9" s="15">
        <v>22</v>
      </c>
      <c r="S9" s="15">
        <v>100</v>
      </c>
      <c r="T9" s="35">
        <v>60</v>
      </c>
      <c r="U9" s="35">
        <v>60</v>
      </c>
      <c r="V9" s="35">
        <v>100</v>
      </c>
      <c r="W9" s="35">
        <v>60</v>
      </c>
      <c r="X9" s="15">
        <v>60</v>
      </c>
      <c r="Y9" s="15">
        <v>100</v>
      </c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4" customFormat="1" ht="53.25" customHeight="1">
      <c r="A10" s="24">
        <v>2</v>
      </c>
      <c r="B10" s="24" t="s">
        <v>62</v>
      </c>
      <c r="C10" s="13">
        <v>23</v>
      </c>
      <c r="D10" s="13">
        <v>10</v>
      </c>
      <c r="E10" s="13">
        <v>10</v>
      </c>
      <c r="F10" s="15">
        <f>U10+X10</f>
        <v>10</v>
      </c>
      <c r="G10" s="15">
        <v>100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35">
        <v>5</v>
      </c>
      <c r="U10" s="35">
        <v>5</v>
      </c>
      <c r="V10" s="35">
        <v>100</v>
      </c>
      <c r="W10" s="35">
        <v>5</v>
      </c>
      <c r="X10" s="15">
        <v>5</v>
      </c>
      <c r="Y10" s="15">
        <v>100</v>
      </c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4" customFormat="1" ht="63.75" customHeight="1">
      <c r="A11" s="24">
        <v>3</v>
      </c>
      <c r="B11" s="24" t="s">
        <v>63</v>
      </c>
      <c r="C11" s="13">
        <v>19</v>
      </c>
      <c r="D11" s="13">
        <v>10</v>
      </c>
      <c r="E11" s="13">
        <v>10</v>
      </c>
      <c r="F11" s="15">
        <f>I11+R11+U11+X11+AD11</f>
        <v>10</v>
      </c>
      <c r="G11" s="15">
        <v>100</v>
      </c>
      <c r="H11" s="15">
        <v>1</v>
      </c>
      <c r="I11" s="15">
        <v>1</v>
      </c>
      <c r="J11" s="15">
        <v>100</v>
      </c>
      <c r="K11" s="15"/>
      <c r="L11" s="15"/>
      <c r="M11" s="15"/>
      <c r="N11" s="15"/>
      <c r="O11" s="15"/>
      <c r="P11" s="15"/>
      <c r="Q11" s="15">
        <v>3</v>
      </c>
      <c r="R11" s="15">
        <v>3</v>
      </c>
      <c r="S11" s="15">
        <v>100</v>
      </c>
      <c r="T11" s="35">
        <v>3</v>
      </c>
      <c r="U11" s="35">
        <v>3</v>
      </c>
      <c r="V11" s="35">
        <v>100</v>
      </c>
      <c r="W11" s="35">
        <v>2</v>
      </c>
      <c r="X11" s="15">
        <v>2</v>
      </c>
      <c r="Y11" s="15">
        <v>100</v>
      </c>
      <c r="Z11" s="15"/>
      <c r="AA11" s="15"/>
      <c r="AB11" s="15"/>
      <c r="AC11" s="15">
        <v>1</v>
      </c>
      <c r="AD11" s="15">
        <v>1</v>
      </c>
      <c r="AE11" s="15">
        <v>100</v>
      </c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4" customFormat="1" ht="64.5" customHeight="1">
      <c r="A12" s="24" t="s">
        <v>64</v>
      </c>
      <c r="B12" s="13" t="s">
        <v>65</v>
      </c>
      <c r="C12" s="13">
        <v>28</v>
      </c>
      <c r="D12" s="13">
        <v>34</v>
      </c>
      <c r="E12" s="13">
        <v>8</v>
      </c>
      <c r="F12" s="15">
        <v>8</v>
      </c>
      <c r="G12" s="15">
        <f>F12*100/E12</f>
        <v>100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35"/>
      <c r="U12" s="35"/>
      <c r="V12" s="35"/>
      <c r="W12" s="35">
        <v>1</v>
      </c>
      <c r="X12" s="15">
        <v>1</v>
      </c>
      <c r="Y12" s="15">
        <v>100</v>
      </c>
      <c r="Z12" s="15">
        <v>3</v>
      </c>
      <c r="AA12" s="15">
        <v>3</v>
      </c>
      <c r="AB12" s="15">
        <v>100</v>
      </c>
      <c r="AC12" s="15"/>
      <c r="AD12" s="15"/>
      <c r="AE12" s="15"/>
      <c r="AF12" s="15">
        <v>4</v>
      </c>
      <c r="AG12" s="15">
        <v>4</v>
      </c>
      <c r="AH12" s="15">
        <v>100</v>
      </c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4" customFormat="1" ht="64.5" customHeight="1">
      <c r="A13" s="24">
        <v>5</v>
      </c>
      <c r="B13" s="13" t="s">
        <v>94</v>
      </c>
      <c r="C13" s="13">
        <v>0</v>
      </c>
      <c r="D13" s="13">
        <v>0</v>
      </c>
      <c r="E13" s="13">
        <v>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35"/>
      <c r="U13" s="35"/>
      <c r="V13" s="35"/>
      <c r="W13" s="3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4" customFormat="1" ht="64.5" customHeight="1">
      <c r="A14" s="24">
        <v>6</v>
      </c>
      <c r="B14" s="13" t="s">
        <v>93</v>
      </c>
      <c r="C14" s="13">
        <v>6</v>
      </c>
      <c r="D14" s="13">
        <v>1</v>
      </c>
      <c r="E14" s="13">
        <v>1</v>
      </c>
      <c r="F14" s="15">
        <v>1</v>
      </c>
      <c r="G14" s="15">
        <v>100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35"/>
      <c r="U14" s="35"/>
      <c r="V14" s="35"/>
      <c r="W14" s="35"/>
      <c r="X14" s="15"/>
      <c r="Y14" s="15"/>
      <c r="Z14" s="15"/>
      <c r="AA14" s="15"/>
      <c r="AB14" s="15"/>
      <c r="AC14" s="15">
        <v>1</v>
      </c>
      <c r="AD14" s="15">
        <v>1</v>
      </c>
      <c r="AE14" s="15">
        <v>100</v>
      </c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4" customFormat="1" ht="21" customHeight="1">
      <c r="A15" s="321" t="s">
        <v>33</v>
      </c>
      <c r="B15" s="322"/>
      <c r="C15" s="322"/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3"/>
    </row>
    <row r="16" spans="1:43" s="14" customFormat="1" ht="64.5" customHeight="1">
      <c r="A16" s="24">
        <v>1</v>
      </c>
      <c r="B16" s="25" t="s">
        <v>66</v>
      </c>
      <c r="C16" s="13">
        <v>90</v>
      </c>
      <c r="D16" s="13">
        <v>100</v>
      </c>
      <c r="E16" s="25">
        <v>100</v>
      </c>
      <c r="F16" s="25">
        <v>100</v>
      </c>
      <c r="G16" s="25">
        <v>100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35"/>
      <c r="U16" s="35"/>
      <c r="V16" s="35"/>
      <c r="W16" s="35">
        <v>100</v>
      </c>
      <c r="X16" s="15">
        <v>100</v>
      </c>
      <c r="Y16" s="15">
        <v>100</v>
      </c>
      <c r="Z16" s="15">
        <v>100</v>
      </c>
      <c r="AA16" s="15">
        <v>100</v>
      </c>
      <c r="AB16" s="15">
        <v>100</v>
      </c>
      <c r="AC16" s="15"/>
      <c r="AD16" s="15"/>
      <c r="AE16" s="15"/>
      <c r="AF16" s="15">
        <v>100</v>
      </c>
      <c r="AG16" s="15">
        <v>100</v>
      </c>
      <c r="AH16" s="15">
        <v>100</v>
      </c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71" s="28" customFormat="1" ht="66">
      <c r="A17" s="24">
        <v>2</v>
      </c>
      <c r="B17" s="25" t="s">
        <v>67</v>
      </c>
      <c r="C17" s="13">
        <v>22</v>
      </c>
      <c r="D17" s="13">
        <v>14</v>
      </c>
      <c r="E17" s="25">
        <f>H17+K17+N17+Q17+T17+W17+Z17+AC17+AF17+AI17</f>
        <v>13.857142857142856</v>
      </c>
      <c r="F17" s="25">
        <f>I17+L17+O17+R17+U17+X17</f>
        <v>13.8</v>
      </c>
      <c r="G17" s="25">
        <v>100</v>
      </c>
      <c r="H17" s="31">
        <f>(H41/E43)*100</f>
        <v>8.2417582417582416E-2</v>
      </c>
      <c r="I17" s="31">
        <v>0.1</v>
      </c>
      <c r="J17" s="249">
        <v>100</v>
      </c>
      <c r="K17" s="31">
        <f>(H41/E43)*100</f>
        <v>8.2417582417582416E-2</v>
      </c>
      <c r="L17" s="31">
        <v>0.1</v>
      </c>
      <c r="M17" s="90">
        <v>100</v>
      </c>
      <c r="N17" s="31">
        <f>(N41/E43)*100</f>
        <v>0.13736263736263737</v>
      </c>
      <c r="O17" s="31">
        <v>0.1</v>
      </c>
      <c r="P17" s="90">
        <v>100</v>
      </c>
      <c r="Q17" s="31">
        <f>(Q41/E43)*100</f>
        <v>3.9395604395604398</v>
      </c>
      <c r="R17" s="31">
        <v>3.9</v>
      </c>
      <c r="S17" s="90">
        <v>100</v>
      </c>
      <c r="T17" s="36">
        <f>(T41/E43)*100</f>
        <v>4.1208791208791204</v>
      </c>
      <c r="U17" s="36">
        <v>4.0999999999999996</v>
      </c>
      <c r="V17" s="250">
        <v>100</v>
      </c>
      <c r="W17" s="36">
        <f>(W41/E43)*100</f>
        <v>5.4945054945054945</v>
      </c>
      <c r="X17" s="31">
        <v>5.5</v>
      </c>
      <c r="Y17" s="90">
        <v>100</v>
      </c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27"/>
      <c r="AS17" s="27"/>
    </row>
    <row r="18" spans="1:71" s="30" customFormat="1" ht="18">
      <c r="A18" s="26"/>
      <c r="B18" s="27"/>
      <c r="C18" s="27"/>
      <c r="D18" s="27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7"/>
      <c r="AK18" s="27"/>
      <c r="AL18" s="27"/>
      <c r="AM18" s="27"/>
      <c r="AN18" s="27"/>
      <c r="AO18" s="27"/>
      <c r="AP18" s="27"/>
      <c r="AQ18" s="27"/>
      <c r="AR18" s="251"/>
      <c r="AS18" s="251"/>
    </row>
    <row r="19" spans="1:71" s="16" customFormat="1" ht="18">
      <c r="A19" s="30"/>
      <c r="B19" s="30"/>
      <c r="C19" s="30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30"/>
      <c r="S19" s="30"/>
      <c r="T19" s="30"/>
      <c r="U19" s="30"/>
      <c r="V19" s="30"/>
      <c r="W19" s="37"/>
      <c r="X19" s="30"/>
      <c r="Y19" s="30"/>
      <c r="Z19" s="30"/>
      <c r="AA19" s="30"/>
      <c r="AB19" s="30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2"/>
      <c r="AS19" s="252"/>
    </row>
    <row r="20" spans="1:71" s="17" customFormat="1" ht="14.25" customHeight="1">
      <c r="A20" s="16"/>
      <c r="B20" s="16"/>
      <c r="C20" s="16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38"/>
      <c r="U20" s="38"/>
      <c r="V20" s="38"/>
      <c r="W20" s="38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33"/>
      <c r="AS20" s="233"/>
      <c r="AT20" s="233"/>
      <c r="AU20" s="233"/>
      <c r="AV20" s="233"/>
      <c r="AW20" s="233"/>
      <c r="AX20" s="233"/>
      <c r="AY20" s="233"/>
      <c r="AZ20" s="233"/>
      <c r="BA20" s="233"/>
      <c r="BB20" s="233"/>
      <c r="BC20" s="233"/>
      <c r="BD20" s="233"/>
      <c r="BE20" s="233"/>
      <c r="BF20" s="233"/>
      <c r="BG20" s="233"/>
      <c r="BH20" s="233"/>
      <c r="BI20" s="233"/>
      <c r="BJ20" s="233"/>
      <c r="BK20" s="233"/>
      <c r="BL20" s="233"/>
      <c r="BM20" s="233"/>
      <c r="BN20" s="233"/>
      <c r="BO20" s="233"/>
      <c r="BP20" s="233"/>
      <c r="BQ20" s="233"/>
      <c r="BR20" s="233"/>
      <c r="BS20" s="233"/>
    </row>
    <row r="21" spans="1:71" s="17" customFormat="1" ht="15.6"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3"/>
      <c r="AH21" s="233"/>
      <c r="AI21" s="233"/>
      <c r="AJ21" s="233"/>
      <c r="AK21" s="233"/>
      <c r="AL21" s="233"/>
      <c r="AM21" s="233"/>
      <c r="AN21" s="233"/>
      <c r="AO21" s="233"/>
      <c r="AP21" s="233"/>
      <c r="AQ21" s="233"/>
      <c r="AR21" s="18"/>
      <c r="AS21" s="18"/>
      <c r="AT21" s="18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18"/>
      <c r="BK21" s="18"/>
      <c r="BL21" s="18"/>
      <c r="BM21" s="21"/>
      <c r="BN21" s="21"/>
      <c r="BO21" s="21"/>
    </row>
    <row r="22" spans="1:71" s="17" customFormat="1" ht="18">
      <c r="A22" s="253" t="s">
        <v>105</v>
      </c>
      <c r="B22" s="254"/>
      <c r="C22" s="254"/>
      <c r="D22" s="18"/>
      <c r="E22" s="19"/>
      <c r="F22" s="19"/>
      <c r="G22" s="19"/>
      <c r="H22" s="20"/>
      <c r="I22" s="20"/>
      <c r="J22" s="20"/>
      <c r="K22" s="20"/>
      <c r="L22" s="20"/>
      <c r="M22" s="20"/>
      <c r="N22" s="20"/>
      <c r="O22" s="20"/>
      <c r="P22" s="20"/>
      <c r="Q22" s="18"/>
      <c r="R22" s="18"/>
      <c r="S22" s="18"/>
      <c r="T22" s="18"/>
      <c r="U22" s="18"/>
      <c r="V22" s="18"/>
      <c r="W22" s="18"/>
      <c r="X22" s="320" t="s">
        <v>41</v>
      </c>
      <c r="Y22" s="320"/>
      <c r="Z22" s="320"/>
      <c r="AA22" s="320"/>
      <c r="AB22" s="320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18"/>
      <c r="BK22" s="18"/>
      <c r="BL22" s="18"/>
      <c r="BM22" s="21"/>
      <c r="BN22" s="21"/>
      <c r="BO22" s="21"/>
    </row>
    <row r="23" spans="1:71" s="17" customFormat="1" ht="18">
      <c r="A23" s="253"/>
      <c r="B23" s="254"/>
      <c r="C23" s="254"/>
      <c r="D23" s="18"/>
      <c r="E23" s="19"/>
      <c r="F23" s="19"/>
      <c r="G23" s="19"/>
      <c r="H23" s="20"/>
      <c r="I23" s="20"/>
      <c r="J23" s="20"/>
      <c r="K23" s="20"/>
      <c r="L23" s="20"/>
      <c r="M23" s="20"/>
      <c r="N23" s="20"/>
      <c r="O23" s="20"/>
      <c r="P23" s="20"/>
      <c r="Q23" s="18"/>
      <c r="R23" s="18"/>
      <c r="S23" s="18"/>
      <c r="T23" s="18"/>
      <c r="U23" s="18"/>
      <c r="V23" s="18"/>
      <c r="W23" s="18"/>
      <c r="X23" s="255"/>
      <c r="Y23" s="255"/>
      <c r="Z23" s="255"/>
      <c r="AA23" s="255"/>
      <c r="AB23" s="255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18"/>
      <c r="BK23" s="18"/>
      <c r="BL23" s="18"/>
      <c r="BM23" s="21"/>
      <c r="BN23" s="21"/>
      <c r="BO23" s="21"/>
    </row>
    <row r="24" spans="1:71" s="17" customFormat="1" ht="18">
      <c r="A24" s="253"/>
      <c r="B24" s="254"/>
      <c r="C24" s="254"/>
      <c r="D24" s="18"/>
      <c r="E24" s="19"/>
      <c r="F24" s="19"/>
      <c r="G24" s="19"/>
      <c r="H24" s="20"/>
      <c r="I24" s="20"/>
      <c r="J24" s="20"/>
      <c r="K24" s="20"/>
      <c r="L24" s="20"/>
      <c r="M24" s="20"/>
      <c r="N24" s="20"/>
      <c r="O24" s="20"/>
      <c r="P24" s="20"/>
      <c r="Q24" s="18"/>
      <c r="R24" s="18"/>
      <c r="S24" s="18"/>
      <c r="T24" s="18"/>
      <c r="U24" s="18"/>
      <c r="V24" s="18"/>
      <c r="W24" s="18"/>
      <c r="X24" s="255"/>
      <c r="Y24" s="255"/>
      <c r="Z24" s="255"/>
      <c r="AA24" s="255"/>
      <c r="AB24" s="255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18"/>
      <c r="BK24" s="18"/>
      <c r="BL24" s="18"/>
      <c r="BM24" s="21"/>
      <c r="BN24" s="21"/>
      <c r="BO24" s="21"/>
    </row>
    <row r="25" spans="1:71" s="17" customFormat="1" ht="18">
      <c r="A25" s="253"/>
      <c r="B25" s="254"/>
      <c r="C25" s="254"/>
      <c r="D25" s="18"/>
      <c r="E25" s="19"/>
      <c r="F25" s="19"/>
      <c r="G25" s="19"/>
      <c r="H25" s="20"/>
      <c r="I25" s="20"/>
      <c r="J25" s="20"/>
      <c r="K25" s="20"/>
      <c r="L25" s="20"/>
      <c r="M25" s="20"/>
      <c r="N25" s="20"/>
      <c r="O25" s="20"/>
      <c r="P25" s="20"/>
      <c r="Q25" s="18"/>
      <c r="R25" s="18"/>
      <c r="S25" s="18"/>
      <c r="T25" s="18"/>
      <c r="U25" s="18"/>
      <c r="V25" s="18"/>
      <c r="W25" s="18"/>
      <c r="X25" s="255"/>
      <c r="Y25" s="255"/>
      <c r="Z25" s="255"/>
      <c r="AA25" s="255"/>
      <c r="AB25" s="255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18"/>
      <c r="BK25" s="18"/>
      <c r="BL25" s="18"/>
      <c r="BM25" s="21"/>
      <c r="BN25" s="21"/>
      <c r="BO25" s="21"/>
    </row>
    <row r="26" spans="1:71" s="11" customFormat="1" ht="18">
      <c r="A26" s="253"/>
      <c r="B26" s="254"/>
      <c r="C26" s="254"/>
      <c r="D26" s="18"/>
      <c r="E26" s="19"/>
      <c r="F26" s="19"/>
      <c r="G26" s="19"/>
      <c r="H26" s="20"/>
      <c r="I26" s="20"/>
      <c r="J26" s="20"/>
      <c r="K26" s="20"/>
      <c r="L26" s="20"/>
      <c r="M26" s="20"/>
      <c r="N26" s="20"/>
      <c r="O26" s="20"/>
      <c r="P26" s="20"/>
      <c r="Q26" s="18"/>
      <c r="R26" s="18"/>
      <c r="S26" s="18"/>
      <c r="T26" s="18"/>
      <c r="U26" s="18"/>
      <c r="V26" s="18"/>
      <c r="W26" s="18"/>
      <c r="X26" s="255"/>
      <c r="Y26" s="255"/>
      <c r="Z26" s="255"/>
      <c r="AA26" s="255"/>
      <c r="AB26" s="255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</row>
    <row r="27" spans="1:71" ht="15.6">
      <c r="A27" s="256"/>
      <c r="B27" s="16"/>
      <c r="C27" s="252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33"/>
      <c r="U27" s="33"/>
      <c r="V27" s="33"/>
      <c r="W27" s="33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</row>
    <row r="28" spans="1:71" ht="15.6">
      <c r="A28" s="319"/>
      <c r="B28" s="319"/>
      <c r="C28" s="319"/>
    </row>
    <row r="29" spans="1:71" ht="15.6">
      <c r="A29" s="233"/>
      <c r="B29" s="18"/>
      <c r="C29" s="18"/>
    </row>
    <row r="30" spans="1:71">
      <c r="A30" s="22"/>
      <c r="B30" s="11"/>
      <c r="C30" s="11"/>
    </row>
    <row r="41" spans="5:35">
      <c r="E41" s="29">
        <f>H41+K41+N41+Q41+T41+W41+Z41+AC41+AF41+AI41+AL18+AO18</f>
        <v>5044</v>
      </c>
      <c r="F41" s="29"/>
      <c r="G41" s="29"/>
      <c r="H41" s="29">
        <v>30</v>
      </c>
      <c r="I41" s="29"/>
      <c r="J41" s="29"/>
      <c r="K41" s="29">
        <v>30</v>
      </c>
      <c r="L41" s="29"/>
      <c r="M41" s="29"/>
      <c r="N41" s="29">
        <v>50</v>
      </c>
      <c r="O41" s="29"/>
      <c r="P41" s="29"/>
      <c r="Q41" s="29">
        <v>1434</v>
      </c>
      <c r="R41" s="29"/>
      <c r="S41" s="29"/>
      <c r="T41" s="39">
        <v>1500</v>
      </c>
      <c r="U41" s="39"/>
      <c r="V41" s="39"/>
      <c r="W41" s="39">
        <v>2000</v>
      </c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</row>
    <row r="43" spans="5:35">
      <c r="E43" s="257">
        <v>36400</v>
      </c>
    </row>
  </sheetData>
  <mergeCells count="25">
    <mergeCell ref="A28:C28"/>
    <mergeCell ref="X22:AB22"/>
    <mergeCell ref="AC6:AE6"/>
    <mergeCell ref="AF6:AH6"/>
    <mergeCell ref="AI6:AK6"/>
    <mergeCell ref="A15:AQ15"/>
    <mergeCell ref="A8:AQ8"/>
    <mergeCell ref="K6:M6"/>
    <mergeCell ref="N6:P6"/>
    <mergeCell ref="Q6:S6"/>
    <mergeCell ref="T6:V6"/>
    <mergeCell ref="W6:Y6"/>
    <mergeCell ref="Z6:AB6"/>
    <mergeCell ref="AF1:AN1"/>
    <mergeCell ref="A2:AO2"/>
    <mergeCell ref="D3:Z3"/>
    <mergeCell ref="A5:A6"/>
    <mergeCell ref="B5:B6"/>
    <mergeCell ref="C5:C6"/>
    <mergeCell ref="D5:D6"/>
    <mergeCell ref="E5:G6"/>
    <mergeCell ref="H5:AQ5"/>
    <mergeCell ref="H6:J6"/>
    <mergeCell ref="AL6:AN6"/>
    <mergeCell ref="AO6:AQ6"/>
  </mergeCells>
  <pageMargins left="0.27559055118110237" right="0.19685039370078741" top="0.74803149606299213" bottom="0.74803149606299213" header="0.31496062992125984" footer="0.31496062992125984"/>
  <pageSetup paperSize="9" scale="5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7"/>
  <sheetViews>
    <sheetView topLeftCell="C12" workbookViewId="0">
      <selection activeCell="C12" sqref="C12"/>
    </sheetView>
  </sheetViews>
  <sheetFormatPr defaultRowHeight="18"/>
  <cols>
    <col min="1" max="1" width="4" style="326" customWidth="1"/>
    <col min="2" max="2" width="55.6640625" style="327" customWidth="1"/>
    <col min="3" max="3" width="113.88671875" style="366" customWidth="1"/>
    <col min="4" max="246" width="8.88671875" style="327"/>
    <col min="247" max="247" width="4" style="327" customWidth="1"/>
    <col min="248" max="248" width="69" style="327" customWidth="1"/>
    <col min="249" max="249" width="66.5546875" style="327" customWidth="1"/>
    <col min="250" max="502" width="8.88671875" style="327"/>
    <col min="503" max="503" width="4" style="327" customWidth="1"/>
    <col min="504" max="504" width="69" style="327" customWidth="1"/>
    <col min="505" max="505" width="66.5546875" style="327" customWidth="1"/>
    <col min="506" max="758" width="8.88671875" style="327"/>
    <col min="759" max="759" width="4" style="327" customWidth="1"/>
    <col min="760" max="760" width="69" style="327" customWidth="1"/>
    <col min="761" max="761" width="66.5546875" style="327" customWidth="1"/>
    <col min="762" max="1014" width="8.88671875" style="327"/>
    <col min="1015" max="1015" width="4" style="327" customWidth="1"/>
    <col min="1016" max="1016" width="69" style="327" customWidth="1"/>
    <col min="1017" max="1017" width="66.5546875" style="327" customWidth="1"/>
    <col min="1018" max="1270" width="8.88671875" style="327"/>
    <col min="1271" max="1271" width="4" style="327" customWidth="1"/>
    <col min="1272" max="1272" width="69" style="327" customWidth="1"/>
    <col min="1273" max="1273" width="66.5546875" style="327" customWidth="1"/>
    <col min="1274" max="1526" width="8.88671875" style="327"/>
    <col min="1527" max="1527" width="4" style="327" customWidth="1"/>
    <col min="1528" max="1528" width="69" style="327" customWidth="1"/>
    <col min="1529" max="1529" width="66.5546875" style="327" customWidth="1"/>
    <col min="1530" max="1782" width="8.88671875" style="327"/>
    <col min="1783" max="1783" width="4" style="327" customWidth="1"/>
    <col min="1784" max="1784" width="69" style="327" customWidth="1"/>
    <col min="1785" max="1785" width="66.5546875" style="327" customWidth="1"/>
    <col min="1786" max="2038" width="8.88671875" style="327"/>
    <col min="2039" max="2039" width="4" style="327" customWidth="1"/>
    <col min="2040" max="2040" width="69" style="327" customWidth="1"/>
    <col min="2041" max="2041" width="66.5546875" style="327" customWidth="1"/>
    <col min="2042" max="2294" width="8.88671875" style="327"/>
    <col min="2295" max="2295" width="4" style="327" customWidth="1"/>
    <col min="2296" max="2296" width="69" style="327" customWidth="1"/>
    <col min="2297" max="2297" width="66.5546875" style="327" customWidth="1"/>
    <col min="2298" max="2550" width="8.88671875" style="327"/>
    <col min="2551" max="2551" width="4" style="327" customWidth="1"/>
    <col min="2552" max="2552" width="69" style="327" customWidth="1"/>
    <col min="2553" max="2553" width="66.5546875" style="327" customWidth="1"/>
    <col min="2554" max="2806" width="8.88671875" style="327"/>
    <col min="2807" max="2807" width="4" style="327" customWidth="1"/>
    <col min="2808" max="2808" width="69" style="327" customWidth="1"/>
    <col min="2809" max="2809" width="66.5546875" style="327" customWidth="1"/>
    <col min="2810" max="3062" width="8.88671875" style="327"/>
    <col min="3063" max="3063" width="4" style="327" customWidth="1"/>
    <col min="3064" max="3064" width="69" style="327" customWidth="1"/>
    <col min="3065" max="3065" width="66.5546875" style="327" customWidth="1"/>
    <col min="3066" max="3318" width="8.88671875" style="327"/>
    <col min="3319" max="3319" width="4" style="327" customWidth="1"/>
    <col min="3320" max="3320" width="69" style="327" customWidth="1"/>
    <col min="3321" max="3321" width="66.5546875" style="327" customWidth="1"/>
    <col min="3322" max="3574" width="8.88671875" style="327"/>
    <col min="3575" max="3575" width="4" style="327" customWidth="1"/>
    <col min="3576" max="3576" width="69" style="327" customWidth="1"/>
    <col min="3577" max="3577" width="66.5546875" style="327" customWidth="1"/>
    <col min="3578" max="3830" width="8.88671875" style="327"/>
    <col min="3831" max="3831" width="4" style="327" customWidth="1"/>
    <col min="3832" max="3832" width="69" style="327" customWidth="1"/>
    <col min="3833" max="3833" width="66.5546875" style="327" customWidth="1"/>
    <col min="3834" max="4086" width="8.88671875" style="327"/>
    <col min="4087" max="4087" width="4" style="327" customWidth="1"/>
    <col min="4088" max="4088" width="69" style="327" customWidth="1"/>
    <col min="4089" max="4089" width="66.5546875" style="327" customWidth="1"/>
    <col min="4090" max="4342" width="8.88671875" style="327"/>
    <col min="4343" max="4343" width="4" style="327" customWidth="1"/>
    <col min="4344" max="4344" width="69" style="327" customWidth="1"/>
    <col min="4345" max="4345" width="66.5546875" style="327" customWidth="1"/>
    <col min="4346" max="4598" width="8.88671875" style="327"/>
    <col min="4599" max="4599" width="4" style="327" customWidth="1"/>
    <col min="4600" max="4600" width="69" style="327" customWidth="1"/>
    <col min="4601" max="4601" width="66.5546875" style="327" customWidth="1"/>
    <col min="4602" max="4854" width="8.88671875" style="327"/>
    <col min="4855" max="4855" width="4" style="327" customWidth="1"/>
    <col min="4856" max="4856" width="69" style="327" customWidth="1"/>
    <col min="4857" max="4857" width="66.5546875" style="327" customWidth="1"/>
    <col min="4858" max="5110" width="8.88671875" style="327"/>
    <col min="5111" max="5111" width="4" style="327" customWidth="1"/>
    <col min="5112" max="5112" width="69" style="327" customWidth="1"/>
    <col min="5113" max="5113" width="66.5546875" style="327" customWidth="1"/>
    <col min="5114" max="5366" width="8.88671875" style="327"/>
    <col min="5367" max="5367" width="4" style="327" customWidth="1"/>
    <col min="5368" max="5368" width="69" style="327" customWidth="1"/>
    <col min="5369" max="5369" width="66.5546875" style="327" customWidth="1"/>
    <col min="5370" max="5622" width="8.88671875" style="327"/>
    <col min="5623" max="5623" width="4" style="327" customWidth="1"/>
    <col min="5624" max="5624" width="69" style="327" customWidth="1"/>
    <col min="5625" max="5625" width="66.5546875" style="327" customWidth="1"/>
    <col min="5626" max="5878" width="8.88671875" style="327"/>
    <col min="5879" max="5879" width="4" style="327" customWidth="1"/>
    <col min="5880" max="5880" width="69" style="327" customWidth="1"/>
    <col min="5881" max="5881" width="66.5546875" style="327" customWidth="1"/>
    <col min="5882" max="6134" width="8.88671875" style="327"/>
    <col min="6135" max="6135" width="4" style="327" customWidth="1"/>
    <col min="6136" max="6136" width="69" style="327" customWidth="1"/>
    <col min="6137" max="6137" width="66.5546875" style="327" customWidth="1"/>
    <col min="6138" max="6390" width="8.88671875" style="327"/>
    <col min="6391" max="6391" width="4" style="327" customWidth="1"/>
    <col min="6392" max="6392" width="69" style="327" customWidth="1"/>
    <col min="6393" max="6393" width="66.5546875" style="327" customWidth="1"/>
    <col min="6394" max="6646" width="8.88671875" style="327"/>
    <col min="6647" max="6647" width="4" style="327" customWidth="1"/>
    <col min="6648" max="6648" width="69" style="327" customWidth="1"/>
    <col min="6649" max="6649" width="66.5546875" style="327" customWidth="1"/>
    <col min="6650" max="6902" width="8.88671875" style="327"/>
    <col min="6903" max="6903" width="4" style="327" customWidth="1"/>
    <col min="6904" max="6904" width="69" style="327" customWidth="1"/>
    <col min="6905" max="6905" width="66.5546875" style="327" customWidth="1"/>
    <col min="6906" max="7158" width="8.88671875" style="327"/>
    <col min="7159" max="7159" width="4" style="327" customWidth="1"/>
    <col min="7160" max="7160" width="69" style="327" customWidth="1"/>
    <col min="7161" max="7161" width="66.5546875" style="327" customWidth="1"/>
    <col min="7162" max="7414" width="8.88671875" style="327"/>
    <col min="7415" max="7415" width="4" style="327" customWidth="1"/>
    <col min="7416" max="7416" width="69" style="327" customWidth="1"/>
    <col min="7417" max="7417" width="66.5546875" style="327" customWidth="1"/>
    <col min="7418" max="7670" width="8.88671875" style="327"/>
    <col min="7671" max="7671" width="4" style="327" customWidth="1"/>
    <col min="7672" max="7672" width="69" style="327" customWidth="1"/>
    <col min="7673" max="7673" width="66.5546875" style="327" customWidth="1"/>
    <col min="7674" max="7926" width="8.88671875" style="327"/>
    <col min="7927" max="7927" width="4" style="327" customWidth="1"/>
    <col min="7928" max="7928" width="69" style="327" customWidth="1"/>
    <col min="7929" max="7929" width="66.5546875" style="327" customWidth="1"/>
    <col min="7930" max="8182" width="8.88671875" style="327"/>
    <col min="8183" max="8183" width="4" style="327" customWidth="1"/>
    <col min="8184" max="8184" width="69" style="327" customWidth="1"/>
    <col min="8185" max="8185" width="66.5546875" style="327" customWidth="1"/>
    <col min="8186" max="8438" width="8.88671875" style="327"/>
    <col min="8439" max="8439" width="4" style="327" customWidth="1"/>
    <col min="8440" max="8440" width="69" style="327" customWidth="1"/>
    <col min="8441" max="8441" width="66.5546875" style="327" customWidth="1"/>
    <col min="8442" max="8694" width="8.88671875" style="327"/>
    <col min="8695" max="8695" width="4" style="327" customWidth="1"/>
    <col min="8696" max="8696" width="69" style="327" customWidth="1"/>
    <col min="8697" max="8697" width="66.5546875" style="327" customWidth="1"/>
    <col min="8698" max="8950" width="8.88671875" style="327"/>
    <col min="8951" max="8951" width="4" style="327" customWidth="1"/>
    <col min="8952" max="8952" width="69" style="327" customWidth="1"/>
    <col min="8953" max="8953" width="66.5546875" style="327" customWidth="1"/>
    <col min="8954" max="9206" width="8.88671875" style="327"/>
    <col min="9207" max="9207" width="4" style="327" customWidth="1"/>
    <col min="9208" max="9208" width="69" style="327" customWidth="1"/>
    <col min="9209" max="9209" width="66.5546875" style="327" customWidth="1"/>
    <col min="9210" max="9462" width="8.88671875" style="327"/>
    <col min="9463" max="9463" width="4" style="327" customWidth="1"/>
    <col min="9464" max="9464" width="69" style="327" customWidth="1"/>
    <col min="9465" max="9465" width="66.5546875" style="327" customWidth="1"/>
    <col min="9466" max="9718" width="8.88671875" style="327"/>
    <col min="9719" max="9719" width="4" style="327" customWidth="1"/>
    <col min="9720" max="9720" width="69" style="327" customWidth="1"/>
    <col min="9721" max="9721" width="66.5546875" style="327" customWidth="1"/>
    <col min="9722" max="9974" width="8.88671875" style="327"/>
    <col min="9975" max="9975" width="4" style="327" customWidth="1"/>
    <col min="9976" max="9976" width="69" style="327" customWidth="1"/>
    <col min="9977" max="9977" width="66.5546875" style="327" customWidth="1"/>
    <col min="9978" max="10230" width="8.88671875" style="327"/>
    <col min="10231" max="10231" width="4" style="327" customWidth="1"/>
    <col min="10232" max="10232" width="69" style="327" customWidth="1"/>
    <col min="10233" max="10233" width="66.5546875" style="327" customWidth="1"/>
    <col min="10234" max="10486" width="8.88671875" style="327"/>
    <col min="10487" max="10487" width="4" style="327" customWidth="1"/>
    <col min="10488" max="10488" width="69" style="327" customWidth="1"/>
    <col min="10489" max="10489" width="66.5546875" style="327" customWidth="1"/>
    <col min="10490" max="10742" width="8.88671875" style="327"/>
    <col min="10743" max="10743" width="4" style="327" customWidth="1"/>
    <col min="10744" max="10744" width="69" style="327" customWidth="1"/>
    <col min="10745" max="10745" width="66.5546875" style="327" customWidth="1"/>
    <col min="10746" max="10998" width="8.88671875" style="327"/>
    <col min="10999" max="10999" width="4" style="327" customWidth="1"/>
    <col min="11000" max="11000" width="69" style="327" customWidth="1"/>
    <col min="11001" max="11001" width="66.5546875" style="327" customWidth="1"/>
    <col min="11002" max="11254" width="8.88671875" style="327"/>
    <col min="11255" max="11255" width="4" style="327" customWidth="1"/>
    <col min="11256" max="11256" width="69" style="327" customWidth="1"/>
    <col min="11257" max="11257" width="66.5546875" style="327" customWidth="1"/>
    <col min="11258" max="11510" width="8.88671875" style="327"/>
    <col min="11511" max="11511" width="4" style="327" customWidth="1"/>
    <col min="11512" max="11512" width="69" style="327" customWidth="1"/>
    <col min="11513" max="11513" width="66.5546875" style="327" customWidth="1"/>
    <col min="11514" max="11766" width="8.88671875" style="327"/>
    <col min="11767" max="11767" width="4" style="327" customWidth="1"/>
    <col min="11768" max="11768" width="69" style="327" customWidth="1"/>
    <col min="11769" max="11769" width="66.5546875" style="327" customWidth="1"/>
    <col min="11770" max="12022" width="8.88671875" style="327"/>
    <col min="12023" max="12023" width="4" style="327" customWidth="1"/>
    <col min="12024" max="12024" width="69" style="327" customWidth="1"/>
    <col min="12025" max="12025" width="66.5546875" style="327" customWidth="1"/>
    <col min="12026" max="12278" width="8.88671875" style="327"/>
    <col min="12279" max="12279" width="4" style="327" customWidth="1"/>
    <col min="12280" max="12280" width="69" style="327" customWidth="1"/>
    <col min="12281" max="12281" width="66.5546875" style="327" customWidth="1"/>
    <col min="12282" max="12534" width="8.88671875" style="327"/>
    <col min="12535" max="12535" width="4" style="327" customWidth="1"/>
    <col min="12536" max="12536" width="69" style="327" customWidth="1"/>
    <col min="12537" max="12537" width="66.5546875" style="327" customWidth="1"/>
    <col min="12538" max="12790" width="8.88671875" style="327"/>
    <col min="12791" max="12791" width="4" style="327" customWidth="1"/>
    <col min="12792" max="12792" width="69" style="327" customWidth="1"/>
    <col min="12793" max="12793" width="66.5546875" style="327" customWidth="1"/>
    <col min="12794" max="13046" width="8.88671875" style="327"/>
    <col min="13047" max="13047" width="4" style="327" customWidth="1"/>
    <col min="13048" max="13048" width="69" style="327" customWidth="1"/>
    <col min="13049" max="13049" width="66.5546875" style="327" customWidth="1"/>
    <col min="13050" max="13302" width="8.88671875" style="327"/>
    <col min="13303" max="13303" width="4" style="327" customWidth="1"/>
    <col min="13304" max="13304" width="69" style="327" customWidth="1"/>
    <col min="13305" max="13305" width="66.5546875" style="327" customWidth="1"/>
    <col min="13306" max="13558" width="8.88671875" style="327"/>
    <col min="13559" max="13559" width="4" style="327" customWidth="1"/>
    <col min="13560" max="13560" width="69" style="327" customWidth="1"/>
    <col min="13561" max="13561" width="66.5546875" style="327" customWidth="1"/>
    <col min="13562" max="13814" width="8.88671875" style="327"/>
    <col min="13815" max="13815" width="4" style="327" customWidth="1"/>
    <col min="13816" max="13816" width="69" style="327" customWidth="1"/>
    <col min="13817" max="13817" width="66.5546875" style="327" customWidth="1"/>
    <col min="13818" max="14070" width="8.88671875" style="327"/>
    <col min="14071" max="14071" width="4" style="327" customWidth="1"/>
    <col min="14072" max="14072" width="69" style="327" customWidth="1"/>
    <col min="14073" max="14073" width="66.5546875" style="327" customWidth="1"/>
    <col min="14074" max="14326" width="8.88671875" style="327"/>
    <col min="14327" max="14327" width="4" style="327" customWidth="1"/>
    <col min="14328" max="14328" width="69" style="327" customWidth="1"/>
    <col min="14329" max="14329" width="66.5546875" style="327" customWidth="1"/>
    <col min="14330" max="14582" width="8.88671875" style="327"/>
    <col min="14583" max="14583" width="4" style="327" customWidth="1"/>
    <col min="14584" max="14584" width="69" style="327" customWidth="1"/>
    <col min="14585" max="14585" width="66.5546875" style="327" customWidth="1"/>
    <col min="14586" max="14838" width="8.88671875" style="327"/>
    <col min="14839" max="14839" width="4" style="327" customWidth="1"/>
    <col min="14840" max="14840" width="69" style="327" customWidth="1"/>
    <col min="14841" max="14841" width="66.5546875" style="327" customWidth="1"/>
    <col min="14842" max="15094" width="8.88671875" style="327"/>
    <col min="15095" max="15095" width="4" style="327" customWidth="1"/>
    <col min="15096" max="15096" width="69" style="327" customWidth="1"/>
    <col min="15097" max="15097" width="66.5546875" style="327" customWidth="1"/>
    <col min="15098" max="15350" width="8.88671875" style="327"/>
    <col min="15351" max="15351" width="4" style="327" customWidth="1"/>
    <col min="15352" max="15352" width="69" style="327" customWidth="1"/>
    <col min="15353" max="15353" width="66.5546875" style="327" customWidth="1"/>
    <col min="15354" max="15606" width="8.88671875" style="327"/>
    <col min="15607" max="15607" width="4" style="327" customWidth="1"/>
    <col min="15608" max="15608" width="69" style="327" customWidth="1"/>
    <col min="15609" max="15609" width="66.5546875" style="327" customWidth="1"/>
    <col min="15610" max="15862" width="8.88671875" style="327"/>
    <col min="15863" max="15863" width="4" style="327" customWidth="1"/>
    <col min="15864" max="15864" width="69" style="327" customWidth="1"/>
    <col min="15865" max="15865" width="66.5546875" style="327" customWidth="1"/>
    <col min="15866" max="16118" width="8.88671875" style="327"/>
    <col min="16119" max="16119" width="4" style="327" customWidth="1"/>
    <col min="16120" max="16120" width="69" style="327" customWidth="1"/>
    <col min="16121" max="16121" width="66.5546875" style="327" customWidth="1"/>
    <col min="16122" max="16384" width="8.88671875" style="327"/>
  </cols>
  <sheetData>
    <row r="1" spans="1:3">
      <c r="C1" s="328" t="s">
        <v>132</v>
      </c>
    </row>
    <row r="2" spans="1:3">
      <c r="C2" s="328"/>
    </row>
    <row r="3" spans="1:3">
      <c r="B3" s="329" t="s">
        <v>133</v>
      </c>
      <c r="C3" s="329"/>
    </row>
    <row r="4" spans="1:3">
      <c r="A4" s="330"/>
      <c r="B4" s="331" t="s">
        <v>109</v>
      </c>
      <c r="C4" s="331"/>
    </row>
    <row r="5" spans="1:3">
      <c r="A5" s="332"/>
      <c r="B5" s="333" t="s">
        <v>134</v>
      </c>
      <c r="C5" s="333"/>
    </row>
    <row r="6" spans="1:3">
      <c r="A6" s="334" t="s">
        <v>135</v>
      </c>
      <c r="B6" s="335" t="s">
        <v>136</v>
      </c>
      <c r="C6" s="336" t="s">
        <v>109</v>
      </c>
    </row>
    <row r="7" spans="1:3">
      <c r="A7" s="337" t="s">
        <v>137</v>
      </c>
      <c r="B7" s="338" t="s">
        <v>138</v>
      </c>
      <c r="C7" s="339"/>
    </row>
    <row r="8" spans="1:3">
      <c r="A8" s="337" t="s">
        <v>139</v>
      </c>
      <c r="B8" s="338" t="s">
        <v>140</v>
      </c>
      <c r="C8" s="340">
        <v>17068.996999999999</v>
      </c>
    </row>
    <row r="9" spans="1:3">
      <c r="A9" s="337" t="s">
        <v>141</v>
      </c>
      <c r="B9" s="338" t="s">
        <v>142</v>
      </c>
      <c r="C9" s="341">
        <v>6</v>
      </c>
    </row>
    <row r="10" spans="1:3" ht="46.8">
      <c r="A10" s="337" t="s">
        <v>143</v>
      </c>
      <c r="B10" s="342" t="s">
        <v>144</v>
      </c>
      <c r="C10" s="343"/>
    </row>
    <row r="11" spans="1:3" ht="78">
      <c r="A11" s="344" t="s">
        <v>145</v>
      </c>
      <c r="B11" s="345" t="s">
        <v>146</v>
      </c>
      <c r="C11" s="346" t="s">
        <v>147</v>
      </c>
    </row>
    <row r="12" spans="1:3" ht="202.8">
      <c r="A12" s="337" t="s">
        <v>148</v>
      </c>
      <c r="B12" s="341" t="s">
        <v>149</v>
      </c>
      <c r="C12" s="341" t="s">
        <v>157</v>
      </c>
    </row>
    <row r="13" spans="1:3">
      <c r="A13" s="347" t="s">
        <v>151</v>
      </c>
      <c r="B13" s="348" t="s">
        <v>152</v>
      </c>
      <c r="C13" s="341" t="s">
        <v>150</v>
      </c>
    </row>
    <row r="14" spans="1:3">
      <c r="A14" s="349"/>
      <c r="B14" s="350"/>
      <c r="C14" s="341"/>
    </row>
    <row r="15" spans="1:3">
      <c r="A15" s="349"/>
      <c r="B15" s="350"/>
      <c r="C15" s="341"/>
    </row>
    <row r="16" spans="1:3">
      <c r="A16" s="349"/>
      <c r="B16" s="351"/>
      <c r="C16" s="335"/>
    </row>
    <row r="17" spans="1:3">
      <c r="A17" s="352"/>
      <c r="B17" s="341" t="s">
        <v>153</v>
      </c>
      <c r="C17" s="341" t="s">
        <v>150</v>
      </c>
    </row>
    <row r="18" spans="1:3">
      <c r="A18" s="353"/>
      <c r="B18" s="354"/>
      <c r="C18" s="355"/>
    </row>
    <row r="19" spans="1:3">
      <c r="A19" s="353"/>
      <c r="B19" s="354"/>
      <c r="C19" s="355"/>
    </row>
    <row r="20" spans="1:3">
      <c r="A20" s="356" t="s">
        <v>154</v>
      </c>
      <c r="B20" s="357"/>
      <c r="C20" s="358"/>
    </row>
    <row r="21" spans="1:3">
      <c r="A21" s="359"/>
      <c r="B21" s="360"/>
      <c r="C21" s="360"/>
    </row>
    <row r="22" spans="1:3">
      <c r="A22" s="359"/>
      <c r="B22" s="361"/>
      <c r="C22" s="361"/>
    </row>
    <row r="23" spans="1:3">
      <c r="A23" s="362" t="s">
        <v>155</v>
      </c>
      <c r="B23" s="363"/>
      <c r="C23" s="364"/>
    </row>
    <row r="24" spans="1:3">
      <c r="A24" s="365"/>
      <c r="B24" s="327" t="s">
        <v>156</v>
      </c>
    </row>
    <row r="25" spans="1:3">
      <c r="A25" s="365"/>
    </row>
    <row r="26" spans="1:3">
      <c r="A26" s="362"/>
    </row>
    <row r="27" spans="1:3">
      <c r="A27" s="367"/>
    </row>
  </sheetData>
  <mergeCells count="7">
    <mergeCell ref="B22:C22"/>
    <mergeCell ref="B3:C3"/>
    <mergeCell ref="B4:C4"/>
    <mergeCell ref="B5:C5"/>
    <mergeCell ref="A13:A17"/>
    <mergeCell ref="B13:B16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</vt:lpstr>
      <vt:lpstr>финансирование мероприятий</vt:lpstr>
      <vt:lpstr>Показатели таб. 4</vt:lpstr>
      <vt:lpstr>Пояснительная 5</vt:lpstr>
      <vt:lpstr>'финансирование мероприятий'!Заголовки_для_печати</vt:lpstr>
      <vt:lpstr>Титул!Область_печати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TureyskayEE</dc:creator>
  <cp:lastModifiedBy>RamazanovaEN</cp:lastModifiedBy>
  <cp:lastPrinted>2017-01-09T10:13:49Z</cp:lastPrinted>
  <dcterms:created xsi:type="dcterms:W3CDTF">2012-04-09T03:09:53Z</dcterms:created>
  <dcterms:modified xsi:type="dcterms:W3CDTF">2017-01-25T05:03:50Z</dcterms:modified>
</cp:coreProperties>
</file>