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таб.3'!$D$2:$D$283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таб.4'!$A$1:$AR$23</definedName>
    <definedName name="_xlnm.Print_Area" localSheetId="5">'пояснения таб. 5'!$A$1:$C$28</definedName>
    <definedName name="_xlnm.Print_Area" localSheetId="3">'Финансирование таб.3'!$A$1:$BA$258</definedName>
  </definedNames>
  <calcPr calcId="124519"/>
</workbook>
</file>

<file path=xl/calcChain.xml><?xml version="1.0" encoding="utf-8"?>
<calcChain xmlns="http://schemas.openxmlformats.org/spreadsheetml/2006/main">
  <c r="AI232" i="13"/>
  <c r="Y228"/>
  <c r="E230"/>
  <c r="F230"/>
  <c r="M230"/>
  <c r="P230"/>
  <c r="S230"/>
  <c r="V230"/>
  <c r="Y230"/>
  <c r="AW230"/>
  <c r="AZ230"/>
  <c r="J232"/>
  <c r="M232"/>
  <c r="P232"/>
  <c r="Q232"/>
  <c r="R232"/>
  <c r="F232" s="1"/>
  <c r="AE232"/>
  <c r="AG232"/>
  <c r="AL232"/>
  <c r="AN232"/>
  <c r="AQ232"/>
  <c r="AS232"/>
  <c r="AV232"/>
  <c r="AX232"/>
  <c r="AY232"/>
  <c r="AI14"/>
  <c r="AE14"/>
  <c r="R148"/>
  <c r="F12"/>
  <c r="E12"/>
  <c r="AN14"/>
  <c r="AD13"/>
  <c r="Y10"/>
  <c r="M12"/>
  <c r="P12"/>
  <c r="V12"/>
  <c r="Y12"/>
  <c r="AH12"/>
  <c r="AR12"/>
  <c r="AW12"/>
  <c r="Y13"/>
  <c r="AO13"/>
  <c r="AP13"/>
  <c r="H14"/>
  <c r="E14" s="1"/>
  <c r="I14"/>
  <c r="J14"/>
  <c r="P14"/>
  <c r="Q14"/>
  <c r="R14"/>
  <c r="AG14"/>
  <c r="AL14"/>
  <c r="AQ14"/>
  <c r="AS14"/>
  <c r="AV14"/>
  <c r="AX14"/>
  <c r="AY14"/>
  <c r="G62"/>
  <c r="E98"/>
  <c r="E95"/>
  <c r="X68"/>
  <c r="X65"/>
  <c r="G99"/>
  <c r="U148"/>
  <c r="U68"/>
  <c r="U65"/>
  <c r="G113"/>
  <c r="O218"/>
  <c r="O228" s="1"/>
  <c r="G160"/>
  <c r="F106"/>
  <c r="F103"/>
  <c r="G103" s="1"/>
  <c r="R103"/>
  <c r="Q103"/>
  <c r="Q145"/>
  <c r="C11" i="11"/>
  <c r="S163" i="13"/>
  <c r="T170"/>
  <c r="T231" s="1"/>
  <c r="F35"/>
  <c r="L171"/>
  <c r="L14" s="1"/>
  <c r="K171"/>
  <c r="K14"/>
  <c r="M163"/>
  <c r="M164"/>
  <c r="M170"/>
  <c r="E171"/>
  <c r="J163"/>
  <c r="J164"/>
  <c r="J170"/>
  <c r="J171"/>
  <c r="AZ91"/>
  <c r="AZ88"/>
  <c r="AZ61"/>
  <c r="AZ58"/>
  <c r="AZ38"/>
  <c r="AZ35"/>
  <c r="AZ12"/>
  <c r="AW213"/>
  <c r="AW211"/>
  <c r="AW206"/>
  <c r="AW204"/>
  <c r="AW38"/>
  <c r="AW35"/>
  <c r="AR199"/>
  <c r="AR197"/>
  <c r="AR192"/>
  <c r="AR190"/>
  <c r="AR38"/>
  <c r="AR35"/>
  <c r="AM38"/>
  <c r="AM35"/>
  <c r="AH38"/>
  <c r="AH35"/>
  <c r="AD141"/>
  <c r="AD138"/>
  <c r="AD120"/>
  <c r="AD117"/>
  <c r="AD53"/>
  <c r="AD52"/>
  <c r="AD49"/>
  <c r="Y156"/>
  <c r="Y153"/>
  <c r="Y91"/>
  <c r="Y88"/>
  <c r="Y84"/>
  <c r="Y81"/>
  <c r="Y53"/>
  <c r="Y52"/>
  <c r="Y49"/>
  <c r="Y38"/>
  <c r="Y35"/>
  <c r="V160"/>
  <c r="V156"/>
  <c r="V153"/>
  <c r="V113"/>
  <c r="V38"/>
  <c r="V35"/>
  <c r="S160"/>
  <c r="S156"/>
  <c r="S153"/>
  <c r="S113"/>
  <c r="S38"/>
  <c r="S35"/>
  <c r="P220"/>
  <c r="P218"/>
  <c r="P206"/>
  <c r="P204"/>
  <c r="P199"/>
  <c r="P197"/>
  <c r="P141"/>
  <c r="P138"/>
  <c r="P106"/>
  <c r="P103"/>
  <c r="P49"/>
  <c r="P52"/>
  <c r="P53"/>
  <c r="P56"/>
  <c r="P57"/>
  <c r="P58"/>
  <c r="P61"/>
  <c r="P38"/>
  <c r="P35"/>
  <c r="J160"/>
  <c r="J156"/>
  <c r="J153"/>
  <c r="M220"/>
  <c r="M218"/>
  <c r="M199"/>
  <c r="M197"/>
  <c r="M160"/>
  <c r="M156"/>
  <c r="M153"/>
  <c r="M95"/>
  <c r="M98"/>
  <c r="M38"/>
  <c r="M35"/>
  <c r="J62"/>
  <c r="J61"/>
  <c r="J58"/>
  <c r="J57"/>
  <c r="J56"/>
  <c r="G213"/>
  <c r="G211"/>
  <c r="G206"/>
  <c r="G192"/>
  <c r="G190"/>
  <c r="G164"/>
  <c r="G163"/>
  <c r="G157"/>
  <c r="G156"/>
  <c r="G153"/>
  <c r="G149"/>
  <c r="G142"/>
  <c r="G123"/>
  <c r="G122"/>
  <c r="G121"/>
  <c r="G120"/>
  <c r="G117"/>
  <c r="G114"/>
  <c r="G107"/>
  <c r="G106"/>
  <c r="G92"/>
  <c r="G85"/>
  <c r="G84"/>
  <c r="G81"/>
  <c r="G78"/>
  <c r="G77"/>
  <c r="G74"/>
  <c r="G69"/>
  <c r="G42"/>
  <c r="AY98"/>
  <c r="AY231" s="1"/>
  <c r="AZ231" s="1"/>
  <c r="AY95"/>
  <c r="AY228" s="1"/>
  <c r="AZ228" s="1"/>
  <c r="AY10"/>
  <c r="Z148"/>
  <c r="AN220"/>
  <c r="AR220" s="1"/>
  <c r="G220"/>
  <c r="AS220"/>
  <c r="AN218"/>
  <c r="AR218" s="1"/>
  <c r="AR228" s="1"/>
  <c r="AS218"/>
  <c r="AW218" s="1"/>
  <c r="F204"/>
  <c r="G204" s="1"/>
  <c r="N145"/>
  <c r="F61"/>
  <c r="G61"/>
  <c r="F58"/>
  <c r="G58"/>
  <c r="G52"/>
  <c r="G49"/>
  <c r="E38"/>
  <c r="F38"/>
  <c r="E35"/>
  <c r="F45"/>
  <c r="G45" s="1"/>
  <c r="F46"/>
  <c r="G46" s="1"/>
  <c r="G53"/>
  <c r="F56"/>
  <c r="G56"/>
  <c r="F57"/>
  <c r="G57"/>
  <c r="AA145"/>
  <c r="AB145"/>
  <c r="AC145"/>
  <c r="O167"/>
  <c r="Q167"/>
  <c r="Q231" s="1"/>
  <c r="S231" s="1"/>
  <c r="R167"/>
  <c r="S167"/>
  <c r="T167"/>
  <c r="T228" s="1"/>
  <c r="V228" s="1"/>
  <c r="U167"/>
  <c r="W167"/>
  <c r="X167"/>
  <c r="Z167"/>
  <c r="Z228" s="1"/>
  <c r="AA167"/>
  <c r="AA228" s="1"/>
  <c r="AB167"/>
  <c r="AB228" s="1"/>
  <c r="AC167"/>
  <c r="AC228" s="1"/>
  <c r="AD228" s="1"/>
  <c r="AE167"/>
  <c r="AE228" s="1"/>
  <c r="AF167"/>
  <c r="AF228" s="1"/>
  <c r="AG167"/>
  <c r="AG228" s="1"/>
  <c r="AH228" s="1"/>
  <c r="AH167"/>
  <c r="AJ167"/>
  <c r="AJ228" s="1"/>
  <c r="AK167"/>
  <c r="AK228" s="1"/>
  <c r="AL167"/>
  <c r="AL228" s="1"/>
  <c r="AM228" s="1"/>
  <c r="AM167"/>
  <c r="AN167"/>
  <c r="AN228" s="1"/>
  <c r="AO167"/>
  <c r="AO228" s="1"/>
  <c r="AP167"/>
  <c r="AP228" s="1"/>
  <c r="AQ167"/>
  <c r="AQ228" s="1"/>
  <c r="AR167"/>
  <c r="AS167"/>
  <c r="AS228" s="1"/>
  <c r="N167"/>
  <c r="N228" s="1"/>
  <c r="L167"/>
  <c r="L228" s="1"/>
  <c r="K167"/>
  <c r="K228" s="1"/>
  <c r="I167"/>
  <c r="I228" s="1"/>
  <c r="H167"/>
  <c r="H228" s="1"/>
  <c r="R170"/>
  <c r="S170"/>
  <c r="U170"/>
  <c r="U231" s="1"/>
  <c r="V231" s="1"/>
  <c r="W170"/>
  <c r="W231" s="1"/>
  <c r="Y231" s="1"/>
  <c r="X170"/>
  <c r="Y170"/>
  <c r="Z170"/>
  <c r="Z231" s="1"/>
  <c r="AA170"/>
  <c r="AA231" s="1"/>
  <c r="AB170"/>
  <c r="AB231" s="1"/>
  <c r="AC170"/>
  <c r="AC231" s="1"/>
  <c r="AD231" s="1"/>
  <c r="AE170"/>
  <c r="AE231" s="1"/>
  <c r="AF170"/>
  <c r="AF231" s="1"/>
  <c r="AG170"/>
  <c r="AG231" s="1"/>
  <c r="AH231" s="1"/>
  <c r="AH170"/>
  <c r="AJ170"/>
  <c r="AJ231" s="1"/>
  <c r="AK170"/>
  <c r="AK231" s="1"/>
  <c r="AL170"/>
  <c r="AL231" s="1"/>
  <c r="AM231" s="1"/>
  <c r="AM170"/>
  <c r="AN170"/>
  <c r="AO170"/>
  <c r="AO231" s="1"/>
  <c r="AP170"/>
  <c r="AP231" s="1"/>
  <c r="AQ170"/>
  <c r="AQ231" s="1"/>
  <c r="AR170"/>
  <c r="AR231" s="1"/>
  <c r="AS170"/>
  <c r="E170"/>
  <c r="W148"/>
  <c r="AA148"/>
  <c r="AB148"/>
  <c r="AC148"/>
  <c r="AF148"/>
  <c r="AG148"/>
  <c r="AH148"/>
  <c r="AJ148"/>
  <c r="AK148"/>
  <c r="AL148"/>
  <c r="AL13"/>
  <c r="AM13" s="1"/>
  <c r="AM148"/>
  <c r="AN148"/>
  <c r="AO148"/>
  <c r="AP148"/>
  <c r="AQ148"/>
  <c r="AR148"/>
  <c r="AS148"/>
  <c r="Q148"/>
  <c r="S148"/>
  <c r="N148"/>
  <c r="N231" s="1"/>
  <c r="AF145"/>
  <c r="AG145"/>
  <c r="AJ145"/>
  <c r="AK145"/>
  <c r="AL145"/>
  <c r="AM145"/>
  <c r="AN145"/>
  <c r="AO145"/>
  <c r="AP145"/>
  <c r="AQ145"/>
  <c r="AR145"/>
  <c r="AS145"/>
  <c r="AT145"/>
  <c r="AT228" s="1"/>
  <c r="AU145"/>
  <c r="AU228" s="1"/>
  <c r="Z145"/>
  <c r="AD145" s="1"/>
  <c r="W145"/>
  <c r="H98"/>
  <c r="H231" s="1"/>
  <c r="I98"/>
  <c r="I231" s="1"/>
  <c r="J98"/>
  <c r="K98"/>
  <c r="K231" s="1"/>
  <c r="L98"/>
  <c r="L231" s="1"/>
  <c r="M231" s="1"/>
  <c r="N98"/>
  <c r="O98"/>
  <c r="O231" s="1"/>
  <c r="P231" s="1"/>
  <c r="P98"/>
  <c r="Q98"/>
  <c r="R98"/>
  <c r="S98"/>
  <c r="T98"/>
  <c r="U98"/>
  <c r="V98"/>
  <c r="W98"/>
  <c r="Y98" s="1"/>
  <c r="AA98"/>
  <c r="AB98"/>
  <c r="AC98"/>
  <c r="AD98"/>
  <c r="AE98"/>
  <c r="AF98"/>
  <c r="AG98"/>
  <c r="AG13" s="1"/>
  <c r="AH13" s="1"/>
  <c r="AH98"/>
  <c r="AI98"/>
  <c r="AJ98"/>
  <c r="AK98"/>
  <c r="AL98"/>
  <c r="AM98"/>
  <c r="AN98"/>
  <c r="AO98"/>
  <c r="AP98"/>
  <c r="AQ98"/>
  <c r="AR98"/>
  <c r="AS98"/>
  <c r="AT98"/>
  <c r="AT231" s="1"/>
  <c r="AU98"/>
  <c r="AU231" s="1"/>
  <c r="AV98"/>
  <c r="AV231" s="1"/>
  <c r="AW231" s="1"/>
  <c r="AV13"/>
  <c r="AW13" s="1"/>
  <c r="AW98"/>
  <c r="G95"/>
  <c r="H95"/>
  <c r="I95"/>
  <c r="K95"/>
  <c r="L95"/>
  <c r="N95"/>
  <c r="O95"/>
  <c r="P95"/>
  <c r="Q95"/>
  <c r="R95"/>
  <c r="S95"/>
  <c r="T95"/>
  <c r="U95"/>
  <c r="U10" s="1"/>
  <c r="V10" s="1"/>
  <c r="V95"/>
  <c r="W95"/>
  <c r="AA95"/>
  <c r="AB95"/>
  <c r="AC95"/>
  <c r="AD95"/>
  <c r="AE95"/>
  <c r="AF95"/>
  <c r="AG95"/>
  <c r="AG10"/>
  <c r="AH95"/>
  <c r="AI95"/>
  <c r="AJ95"/>
  <c r="AK95"/>
  <c r="AL95"/>
  <c r="AL10" s="1"/>
  <c r="AM10" s="1"/>
  <c r="AM95"/>
  <c r="AN95"/>
  <c r="AO95"/>
  <c r="AP95"/>
  <c r="AQ95"/>
  <c r="AQ10" s="1"/>
  <c r="AR10" s="1"/>
  <c r="AR95"/>
  <c r="AS95"/>
  <c r="AT95"/>
  <c r="AU95"/>
  <c r="AV95"/>
  <c r="AV228" s="1"/>
  <c r="AW228" s="1"/>
  <c r="AV10"/>
  <c r="AW10" s="1"/>
  <c r="AW95"/>
  <c r="G98"/>
  <c r="I65"/>
  <c r="I10" s="1"/>
  <c r="K65"/>
  <c r="K10"/>
  <c r="L65"/>
  <c r="L10"/>
  <c r="N65"/>
  <c r="N68"/>
  <c r="AX65"/>
  <c r="AZ65"/>
  <c r="AS65"/>
  <c r="AW65"/>
  <c r="AN65"/>
  <c r="AI65"/>
  <c r="AE65"/>
  <c r="AD65"/>
  <c r="W65"/>
  <c r="Y65"/>
  <c r="T65"/>
  <c r="Q65"/>
  <c r="Q13" s="1"/>
  <c r="AX68"/>
  <c r="AX13"/>
  <c r="AS68"/>
  <c r="AW68"/>
  <c r="AN68"/>
  <c r="AI68"/>
  <c r="AM68" s="1"/>
  <c r="AE68"/>
  <c r="AH68" s="1"/>
  <c r="AD68"/>
  <c r="W68"/>
  <c r="T68"/>
  <c r="Q68"/>
  <c r="O65"/>
  <c r="P65" s="1"/>
  <c r="O68"/>
  <c r="O13" s="1"/>
  <c r="P13" s="1"/>
  <c r="I68"/>
  <c r="K68"/>
  <c r="L68"/>
  <c r="M68" s="1"/>
  <c r="H65"/>
  <c r="H10" s="1"/>
  <c r="H68"/>
  <c r="J68" s="1"/>
  <c r="C17" i="11"/>
  <c r="H25" i="3"/>
  <c r="E25"/>
  <c r="D23"/>
  <c r="K8" i="2"/>
  <c r="Z8"/>
  <c r="Y9"/>
  <c r="B24" i="8"/>
  <c r="D23"/>
  <c r="C22"/>
  <c r="D22" s="1"/>
  <c r="D21"/>
  <c r="D20"/>
  <c r="C19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1" i="8"/>
  <c r="D11"/>
  <c r="G170" i="13"/>
  <c r="AD148"/>
  <c r="P148"/>
  <c r="P145"/>
  <c r="G68"/>
  <c r="G218"/>
  <c r="AH65"/>
  <c r="AM65"/>
  <c r="M171"/>
  <c r="G65"/>
  <c r="S68"/>
  <c r="AZ95"/>
  <c r="V68"/>
  <c r="AR68"/>
  <c r="J65"/>
  <c r="AR65"/>
  <c r="G167"/>
  <c r="P68"/>
  <c r="V167"/>
  <c r="M167"/>
  <c r="AH145"/>
  <c r="AW220"/>
  <c r="G110"/>
  <c r="R145"/>
  <c r="S145" s="1"/>
  <c r="G199"/>
  <c r="G197"/>
  <c r="V65"/>
  <c r="Y68"/>
  <c r="G38"/>
  <c r="G12"/>
  <c r="U145"/>
  <c r="V145" s="1"/>
  <c r="V110"/>
  <c r="V148"/>
  <c r="S110"/>
  <c r="Y95"/>
  <c r="Y167"/>
  <c r="AD10"/>
  <c r="AZ68"/>
  <c r="G35"/>
  <c r="AH10"/>
  <c r="M10"/>
  <c r="K13"/>
  <c r="S65"/>
  <c r="AX10"/>
  <c r="AZ10" s="1"/>
  <c r="M65"/>
  <c r="J95"/>
  <c r="L13"/>
  <c r="O10"/>
  <c r="P10"/>
  <c r="U13"/>
  <c r="V13"/>
  <c r="I13"/>
  <c r="V170"/>
  <c r="R10"/>
  <c r="M13"/>
  <c r="F231" l="1"/>
  <c r="J231"/>
  <c r="P228"/>
  <c r="C24" i="8"/>
  <c r="D5"/>
  <c r="D24" s="1"/>
  <c r="Q10" i="13"/>
  <c r="S10" s="1"/>
  <c r="S13"/>
  <c r="F14"/>
  <c r="M14"/>
  <c r="J10"/>
  <c r="E231"/>
  <c r="J228"/>
  <c r="M228"/>
  <c r="H13"/>
  <c r="J167"/>
  <c r="AY13"/>
  <c r="AZ13" s="1"/>
  <c r="AZ98"/>
  <c r="F171"/>
  <c r="G171" s="1"/>
  <c r="E232"/>
  <c r="G231"/>
  <c r="G232"/>
  <c r="E228"/>
  <c r="F228"/>
  <c r="G230"/>
  <c r="Q228"/>
  <c r="S228" s="1"/>
  <c r="G228" l="1"/>
  <c r="J13"/>
  <c r="E13"/>
  <c r="E10" s="1"/>
  <c r="G10" s="1"/>
  <c r="F13"/>
  <c r="G13" s="1"/>
</calcChain>
</file>

<file path=xl/sharedStrings.xml><?xml version="1.0" encoding="utf-8"?>
<sst xmlns="http://schemas.openxmlformats.org/spreadsheetml/2006/main" count="949" uniqueCount="376">
  <si>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</si>
  <si>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</si>
  <si>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</si>
  <si>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</si>
  <si>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</si>
  <si>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</si>
  <si>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</si>
  <si>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</si>
  <si>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</si>
  <si>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</si>
  <si>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</si>
  <si>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</si>
  <si>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</si>
  <si>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</si>
  <si>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</si>
  <si>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</si>
  <si>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</si>
  <si>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</si>
  <si>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</si>
  <si>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</si>
  <si>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</si>
  <si>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</si>
  <si>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</si>
  <si>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</si>
  <si>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</si>
  <si>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</si>
  <si>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</si>
  <si>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</si>
  <si>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</si>
  <si>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</si>
  <si>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</si>
  <si>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</si>
  <si>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</si>
  <si>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</si>
  <si>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</si>
  <si>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</si>
  <si>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</si>
  <si>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</si>
  <si>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</si>
  <si>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</si>
  <si>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</si>
  <si>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</si>
  <si>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</si>
  <si>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</si>
  <si>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</si>
  <si>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</si>
  <si>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</si>
  <si>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</si>
  <si>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</si>
  <si>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</si>
  <si>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</si>
  <si>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</si>
  <si>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</si>
  <si>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</si>
  <si>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</si>
  <si>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</si>
  <si>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</si>
  <si>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</si>
  <si>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</si>
  <si>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</si>
  <si>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</si>
  <si>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</si>
  <si>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</si>
  <si>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</si>
  <si>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</si>
  <si>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</si>
  <si>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</si>
  <si>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</si>
  <si>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</si>
  <si>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</si>
  <si>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</si>
  <si>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</si>
  <si>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</si>
  <si>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</si>
  <si>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</si>
  <si>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</si>
  <si>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</si>
  <si>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</si>
  <si>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</si>
  <si>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</si>
  <si>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</si>
  <si>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</si>
  <si>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</si>
  <si>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</si>
  <si>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</si>
  <si>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</si>
  <si>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</si>
  <si>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</si>
  <si>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</si>
  <si>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</si>
  <si>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</si>
  <si>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</si>
  <si>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</si>
  <si>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</si>
  <si>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</si>
  <si>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</si>
  <si>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</si>
  <si>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</si>
  <si>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</si>
  <si>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</si>
  <si>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</si>
  <si>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</si>
  <si>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</si>
  <si>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</si>
  <si>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</si>
  <si>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</si>
  <si>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</si>
  <si>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</si>
  <si>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</si>
  <si>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</si>
  <si>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</si>
  <si>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</si>
  <si>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</si>
  <si>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</si>
  <si>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</si>
  <si>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</si>
  <si>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</si>
  <si>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</si>
  <si>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</si>
  <si>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</si>
  <si>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</si>
  <si>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</si>
  <si>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</si>
  <si>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</si>
  <si>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</si>
  <si>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</si>
  <si>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</si>
  <si>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</si>
  <si>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</si>
  <si>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</si>
  <si>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</si>
  <si>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</si>
  <si>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</si>
  <si>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</si>
  <si>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</si>
  <si>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</si>
  <si>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</si>
  <si>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</si>
  <si>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</si>
  <si>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</si>
  <si>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</si>
  <si>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</si>
  <si>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</si>
  <si>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</si>
  <si>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</si>
  <si>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</si>
  <si>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</si>
  <si>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</si>
  <si>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</si>
  <si>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</si>
  <si>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</si>
  <si>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</si>
  <si>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</si>
  <si>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</si>
  <si>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</si>
  <si>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</si>
  <si>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</si>
  <si>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</si>
  <si>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</si>
  <si>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</si>
  <si>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</si>
  <si>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</si>
  <si>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</si>
  <si>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</si>
  <si>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</si>
  <si>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</si>
  <si>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</si>
  <si>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</si>
  <si>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</si>
  <si>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</si>
  <si>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</si>
  <si>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</si>
  <si>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</si>
  <si>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</si>
  <si>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</si>
  <si>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</si>
  <si>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</si>
  <si>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</si>
  <si>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</si>
  <si>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</si>
  <si>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</si>
  <si>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</si>
  <si>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</si>
  <si>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</si>
  <si>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</si>
  <si>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</si>
  <si>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</si>
  <si>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</si>
  <si>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</si>
  <si>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</si>
  <si>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</si>
  <si>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</si>
  <si>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</si>
  <si>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</si>
  <si>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</si>
  <si>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</si>
  <si>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</si>
  <si>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</si>
  <si>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</si>
  <si>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</si>
  <si>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</si>
  <si>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</si>
  <si>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</si>
  <si>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</si>
  <si>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</si>
  <si>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</si>
  <si>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</si>
  <si>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</si>
  <si>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</si>
  <si>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</si>
  <si>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</si>
  <si>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</si>
  <si>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</si>
  <si>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</si>
  <si>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</si>
  <si>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</si>
  <si>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</si>
  <si>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</si>
  <si>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</si>
  <si>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</si>
  <si>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</si>
  <si>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</si>
  <si>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</si>
  <si>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</si>
  <si>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</si>
  <si>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</si>
  <si>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</si>
  <si>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</si>
  <si>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</si>
  <si>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</si>
  <si>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</si>
  <si>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</si>
  <si>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</si>
  <si>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</si>
  <si>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</si>
  <si>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</si>
  <si>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</si>
  <si>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</si>
  <si>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</si>
  <si>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</si>
  <si>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</si>
  <si>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</si>
  <si>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</si>
  <si>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</si>
  <si>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</si>
  <si>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</si>
  <si>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</si>
  <si>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</si>
  <si>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</si>
  <si>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</si>
  <si>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</si>
  <si>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</si>
  <si>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</si>
  <si>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</si>
  <si>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</si>
  <si>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</si>
  <si>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</si>
  <si>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</si>
  <si>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</si>
  <si>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</si>
  <si>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</si>
  <si>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</si>
  <si>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</si>
  <si>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</si>
  <si>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</si>
  <si>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</si>
  <si>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</si>
  <si>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</si>
  <si>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</si>
  <si>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</si>
  <si>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</si>
  <si>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</si>
  <si>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</si>
  <si>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</si>
  <si>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</si>
  <si>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</si>
  <si>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</si>
  <si>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</si>
  <si>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</si>
  <si>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</si>
  <si>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</si>
  <si>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</si>
  <si>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</si>
  <si>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</si>
  <si>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</si>
  <si>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</si>
  <si>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</si>
  <si>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</si>
  <si>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</si>
  <si>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</si>
  <si>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</si>
  <si>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</si>
  <si>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</si>
  <si>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</si>
  <si>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</si>
  <si>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</si>
  <si>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</si>
  <si>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</si>
  <si>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</si>
  <si>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</si>
  <si>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</si>
  <si>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</si>
  <si>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</si>
  <si>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</si>
  <si>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</si>
  <si>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</si>
  <si>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</si>
  <si>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</si>
  <si>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</si>
  <si>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</si>
  <si>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</si>
  <si>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</si>
  <si>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</si>
  <si>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</si>
  <si>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</si>
  <si>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</si>
  <si>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</si>
  <si>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</si>
  <si>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</si>
  <si>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</si>
  <si>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</si>
  <si>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</si>
  <si>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</si>
  <si>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</si>
  <si>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</si>
  <si>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</si>
  <si>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</si>
  <si>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</si>
  <si>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</si>
  <si>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</si>
  <si>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</si>
  <si>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</si>
  <si>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</si>
  <si>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</si>
  <si>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</si>
  <si>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</si>
  <si>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</si>
  <si>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</si>
  <si>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</si>
  <si>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</si>
  <si>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</si>
  <si>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</si>
  <si>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</si>
  <si>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</si>
  <si>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</si>
  <si>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</si>
  <si>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</si>
  <si>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</si>
  <si>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</si>
  <si>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</si>
  <si>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2014-2017 годы"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</si>
  <si>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</si>
  <si>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</si>
  <si>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</si>
  <si>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</si>
  <si>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</si>
  <si>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 xml:space="preserve">мероприятия выполнены в полном объеме </t>
  </si>
  <si>
    <t xml:space="preserve">Руководитель_______________Галкина О.В. </t>
  </si>
  <si>
    <t>тел. 1304</t>
  </si>
  <si>
    <t>_______________О.В. Галкина</t>
  </si>
  <si>
    <t>экономия в ходе проведения котировки</t>
  </si>
  <si>
    <t>Руководитель _______________________________________Галкина О.В.</t>
  </si>
  <si>
    <t xml:space="preserve">Исполнитель________________________________________ Галкина О.В. </t>
  </si>
  <si>
    <t>Мероприятия, проводимые в рамках международного дняенных народов мира</t>
  </si>
  <si>
    <t>3.5.</t>
  </si>
  <si>
    <t>3.6.</t>
  </si>
  <si>
    <t>Мероприятия. проводимые в рамках районного национального Праздника Осени</t>
  </si>
  <si>
    <t xml:space="preserve">                    </t>
  </si>
  <si>
    <t>"СЭР МНС, проживающих в Нижневартовском районе, на 2014-2017 годы"</t>
  </si>
  <si>
    <t>обеспечено техническое обслуживание радиостанций на ТТП на сумму 8,16 тыс. рублей, 53 семьи оленеводов-частников получили меры соц. поддержки на содержание оленей в сумме 899,99 тыс. рублей</t>
  </si>
  <si>
    <t>81.35</t>
  </si>
  <si>
    <t xml:space="preserve">2, 331,1 </t>
  </si>
  <si>
    <t>2, 331 ,1</t>
  </si>
  <si>
    <t xml:space="preserve">Специалист  Департамента финансов___________________ </t>
  </si>
  <si>
    <t xml:space="preserve">произведена доставка ГСМ в населенные национальные села и поселки района на сумму 2 334,3 тыс.руб. </t>
  </si>
  <si>
    <t>Мерой соц.поддержки на льготный проезд воспользовалось 148 чел.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</si>
</sst>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</numFmts>
  <fonts count="3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26" fillId="0" borderId="0"/>
    <xf numFmtId="43" fontId="24" fillId="0" borderId="0" applyFont="0" applyFill="0" applyBorder="0" applyAlignment="0" applyProtection="0"/>
  </cellStyleXfs>
  <cellXfs count="624">
    <xf numFmtId="0" fontId="0" fillId="0" borderId="0" xfId="0"/>
    <xf numFmtId="0" fontId="27" fillId="0" borderId="0" xfId="0" applyFont="1" applyAlignment="1" applyProtection="1">
      <alignment vertical="center"/>
      <protection hidden="1"/>
    </xf>
    <xf numFmtId="164" fontId="28" fillId="0" borderId="1" xfId="0" applyNumberFormat="1" applyFont="1" applyBorder="1" applyAlignment="1" applyProtection="1">
      <alignment horizontal="center" vertical="top" wrapText="1"/>
      <protection hidden="1"/>
    </xf>
    <xf numFmtId="164" fontId="28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0" xfId="0" applyNumberFormat="1" applyFont="1" applyAlignment="1" applyProtection="1">
      <alignment vertical="center"/>
      <protection hidden="1"/>
    </xf>
    <xf numFmtId="164" fontId="28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2" xfId="0" applyNumberFormat="1" applyFont="1" applyBorder="1" applyAlignment="1" applyProtection="1">
      <alignment vertical="center"/>
      <protection hidden="1"/>
    </xf>
    <xf numFmtId="164" fontId="28" fillId="0" borderId="3" xfId="0" applyNumberFormat="1" applyFont="1" applyBorder="1" applyAlignment="1" applyProtection="1">
      <alignment horizontal="center" vertical="top" wrapText="1"/>
      <protection hidden="1"/>
    </xf>
    <xf numFmtId="164" fontId="28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28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5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16" fillId="0" borderId="0" xfId="0" applyFont="1" applyFill="1" applyAlignment="1" applyProtection="1">
      <alignment vertical="center"/>
    </xf>
    <xf numFmtId="164" fontId="16" fillId="0" borderId="0" xfId="2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justify" vertical="top"/>
    </xf>
    <xf numFmtId="0" fontId="29" fillId="0" borderId="0" xfId="0" applyFont="1" applyBorder="1" applyAlignment="1">
      <alignment horizontal="justify" vertical="top" wrapText="1"/>
    </xf>
    <xf numFmtId="164" fontId="15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/>
    </xf>
    <xf numFmtId="164" fontId="15" fillId="0" borderId="0" xfId="2" applyNumberFormat="1" applyFont="1" applyFill="1" applyBorder="1" applyAlignment="1" applyProtection="1">
      <alignment vertical="center" wrapText="1"/>
    </xf>
    <xf numFmtId="3" fontId="16" fillId="0" borderId="0" xfId="0" applyNumberFormat="1" applyFont="1" applyAlignment="1">
      <alignment vertical="center"/>
    </xf>
    <xf numFmtId="0" fontId="30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left" wrapText="1"/>
    </xf>
    <xf numFmtId="0" fontId="14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17" xfId="2" applyNumberFormat="1" applyFont="1" applyBorder="1" applyAlignment="1">
      <alignment horizontal="center" vertical="top" wrapText="1"/>
    </xf>
    <xf numFmtId="170" fontId="3" fillId="0" borderId="17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15" fillId="0" borderId="4" xfId="0" applyNumberFormat="1" applyFont="1" applyFill="1" applyBorder="1" applyAlignment="1" applyProtection="1">
      <alignment horizontal="center" vertical="top" wrapText="1"/>
    </xf>
    <xf numFmtId="164" fontId="15" fillId="0" borderId="1" xfId="0" applyNumberFormat="1" applyFont="1" applyFill="1" applyBorder="1" applyAlignment="1" applyProtection="1">
      <alignment horizontal="center" vertical="top" wrapText="1"/>
    </xf>
    <xf numFmtId="10" fontId="15" fillId="0" borderId="2" xfId="0" applyNumberFormat="1" applyFont="1" applyFill="1" applyBorder="1" applyAlignment="1" applyProtection="1">
      <alignment horizontal="center" vertical="top" wrapText="1"/>
    </xf>
    <xf numFmtId="164" fontId="15" fillId="0" borderId="0" xfId="0" applyNumberFormat="1" applyFont="1" applyFill="1" applyBorder="1" applyAlignment="1" applyProtection="1">
      <alignment horizontal="center" vertical="top" wrapText="1"/>
    </xf>
    <xf numFmtId="10" fontId="15" fillId="0" borderId="19" xfId="0" applyNumberFormat="1" applyFont="1" applyFill="1" applyBorder="1" applyAlignment="1" applyProtection="1">
      <alignment horizontal="center" vertical="top" wrapText="1"/>
    </xf>
    <xf numFmtId="164" fontId="15" fillId="0" borderId="9" xfId="0" applyNumberFormat="1" applyFont="1" applyFill="1" applyBorder="1" applyAlignment="1" applyProtection="1">
      <alignment horizontal="center" vertical="top" wrapText="1"/>
    </xf>
    <xf numFmtId="164" fontId="15" fillId="0" borderId="20" xfId="0" applyNumberFormat="1" applyFont="1" applyFill="1" applyBorder="1" applyAlignment="1" applyProtection="1">
      <alignment horizontal="center" vertical="top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1" fontId="15" fillId="0" borderId="22" xfId="0" applyNumberFormat="1" applyFont="1" applyFill="1" applyBorder="1" applyAlignment="1" applyProtection="1">
      <alignment horizontal="center" vertical="center" wrapText="1"/>
    </xf>
    <xf numFmtId="164" fontId="14" fillId="0" borderId="23" xfId="0" applyNumberFormat="1" applyFont="1" applyFill="1" applyBorder="1" applyAlignment="1" applyProtection="1">
      <alignment horizontal="left" vertical="top" wrapText="1"/>
    </xf>
    <xf numFmtId="164" fontId="15" fillId="0" borderId="1" xfId="0" applyNumberFormat="1" applyFont="1" applyFill="1" applyBorder="1" applyAlignment="1" applyProtection="1">
      <alignment horizontal="left" vertical="top" wrapText="1"/>
    </xf>
    <xf numFmtId="169" fontId="15" fillId="0" borderId="1" xfId="2" applyNumberFormat="1" applyFont="1" applyFill="1" applyBorder="1" applyAlignment="1" applyProtection="1">
      <alignment horizontal="right" vertical="top" wrapText="1"/>
    </xf>
    <xf numFmtId="169" fontId="15" fillId="0" borderId="4" xfId="2" applyNumberFormat="1" applyFont="1" applyFill="1" applyBorder="1" applyAlignment="1" applyProtection="1">
      <alignment horizontal="right" vertical="top" wrapText="1"/>
    </xf>
    <xf numFmtId="169" fontId="15" fillId="0" borderId="7" xfId="2" applyNumberFormat="1" applyFont="1" applyFill="1" applyBorder="1" applyAlignment="1" applyProtection="1">
      <alignment horizontal="right" vertical="top" wrapText="1"/>
    </xf>
    <xf numFmtId="169" fontId="15" fillId="0" borderId="2" xfId="2" applyNumberFormat="1" applyFont="1" applyFill="1" applyBorder="1" applyAlignment="1" applyProtection="1">
      <alignment horizontal="right" vertical="top" wrapText="1"/>
    </xf>
    <xf numFmtId="169" fontId="15" fillId="0" borderId="24" xfId="2" applyNumberFormat="1" applyFont="1" applyFill="1" applyBorder="1" applyAlignment="1" applyProtection="1">
      <alignment horizontal="right" vertical="top" wrapText="1"/>
    </xf>
    <xf numFmtId="169" fontId="15" fillId="0" borderId="25" xfId="2" applyNumberFormat="1" applyFont="1" applyFill="1" applyBorder="1" applyAlignment="1" applyProtection="1">
      <alignment horizontal="right" vertical="top" wrapText="1"/>
    </xf>
    <xf numFmtId="169" fontId="15" fillId="0" borderId="26" xfId="2" applyNumberFormat="1" applyFont="1" applyFill="1" applyBorder="1" applyAlignment="1" applyProtection="1">
      <alignment horizontal="right" vertical="top" wrapText="1"/>
    </xf>
    <xf numFmtId="169" fontId="15" fillId="0" borderId="27" xfId="2" applyNumberFormat="1" applyFont="1" applyFill="1" applyBorder="1" applyAlignment="1" applyProtection="1">
      <alignment horizontal="right" vertical="top" wrapText="1"/>
    </xf>
    <xf numFmtId="164" fontId="15" fillId="0" borderId="10" xfId="0" applyNumberFormat="1" applyFont="1" applyFill="1" applyBorder="1" applyAlignment="1" applyProtection="1">
      <alignment horizontal="left" vertical="top" wrapText="1"/>
    </xf>
    <xf numFmtId="10" fontId="15" fillId="0" borderId="28" xfId="2" applyNumberFormat="1" applyFont="1" applyFill="1" applyBorder="1" applyAlignment="1" applyProtection="1">
      <alignment horizontal="right" vertical="top" wrapText="1"/>
    </xf>
    <xf numFmtId="169" fontId="15" fillId="0" borderId="29" xfId="2" applyNumberFormat="1" applyFont="1" applyFill="1" applyBorder="1" applyAlignment="1" applyProtection="1">
      <alignment horizontal="right" vertical="top" wrapText="1"/>
    </xf>
    <xf numFmtId="169" fontId="15" fillId="0" borderId="30" xfId="2" applyNumberFormat="1" applyFont="1" applyFill="1" applyBorder="1" applyAlignment="1" applyProtection="1">
      <alignment horizontal="right" vertical="top" wrapText="1"/>
    </xf>
    <xf numFmtId="10" fontId="15" fillId="0" borderId="30" xfId="2" applyNumberFormat="1" applyFont="1" applyFill="1" applyBorder="1" applyAlignment="1" applyProtection="1">
      <alignment horizontal="right" vertical="top" wrapText="1"/>
    </xf>
    <xf numFmtId="169" fontId="15" fillId="0" borderId="31" xfId="2" applyNumberFormat="1" applyFont="1" applyFill="1" applyBorder="1" applyAlignment="1" applyProtection="1">
      <alignment horizontal="right" vertical="top" wrapText="1"/>
    </xf>
    <xf numFmtId="169" fontId="15" fillId="0" borderId="32" xfId="2" applyNumberFormat="1" applyFont="1" applyFill="1" applyBorder="1" applyAlignment="1" applyProtection="1">
      <alignment horizontal="right" vertical="top" wrapText="1"/>
    </xf>
    <xf numFmtId="10" fontId="15" fillId="0" borderId="33" xfId="2" applyNumberFormat="1" applyFont="1" applyFill="1" applyBorder="1" applyAlignment="1" applyProtection="1">
      <alignment horizontal="right" vertical="top" wrapText="1"/>
    </xf>
    <xf numFmtId="10" fontId="15" fillId="0" borderId="34" xfId="2" applyNumberFormat="1" applyFont="1" applyFill="1" applyBorder="1" applyAlignment="1" applyProtection="1">
      <alignment horizontal="right" vertical="top" wrapText="1"/>
    </xf>
    <xf numFmtId="169" fontId="15" fillId="0" borderId="35" xfId="2" applyNumberFormat="1" applyFont="1" applyFill="1" applyBorder="1" applyAlignment="1" applyProtection="1">
      <alignment horizontal="right" vertical="top" wrapText="1"/>
    </xf>
    <xf numFmtId="10" fontId="15" fillId="0" borderId="32" xfId="2" applyNumberFormat="1" applyFont="1" applyFill="1" applyBorder="1" applyAlignment="1" applyProtection="1">
      <alignment horizontal="right" vertical="top" wrapText="1"/>
    </xf>
    <xf numFmtId="169" fontId="17" fillId="0" borderId="36" xfId="2" applyNumberFormat="1" applyFont="1" applyFill="1" applyBorder="1" applyAlignment="1" applyProtection="1">
      <alignment horizontal="right" vertical="top" wrapText="1"/>
    </xf>
    <xf numFmtId="10" fontId="15" fillId="0" borderId="10" xfId="2" applyNumberFormat="1" applyFont="1" applyFill="1" applyBorder="1" applyAlignment="1" applyProtection="1">
      <alignment horizontal="right" vertical="top" wrapText="1"/>
    </xf>
    <xf numFmtId="169" fontId="15" fillId="0" borderId="10" xfId="2" applyNumberFormat="1" applyFont="1" applyFill="1" applyBorder="1" applyAlignment="1" applyProtection="1">
      <alignment horizontal="right" vertical="top" wrapText="1"/>
    </xf>
    <xf numFmtId="169" fontId="15" fillId="0" borderId="37" xfId="2" applyNumberFormat="1" applyFont="1" applyFill="1" applyBorder="1" applyAlignment="1" applyProtection="1">
      <alignment horizontal="right" vertical="top" wrapText="1"/>
    </xf>
    <xf numFmtId="169" fontId="15" fillId="0" borderId="38" xfId="2" applyNumberFormat="1" applyFont="1" applyFill="1" applyBorder="1" applyAlignment="1" applyProtection="1">
      <alignment horizontal="right" vertical="top" wrapText="1"/>
    </xf>
    <xf numFmtId="10" fontId="15" fillId="0" borderId="39" xfId="2" applyNumberFormat="1" applyFont="1" applyFill="1" applyBorder="1" applyAlignment="1" applyProtection="1">
      <alignment horizontal="right" vertical="top" wrapText="1"/>
    </xf>
    <xf numFmtId="10" fontId="15" fillId="0" borderId="40" xfId="2" applyNumberFormat="1" applyFont="1" applyFill="1" applyBorder="1" applyAlignment="1" applyProtection="1">
      <alignment horizontal="right" vertical="top" wrapText="1"/>
    </xf>
    <xf numFmtId="169" fontId="15" fillId="0" borderId="41" xfId="2" applyNumberFormat="1" applyFont="1" applyFill="1" applyBorder="1" applyAlignment="1" applyProtection="1">
      <alignment horizontal="right" vertical="top" wrapText="1"/>
    </xf>
    <xf numFmtId="169" fontId="15" fillId="0" borderId="22" xfId="2" applyNumberFormat="1" applyFont="1" applyFill="1" applyBorder="1" applyAlignment="1" applyProtection="1">
      <alignment horizontal="right" vertical="top" wrapText="1"/>
    </xf>
    <xf numFmtId="10" fontId="15" fillId="0" borderId="22" xfId="2" applyNumberFormat="1" applyFont="1" applyFill="1" applyBorder="1" applyAlignment="1" applyProtection="1">
      <alignment horizontal="right" vertical="top" wrapText="1"/>
    </xf>
    <xf numFmtId="169" fontId="15" fillId="0" borderId="39" xfId="2" applyNumberFormat="1" applyFont="1" applyFill="1" applyBorder="1" applyAlignment="1" applyProtection="1">
      <alignment horizontal="right" vertical="top" wrapText="1"/>
    </xf>
    <xf numFmtId="169" fontId="15" fillId="0" borderId="28" xfId="2" applyNumberFormat="1" applyFont="1" applyFill="1" applyBorder="1" applyAlignment="1" applyProtection="1">
      <alignment horizontal="right" vertical="top" wrapText="1"/>
    </xf>
    <xf numFmtId="0" fontId="14" fillId="0" borderId="1" xfId="0" applyFont="1" applyFill="1" applyBorder="1" applyAlignment="1" applyProtection="1">
      <alignment horizontal="left" vertical="top" wrapText="1"/>
    </xf>
    <xf numFmtId="169" fontId="14" fillId="0" borderId="1" xfId="2" applyNumberFormat="1" applyFont="1" applyFill="1" applyBorder="1" applyAlignment="1" applyProtection="1">
      <alignment horizontal="right" vertical="top" wrapText="1"/>
    </xf>
    <xf numFmtId="10" fontId="14" fillId="0" borderId="4" xfId="2" applyNumberFormat="1" applyFont="1" applyFill="1" applyBorder="1" applyAlignment="1" applyProtection="1">
      <alignment horizontal="right" vertical="top" wrapText="1"/>
    </xf>
    <xf numFmtId="169" fontId="14" fillId="0" borderId="4" xfId="2" applyNumberFormat="1" applyFont="1" applyFill="1" applyBorder="1" applyAlignment="1" applyProtection="1">
      <alignment horizontal="right" vertical="top" wrapText="1"/>
    </xf>
    <xf numFmtId="10" fontId="14" fillId="0" borderId="1" xfId="2" applyNumberFormat="1" applyFont="1" applyFill="1" applyBorder="1" applyAlignment="1" applyProtection="1">
      <alignment horizontal="right" vertical="top" wrapText="1"/>
    </xf>
    <xf numFmtId="169" fontId="14" fillId="0" borderId="2" xfId="2" applyNumberFormat="1" applyFont="1" applyFill="1" applyBorder="1" applyAlignment="1" applyProtection="1">
      <alignment horizontal="right" vertical="top" wrapText="1"/>
    </xf>
    <xf numFmtId="169" fontId="14" fillId="0" borderId="24" xfId="2" applyNumberFormat="1" applyFont="1" applyFill="1" applyBorder="1" applyAlignment="1" applyProtection="1">
      <alignment horizontal="right" vertical="top" wrapText="1"/>
    </xf>
    <xf numFmtId="10" fontId="14" fillId="0" borderId="25" xfId="2" applyNumberFormat="1" applyFont="1" applyFill="1" applyBorder="1" applyAlignment="1" applyProtection="1">
      <alignment horizontal="right" vertical="top" wrapText="1"/>
    </xf>
    <xf numFmtId="10" fontId="14" fillId="0" borderId="26" xfId="2" applyNumberFormat="1" applyFont="1" applyFill="1" applyBorder="1" applyAlignment="1" applyProtection="1">
      <alignment horizontal="right" vertical="top" wrapText="1"/>
    </xf>
    <xf numFmtId="169" fontId="14" fillId="0" borderId="27" xfId="2" applyNumberFormat="1" applyFont="1" applyFill="1" applyBorder="1" applyAlignment="1" applyProtection="1">
      <alignment horizontal="right" vertical="top" wrapText="1"/>
    </xf>
    <xf numFmtId="169" fontId="14" fillId="0" borderId="7" xfId="2" applyNumberFormat="1" applyFont="1" applyFill="1" applyBorder="1" applyAlignment="1" applyProtection="1">
      <alignment horizontal="right" vertical="top" wrapText="1"/>
    </xf>
    <xf numFmtId="10" fontId="14" fillId="0" borderId="7" xfId="2" applyNumberFormat="1" applyFont="1" applyFill="1" applyBorder="1" applyAlignment="1" applyProtection="1">
      <alignment horizontal="right" vertical="top" wrapText="1"/>
    </xf>
    <xf numFmtId="169" fontId="14" fillId="0" borderId="25" xfId="2" applyNumberFormat="1" applyFont="1" applyFill="1" applyBorder="1" applyAlignment="1" applyProtection="1">
      <alignment horizontal="right" vertical="top" wrapText="1"/>
    </xf>
    <xf numFmtId="0" fontId="15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0" fontId="15" fillId="0" borderId="10" xfId="0" applyFont="1" applyFill="1" applyBorder="1" applyAlignment="1" applyProtection="1">
      <alignment horizontal="left" vertical="top" wrapText="1"/>
    </xf>
    <xf numFmtId="169" fontId="15" fillId="0" borderId="33" xfId="2" applyNumberFormat="1" applyFont="1" applyFill="1" applyBorder="1" applyAlignment="1" applyProtection="1">
      <alignment horizontal="right" vertical="top" wrapText="1"/>
    </xf>
    <xf numFmtId="10" fontId="15" fillId="0" borderId="4" xfId="2" applyNumberFormat="1" applyFont="1" applyFill="1" applyBorder="1" applyAlignment="1" applyProtection="1">
      <alignment horizontal="right" vertical="top" wrapText="1"/>
    </xf>
    <xf numFmtId="10" fontId="15" fillId="0" borderId="1" xfId="2" applyNumberFormat="1" applyFont="1" applyFill="1" applyBorder="1" applyAlignment="1" applyProtection="1">
      <alignment horizontal="right" vertical="top" wrapText="1"/>
    </xf>
    <xf numFmtId="10" fontId="15" fillId="0" borderId="25" xfId="2" applyNumberFormat="1" applyFont="1" applyFill="1" applyBorder="1" applyAlignment="1" applyProtection="1">
      <alignment horizontal="right" vertical="top" wrapText="1"/>
    </xf>
    <xf numFmtId="10" fontId="15" fillId="0" borderId="26" xfId="2" applyNumberFormat="1" applyFont="1" applyFill="1" applyBorder="1" applyAlignment="1" applyProtection="1">
      <alignment horizontal="right" vertical="top" wrapText="1"/>
    </xf>
    <xf numFmtId="10" fontId="15" fillId="0" borderId="7" xfId="2" applyNumberFormat="1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64" fontId="15" fillId="0" borderId="30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30" fillId="0" borderId="0" xfId="0" applyNumberFormat="1" applyFont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NumberFormat="1" applyFont="1" applyBorder="1" applyAlignment="1">
      <alignment horizontal="center"/>
    </xf>
    <xf numFmtId="0" fontId="30" fillId="0" borderId="6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30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30" fillId="0" borderId="0" xfId="0" applyFont="1" applyFill="1"/>
    <xf numFmtId="0" fontId="30" fillId="0" borderId="0" xfId="0" applyNumberFormat="1" applyFont="1" applyAlignment="1">
      <alignment horizontal="left"/>
    </xf>
    <xf numFmtId="43" fontId="15" fillId="0" borderId="1" xfId="2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center" vertical="top"/>
    </xf>
    <xf numFmtId="0" fontId="29" fillId="0" borderId="1" xfId="0" applyNumberFormat="1" applyFont="1" applyBorder="1" applyAlignment="1">
      <alignment horizontal="center" vertical="top"/>
    </xf>
    <xf numFmtId="41" fontId="15" fillId="0" borderId="1" xfId="2" applyNumberFormat="1" applyFont="1" applyFill="1" applyBorder="1" applyAlignment="1">
      <alignment horizontal="left" vertical="top" wrapText="1"/>
    </xf>
    <xf numFmtId="49" fontId="15" fillId="0" borderId="43" xfId="0" applyNumberFormat="1" applyFont="1" applyFill="1" applyBorder="1" applyAlignment="1" applyProtection="1">
      <alignment horizontal="center"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2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center"/>
    </xf>
    <xf numFmtId="0" fontId="29" fillId="0" borderId="1" xfId="0" applyFont="1" applyBorder="1" applyAlignment="1">
      <alignment wrapText="1"/>
    </xf>
    <xf numFmtId="164" fontId="14" fillId="0" borderId="10" xfId="0" applyNumberFormat="1" applyFont="1" applyFill="1" applyBorder="1" applyAlignment="1" applyProtection="1">
      <alignment horizontal="left" vertical="top" wrapText="1"/>
    </xf>
    <xf numFmtId="164" fontId="14" fillId="0" borderId="3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171" fontId="13" fillId="0" borderId="1" xfId="2" applyNumberFormat="1" applyFont="1" applyFill="1" applyBorder="1" applyAlignment="1" applyProtection="1">
      <alignment horizontal="right" vertical="top" wrapText="1"/>
    </xf>
    <xf numFmtId="171" fontId="14" fillId="0" borderId="1" xfId="2" applyNumberFormat="1" applyFont="1" applyFill="1" applyBorder="1" applyAlignment="1" applyProtection="1">
      <alignment horizontal="right" vertical="top" wrapText="1"/>
    </xf>
    <xf numFmtId="171" fontId="20" fillId="0" borderId="1" xfId="2" applyNumberFormat="1" applyFont="1" applyFill="1" applyBorder="1" applyAlignment="1" applyProtection="1">
      <alignment horizontal="right" vertical="top" wrapText="1"/>
    </xf>
    <xf numFmtId="171" fontId="6" fillId="0" borderId="1" xfId="2" applyNumberFormat="1" applyFont="1" applyFill="1" applyBorder="1" applyAlignment="1" applyProtection="1">
      <alignment horizontal="right" vertical="top" wrapText="1"/>
    </xf>
    <xf numFmtId="171" fontId="15" fillId="0" borderId="24" xfId="2" applyNumberFormat="1" applyFont="1" applyFill="1" applyBorder="1" applyAlignment="1" applyProtection="1">
      <alignment horizontal="right" vertical="top" wrapText="1"/>
    </xf>
    <xf numFmtId="171" fontId="15" fillId="0" borderId="26" xfId="2" applyNumberFormat="1" applyFont="1" applyFill="1" applyBorder="1" applyAlignment="1" applyProtection="1">
      <alignment horizontal="right" vertical="top" wrapText="1"/>
    </xf>
    <xf numFmtId="171" fontId="15" fillId="0" borderId="1" xfId="2" applyNumberFormat="1" applyFont="1" applyFill="1" applyBorder="1" applyAlignment="1" applyProtection="1">
      <alignment horizontal="right" vertical="top" wrapText="1"/>
    </xf>
    <xf numFmtId="171" fontId="15" fillId="0" borderId="2" xfId="2" applyNumberFormat="1" applyFont="1" applyFill="1" applyBorder="1" applyAlignment="1" applyProtection="1">
      <alignment horizontal="right" vertical="top" wrapText="1"/>
    </xf>
    <xf numFmtId="171" fontId="15" fillId="0" borderId="7" xfId="2" applyNumberFormat="1" applyFont="1" applyFill="1" applyBorder="1" applyAlignment="1" applyProtection="1">
      <alignment horizontal="right" vertical="top" wrapText="1"/>
    </xf>
    <xf numFmtId="171" fontId="15" fillId="0" borderId="25" xfId="2" applyNumberFormat="1" applyFont="1" applyFill="1" applyBorder="1" applyAlignment="1" applyProtection="1">
      <alignment horizontal="right" vertical="top" wrapText="1"/>
    </xf>
    <xf numFmtId="171" fontId="10" fillId="0" borderId="1" xfId="2" applyNumberFormat="1" applyFont="1" applyFill="1" applyBorder="1" applyAlignment="1" applyProtection="1">
      <alignment horizontal="right" vertical="top" wrapText="1"/>
    </xf>
    <xf numFmtId="171" fontId="15" fillId="0" borderId="38" xfId="2" applyNumberFormat="1" applyFont="1" applyFill="1" applyBorder="1" applyAlignment="1" applyProtection="1">
      <alignment horizontal="right" vertical="top" wrapText="1"/>
    </xf>
    <xf numFmtId="171" fontId="15" fillId="0" borderId="40" xfId="2" applyNumberFormat="1" applyFont="1" applyFill="1" applyBorder="1" applyAlignment="1" applyProtection="1">
      <alignment horizontal="right" vertical="top" wrapText="1"/>
    </xf>
    <xf numFmtId="171" fontId="15" fillId="0" borderId="10" xfId="2" applyNumberFormat="1" applyFont="1" applyFill="1" applyBorder="1" applyAlignment="1" applyProtection="1">
      <alignment horizontal="right" vertical="top" wrapText="1"/>
    </xf>
    <xf numFmtId="171" fontId="15" fillId="0" borderId="39" xfId="2" applyNumberFormat="1" applyFont="1" applyFill="1" applyBorder="1" applyAlignment="1" applyProtection="1">
      <alignment horizontal="right" vertical="top" wrapText="1"/>
    </xf>
    <xf numFmtId="171" fontId="15" fillId="0" borderId="22" xfId="2" applyNumberFormat="1" applyFont="1" applyFill="1" applyBorder="1" applyAlignment="1" applyProtection="1">
      <alignment horizontal="right" vertical="top" wrapText="1"/>
    </xf>
    <xf numFmtId="171" fontId="15" fillId="0" borderId="37" xfId="2" applyNumberFormat="1" applyFont="1" applyFill="1" applyBorder="1" applyAlignment="1" applyProtection="1">
      <alignment horizontal="right" vertical="top" wrapText="1"/>
    </xf>
    <xf numFmtId="171" fontId="15" fillId="0" borderId="41" xfId="2" applyNumberFormat="1" applyFont="1" applyFill="1" applyBorder="1" applyAlignment="1" applyProtection="1">
      <alignment horizontal="right" vertical="top" wrapText="1"/>
    </xf>
    <xf numFmtId="171" fontId="15" fillId="0" borderId="28" xfId="2" applyNumberFormat="1" applyFont="1" applyFill="1" applyBorder="1" applyAlignment="1" applyProtection="1">
      <alignment horizontal="right" vertical="top" wrapText="1"/>
    </xf>
    <xf numFmtId="171" fontId="15" fillId="0" borderId="4" xfId="2" applyNumberFormat="1" applyFont="1" applyFill="1" applyBorder="1" applyAlignment="1" applyProtection="1">
      <alignment horizontal="right" vertical="top" wrapText="1"/>
    </xf>
    <xf numFmtId="171" fontId="15" fillId="0" borderId="27" xfId="2" applyNumberFormat="1" applyFont="1" applyFill="1" applyBorder="1" applyAlignment="1" applyProtection="1">
      <alignment horizontal="right" vertical="top" wrapText="1"/>
    </xf>
    <xf numFmtId="171" fontId="3" fillId="0" borderId="1" xfId="2" applyNumberFormat="1" applyFont="1" applyFill="1" applyBorder="1" applyAlignment="1" applyProtection="1">
      <alignment horizontal="right" vertical="top" wrapText="1"/>
    </xf>
    <xf numFmtId="171" fontId="1" fillId="0" borderId="1" xfId="2" applyNumberFormat="1" applyFont="1" applyFill="1" applyBorder="1" applyAlignment="1" applyProtection="1">
      <alignment horizontal="right" vertical="top" wrapText="1"/>
    </xf>
    <xf numFmtId="171" fontId="14" fillId="0" borderId="1" xfId="0" applyNumberFormat="1" applyFont="1" applyFill="1" applyBorder="1" applyAlignment="1" applyProtection="1">
      <alignment horizontal="center" vertical="center"/>
    </xf>
    <xf numFmtId="171" fontId="14" fillId="0" borderId="1" xfId="0" applyNumberFormat="1" applyFont="1" applyFill="1" applyBorder="1" applyAlignment="1" applyProtection="1">
      <alignment horizontal="left" vertical="center" wrapText="1"/>
    </xf>
    <xf numFmtId="171" fontId="15" fillId="0" borderId="1" xfId="0" applyNumberFormat="1" applyFont="1" applyFill="1" applyBorder="1" applyAlignment="1" applyProtection="1">
      <alignment horizontal="left" vertical="center" wrapText="1"/>
    </xf>
    <xf numFmtId="171" fontId="15" fillId="0" borderId="10" xfId="0" applyNumberFormat="1" applyFont="1" applyFill="1" applyBorder="1" applyAlignment="1" applyProtection="1">
      <alignment horizontal="left" vertical="top" wrapText="1"/>
    </xf>
    <xf numFmtId="171" fontId="15" fillId="0" borderId="1" xfId="0" applyNumberFormat="1" applyFont="1" applyFill="1" applyBorder="1" applyAlignment="1" applyProtection="1">
      <alignment horizontal="left" vertical="top" wrapText="1"/>
    </xf>
    <xf numFmtId="171" fontId="22" fillId="0" borderId="1" xfId="2" applyNumberFormat="1" applyFont="1" applyFill="1" applyBorder="1" applyAlignment="1" applyProtection="1">
      <alignment horizontal="right" vertical="top" wrapText="1"/>
    </xf>
    <xf numFmtId="171" fontId="14" fillId="0" borderId="1" xfId="0" applyNumberFormat="1" applyFont="1" applyFill="1" applyBorder="1" applyAlignment="1" applyProtection="1">
      <alignment horizontal="left" vertical="top" wrapText="1"/>
    </xf>
    <xf numFmtId="171" fontId="3" fillId="0" borderId="10" xfId="2" applyNumberFormat="1" applyFont="1" applyFill="1" applyBorder="1" applyAlignment="1" applyProtection="1">
      <alignment horizontal="right" vertical="top" wrapText="1"/>
    </xf>
    <xf numFmtId="171" fontId="29" fillId="0" borderId="1" xfId="0" applyNumberFormat="1" applyFont="1" applyBorder="1" applyAlignment="1">
      <alignment horizontal="center"/>
    </xf>
    <xf numFmtId="171" fontId="15" fillId="0" borderId="1" xfId="2" applyNumberFormat="1" applyFont="1" applyFill="1" applyBorder="1" applyAlignment="1" applyProtection="1">
      <alignment horizontal="center" vertical="center" wrapText="1"/>
    </xf>
    <xf numFmtId="171" fontId="10" fillId="0" borderId="0" xfId="0" applyNumberFormat="1" applyFont="1" applyFill="1" applyBorder="1" applyAlignment="1" applyProtection="1">
      <alignment horizontal="justify" vertical="top" wrapText="1"/>
    </xf>
    <xf numFmtId="171" fontId="28" fillId="0" borderId="0" xfId="0" applyNumberFormat="1" applyFont="1" applyFill="1" applyBorder="1" applyAlignment="1" applyProtection="1">
      <alignment horizontal="justify" vertical="top" wrapText="1"/>
    </xf>
    <xf numFmtId="43" fontId="31" fillId="0" borderId="1" xfId="0" applyNumberFormat="1" applyFont="1" applyBorder="1" applyAlignment="1">
      <alignment horizontal="center"/>
    </xf>
    <xf numFmtId="43" fontId="15" fillId="0" borderId="1" xfId="2" applyNumberFormat="1" applyFont="1" applyFill="1" applyBorder="1" applyAlignment="1" applyProtection="1">
      <alignment horizontal="center" vertical="top" wrapText="1"/>
    </xf>
    <xf numFmtId="171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right" vertical="center"/>
    </xf>
    <xf numFmtId="164" fontId="23" fillId="0" borderId="0" xfId="2" applyNumberFormat="1" applyFont="1" applyFill="1" applyBorder="1" applyAlignment="1" applyProtection="1">
      <alignment vertical="center" wrapText="1"/>
    </xf>
    <xf numFmtId="171" fontId="15" fillId="0" borderId="0" xfId="2" applyNumberFormat="1" applyFont="1" applyFill="1" applyBorder="1" applyAlignment="1" applyProtection="1">
      <alignment horizontal="right" vertical="top" wrapText="1"/>
    </xf>
    <xf numFmtId="0" fontId="15" fillId="0" borderId="28" xfId="0" applyNumberFormat="1" applyFont="1" applyFill="1" applyBorder="1" applyAlignment="1" applyProtection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</xf>
    <xf numFmtId="1" fontId="15" fillId="0" borderId="37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 wrapText="1"/>
    </xf>
    <xf numFmtId="0" fontId="15" fillId="0" borderId="39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 applyProtection="1">
      <alignment horizontal="center" vertical="center" wrapText="1"/>
    </xf>
    <xf numFmtId="171" fontId="21" fillId="0" borderId="1" xfId="2" applyNumberFormat="1" applyFont="1" applyFill="1" applyBorder="1" applyAlignment="1" applyProtection="1">
      <alignment horizontal="center" vertical="top" wrapText="1"/>
    </xf>
    <xf numFmtId="171" fontId="21" fillId="0" borderId="1" xfId="2" applyNumberFormat="1" applyFont="1" applyFill="1" applyBorder="1" applyAlignment="1" applyProtection="1">
      <alignment horizontal="right" vertical="top" wrapText="1"/>
    </xf>
    <xf numFmtId="49" fontId="15" fillId="0" borderId="1" xfId="0" applyNumberFormat="1" applyFont="1" applyFill="1" applyBorder="1" applyAlignment="1" applyProtection="1">
      <alignment horizontal="center" vertical="top" wrapText="1"/>
    </xf>
    <xf numFmtId="164" fontId="15" fillId="0" borderId="1" xfId="0" applyNumberFormat="1" applyFont="1" applyFill="1" applyBorder="1" applyAlignment="1" applyProtection="1">
      <alignment horizontal="left" vertical="center" wrapText="1"/>
    </xf>
    <xf numFmtId="171" fontId="31" fillId="0" borderId="1" xfId="0" applyNumberFormat="1" applyFont="1" applyBorder="1" applyAlignment="1">
      <alignment horizontal="center" vertical="top"/>
    </xf>
    <xf numFmtId="171" fontId="15" fillId="0" borderId="1" xfId="0" applyNumberFormat="1" applyFont="1" applyFill="1" applyBorder="1" applyAlignment="1" applyProtection="1">
      <alignment horizontal="center" vertical="top" wrapText="1"/>
    </xf>
    <xf numFmtId="171" fontId="29" fillId="0" borderId="1" xfId="0" applyNumberFormat="1" applyFont="1" applyBorder="1" applyAlignment="1">
      <alignment horizontal="center" vertical="top"/>
    </xf>
    <xf numFmtId="171" fontId="21" fillId="0" borderId="10" xfId="2" applyNumberFormat="1" applyFont="1" applyFill="1" applyBorder="1" applyAlignment="1" applyProtection="1">
      <alignment horizontal="center" vertical="top" wrapText="1"/>
    </xf>
    <xf numFmtId="164" fontId="10" fillId="0" borderId="0" xfId="0" applyNumberFormat="1" applyFont="1" applyFill="1" applyBorder="1" applyAlignment="1" applyProtection="1">
      <alignment horizontal="justify" vertical="top" wrapText="1"/>
    </xf>
    <xf numFmtId="0" fontId="14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vertical="center"/>
    </xf>
    <xf numFmtId="171" fontId="15" fillId="0" borderId="1" xfId="2" applyNumberFormat="1" applyFont="1" applyFill="1" applyBorder="1" applyAlignment="1" applyProtection="1">
      <alignment vertical="center" wrapText="1"/>
    </xf>
    <xf numFmtId="43" fontId="14" fillId="0" borderId="1" xfId="2" applyNumberFormat="1" applyFont="1" applyFill="1" applyBorder="1" applyAlignment="1" applyProtection="1">
      <alignment horizontal="right" vertical="top" wrapText="1"/>
    </xf>
    <xf numFmtId="43" fontId="1" fillId="0" borderId="1" xfId="2" applyNumberFormat="1" applyFont="1" applyFill="1" applyBorder="1" applyAlignment="1" applyProtection="1">
      <alignment horizontal="right" vertical="top" wrapText="1"/>
    </xf>
    <xf numFmtId="43" fontId="14" fillId="0" borderId="1" xfId="2" applyNumberFormat="1" applyFont="1" applyFill="1" applyBorder="1" applyAlignment="1" applyProtection="1">
      <alignment horizontal="center" vertical="top" wrapText="1"/>
    </xf>
    <xf numFmtId="43" fontId="21" fillId="0" borderId="1" xfId="2" applyNumberFormat="1" applyFont="1" applyFill="1" applyBorder="1" applyAlignment="1" applyProtection="1">
      <alignment horizontal="center" vertical="top" wrapText="1"/>
    </xf>
    <xf numFmtId="43" fontId="13" fillId="0" borderId="1" xfId="2" applyNumberFormat="1" applyFont="1" applyFill="1" applyBorder="1" applyAlignment="1" applyProtection="1">
      <alignment horizontal="right" vertical="top" wrapText="1"/>
    </xf>
    <xf numFmtId="43" fontId="15" fillId="0" borderId="1" xfId="2" applyNumberFormat="1" applyFont="1" applyFill="1" applyBorder="1" applyAlignment="1" applyProtection="1">
      <alignment horizontal="right" wrapText="1"/>
    </xf>
    <xf numFmtId="43" fontId="15" fillId="0" borderId="1" xfId="2" applyNumberFormat="1" applyFont="1" applyFill="1" applyBorder="1" applyAlignment="1" applyProtection="1">
      <alignment horizontal="right" vertical="top" wrapText="1"/>
    </xf>
    <xf numFmtId="43" fontId="3" fillId="0" borderId="1" xfId="2" applyNumberFormat="1" applyFont="1" applyFill="1" applyBorder="1" applyAlignment="1" applyProtection="1">
      <alignment horizontal="right" vertical="top" wrapText="1"/>
    </xf>
    <xf numFmtId="43" fontId="20" fillId="0" borderId="1" xfId="2" applyNumberFormat="1" applyFont="1" applyFill="1" applyBorder="1" applyAlignment="1" applyProtection="1">
      <alignment horizontal="center" vertical="top" wrapText="1"/>
    </xf>
    <xf numFmtId="43" fontId="10" fillId="0" borderId="1" xfId="2" applyNumberFormat="1" applyFont="1" applyFill="1" applyBorder="1" applyAlignment="1" applyProtection="1">
      <alignment horizontal="right" vertical="top" wrapText="1"/>
    </xf>
    <xf numFmtId="171" fontId="14" fillId="0" borderId="1" xfId="2" applyNumberFormat="1" applyFont="1" applyFill="1" applyBorder="1" applyAlignment="1" applyProtection="1">
      <alignment horizontal="right" wrapText="1"/>
    </xf>
    <xf numFmtId="171" fontId="15" fillId="0" borderId="1" xfId="2" applyNumberFormat="1" applyFont="1" applyFill="1" applyBorder="1" applyAlignment="1" applyProtection="1">
      <alignment horizontal="center" vertical="top" wrapText="1"/>
    </xf>
    <xf numFmtId="171" fontId="15" fillId="0" borderId="1" xfId="2" applyNumberFormat="1" applyFont="1" applyFill="1" applyBorder="1" applyAlignment="1" applyProtection="1">
      <alignment horizontal="right" wrapText="1"/>
    </xf>
    <xf numFmtId="171" fontId="15" fillId="0" borderId="1" xfId="2" applyNumberFormat="1" applyFont="1" applyFill="1" applyBorder="1" applyAlignment="1" applyProtection="1">
      <alignment vertical="top" wrapText="1"/>
    </xf>
    <xf numFmtId="171" fontId="14" fillId="0" borderId="1" xfId="2" applyNumberFormat="1" applyFont="1" applyFill="1" applyBorder="1" applyAlignment="1" applyProtection="1">
      <alignment horizontal="right" vertical="center" wrapText="1"/>
    </xf>
    <xf numFmtId="171" fontId="1" fillId="0" borderId="1" xfId="2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top" wrapText="1"/>
    </xf>
    <xf numFmtId="171" fontId="15" fillId="0" borderId="1" xfId="2" applyNumberFormat="1" applyFont="1" applyFill="1" applyBorder="1" applyAlignment="1" applyProtection="1">
      <alignment horizontal="right" vertical="center" wrapText="1"/>
    </xf>
    <xf numFmtId="171" fontId="3" fillId="0" borderId="1" xfId="2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left" vertical="top"/>
    </xf>
    <xf numFmtId="171" fontId="3" fillId="0" borderId="1" xfId="0" applyNumberFormat="1" applyFont="1" applyFill="1" applyBorder="1" applyAlignment="1" applyProtection="1">
      <alignment horizontal="center" vertical="top" wrapText="1"/>
    </xf>
    <xf numFmtId="171" fontId="1" fillId="0" borderId="1" xfId="0" applyNumberFormat="1" applyFont="1" applyFill="1" applyBorder="1" applyAlignment="1" applyProtection="1">
      <alignment horizontal="left" vertical="top"/>
    </xf>
    <xf numFmtId="164" fontId="14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171" fontId="21" fillId="0" borderId="1" xfId="2" applyNumberFormat="1" applyFont="1" applyFill="1" applyBorder="1" applyAlignment="1" applyProtection="1">
      <alignment horizontal="center" vertical="center" wrapText="1"/>
    </xf>
    <xf numFmtId="171" fontId="32" fillId="0" borderId="1" xfId="2" applyNumberFormat="1" applyFont="1" applyFill="1" applyBorder="1" applyAlignment="1" applyProtection="1">
      <alignment horizontal="right" vertical="top" wrapText="1"/>
    </xf>
    <xf numFmtId="171" fontId="33" fillId="0" borderId="1" xfId="2" applyNumberFormat="1" applyFont="1" applyFill="1" applyBorder="1" applyAlignment="1" applyProtection="1">
      <alignment horizontal="center" vertical="top" wrapText="1"/>
    </xf>
    <xf numFmtId="171" fontId="20" fillId="3" borderId="1" xfId="2" applyNumberFormat="1" applyFont="1" applyFill="1" applyBorder="1" applyAlignment="1" applyProtection="1">
      <alignment horizontal="right" vertical="top" wrapText="1"/>
    </xf>
    <xf numFmtId="171" fontId="21" fillId="3" borderId="1" xfId="2" applyNumberFormat="1" applyFont="1" applyFill="1" applyBorder="1" applyAlignment="1" applyProtection="1">
      <alignment horizontal="right" vertical="top" wrapText="1"/>
    </xf>
    <xf numFmtId="171" fontId="22" fillId="0" borderId="1" xfId="0" applyNumberFormat="1" applyFont="1" applyFill="1" applyBorder="1" applyAlignment="1">
      <alignment horizontal="center" vertical="top"/>
    </xf>
    <xf numFmtId="171" fontId="14" fillId="0" borderId="1" xfId="0" applyNumberFormat="1" applyFont="1" applyFill="1" applyBorder="1" applyAlignment="1" applyProtection="1">
      <alignment horizontal="center" vertical="top"/>
    </xf>
    <xf numFmtId="4" fontId="30" fillId="0" borderId="0" xfId="0" applyNumberFormat="1" applyFont="1"/>
    <xf numFmtId="0" fontId="30" fillId="0" borderId="0" xfId="0" applyFont="1" applyAlignment="1">
      <alignment horizontal="center" vertical="center"/>
    </xf>
    <xf numFmtId="171" fontId="14" fillId="0" borderId="1" xfId="2" applyNumberFormat="1" applyFont="1" applyFill="1" applyBorder="1" applyAlignment="1" applyProtection="1">
      <alignment horizontal="center" vertical="center" wrapText="1"/>
    </xf>
    <xf numFmtId="171" fontId="31" fillId="0" borderId="1" xfId="0" applyNumberFormat="1" applyFont="1" applyBorder="1" applyAlignment="1">
      <alignment horizontal="center" vertical="center"/>
    </xf>
    <xf numFmtId="171" fontId="20" fillId="0" borderId="1" xfId="2" applyNumberFormat="1" applyFont="1" applyFill="1" applyBorder="1" applyAlignment="1" applyProtection="1">
      <alignment horizontal="center" vertical="top" wrapText="1"/>
    </xf>
    <xf numFmtId="171" fontId="14" fillId="0" borderId="1" xfId="2" applyNumberFormat="1" applyFont="1" applyFill="1" applyBorder="1" applyAlignment="1" applyProtection="1">
      <alignment horizontal="center" vertical="top" wrapText="1"/>
    </xf>
    <xf numFmtId="171" fontId="3" fillId="0" borderId="1" xfId="2" applyNumberFormat="1" applyFont="1" applyFill="1" applyBorder="1" applyAlignment="1" applyProtection="1">
      <alignment horizontal="center" vertical="top" wrapText="1"/>
    </xf>
    <xf numFmtId="171" fontId="6" fillId="0" borderId="1" xfId="2" applyNumberFormat="1" applyFont="1" applyFill="1" applyBorder="1" applyAlignment="1" applyProtection="1">
      <alignment horizontal="center" vertical="top" wrapText="1"/>
    </xf>
    <xf numFmtId="0" fontId="30" fillId="0" borderId="0" xfId="0" applyFont="1" applyAlignment="1">
      <alignment horizontal="center" vertical="top"/>
    </xf>
    <xf numFmtId="171" fontId="22" fillId="3" borderId="1" xfId="0" applyNumberFormat="1" applyFont="1" applyFill="1" applyBorder="1" applyAlignment="1">
      <alignment horizontal="center" vertical="top"/>
    </xf>
    <xf numFmtId="171" fontId="22" fillId="3" borderId="1" xfId="2" applyNumberFormat="1" applyFont="1" applyFill="1" applyBorder="1" applyAlignment="1" applyProtection="1">
      <alignment horizontal="center" vertical="top" wrapText="1"/>
    </xf>
    <xf numFmtId="171" fontId="34" fillId="3" borderId="1" xfId="0" applyNumberFormat="1" applyFont="1" applyFill="1" applyBorder="1" applyAlignment="1">
      <alignment horizontal="center" vertical="top"/>
    </xf>
    <xf numFmtId="164" fontId="28" fillId="0" borderId="4" xfId="0" applyNumberFormat="1" applyFont="1" applyBorder="1" applyAlignment="1" applyProtection="1">
      <alignment horizontal="center" vertical="top" wrapText="1"/>
      <protection hidden="1"/>
    </xf>
    <xf numFmtId="164" fontId="28" fillId="0" borderId="7" xfId="0" applyNumberFormat="1" applyFont="1" applyBorder="1" applyAlignment="1" applyProtection="1">
      <alignment horizontal="center" vertical="top" wrapText="1"/>
      <protection hidden="1"/>
    </xf>
    <xf numFmtId="164" fontId="28" fillId="0" borderId="2" xfId="0" applyNumberFormat="1" applyFont="1" applyBorder="1" applyAlignment="1" applyProtection="1">
      <alignment horizontal="center" vertical="top" wrapText="1"/>
      <protection hidden="1"/>
    </xf>
    <xf numFmtId="164" fontId="28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28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28" fillId="0" borderId="1" xfId="0" applyNumberFormat="1" applyFont="1" applyBorder="1" applyAlignment="1" applyProtection="1">
      <alignment vertical="center" wrapText="1"/>
      <protection hidden="1"/>
    </xf>
    <xf numFmtId="164" fontId="28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28" fillId="0" borderId="1" xfId="0" applyNumberFormat="1" applyFont="1" applyBorder="1" applyAlignment="1" applyProtection="1">
      <alignment vertical="center"/>
      <protection hidden="1"/>
    </xf>
    <xf numFmtId="164" fontId="2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71" fontId="15" fillId="0" borderId="1" xfId="0" applyNumberFormat="1" applyFont="1" applyFill="1" applyBorder="1" applyAlignment="1" applyProtection="1">
      <alignment horizontal="center" vertical="top" wrapText="1"/>
    </xf>
    <xf numFmtId="171" fontId="31" fillId="0" borderId="1" xfId="0" applyNumberFormat="1" applyFont="1" applyBorder="1" applyAlignment="1">
      <alignment vertical="top" wrapText="1"/>
    </xf>
    <xf numFmtId="171" fontId="0" fillId="0" borderId="1" xfId="0" applyNumberFormat="1" applyBorder="1" applyAlignment="1">
      <alignment horizontal="center" vertical="top" wrapText="1"/>
    </xf>
    <xf numFmtId="171" fontId="29" fillId="0" borderId="1" xfId="0" applyNumberFormat="1" applyFont="1" applyBorder="1" applyAlignment="1">
      <alignment horizontal="center" vertical="top" wrapText="1"/>
    </xf>
    <xf numFmtId="0" fontId="15" fillId="0" borderId="37" xfId="0" applyFont="1" applyFill="1" applyBorder="1" applyAlignment="1" applyProtection="1">
      <alignment horizontal="center" vertical="top"/>
    </xf>
    <xf numFmtId="0" fontId="15" fillId="0" borderId="19" xfId="0" applyFont="1" applyFill="1" applyBorder="1" applyAlignment="1" applyProtection="1">
      <alignment horizontal="center" vertical="top"/>
    </xf>
    <xf numFmtId="171" fontId="27" fillId="0" borderId="1" xfId="0" applyNumberFormat="1" applyFont="1" applyBorder="1" applyAlignment="1">
      <alignment horizontal="center" vertical="top" wrapText="1"/>
    </xf>
    <xf numFmtId="171" fontId="0" fillId="0" borderId="1" xfId="0" applyNumberFormat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 applyProtection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/>
    <xf numFmtId="0" fontId="15" fillId="0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/>
    </xf>
    <xf numFmtId="171" fontId="0" fillId="0" borderId="1" xfId="0" applyNumberFormat="1" applyFont="1" applyBorder="1" applyAlignment="1">
      <alignment horizontal="center" vertical="top" wrapText="1"/>
    </xf>
    <xf numFmtId="171" fontId="14" fillId="0" borderId="1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left" wrapText="1"/>
    </xf>
    <xf numFmtId="0" fontId="35" fillId="0" borderId="0" xfId="0" applyFont="1" applyAlignment="1"/>
    <xf numFmtId="0" fontId="0" fillId="0" borderId="1" xfId="0" applyBorder="1" applyAlignment="1">
      <alignment wrapText="1"/>
    </xf>
    <xf numFmtId="0" fontId="2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3" fillId="0" borderId="0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center" vertical="top"/>
    </xf>
    <xf numFmtId="0" fontId="15" fillId="0" borderId="37" xfId="0" applyFont="1" applyFill="1" applyBorder="1" applyAlignment="1" applyProtection="1">
      <alignment horizontal="left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16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71" fontId="29" fillId="0" borderId="1" xfId="0" applyNumberFormat="1" applyFont="1" applyBorder="1" applyAlignment="1">
      <alignment vertical="top" wrapText="1"/>
    </xf>
    <xf numFmtId="171" fontId="31" fillId="0" borderId="1" xfId="0" applyNumberFormat="1" applyFont="1" applyBorder="1" applyAlignment="1">
      <alignment horizontal="center" vertical="top" wrapText="1"/>
    </xf>
    <xf numFmtId="171" fontId="2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/>
    <xf numFmtId="164" fontId="15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171" fontId="25" fillId="0" borderId="1" xfId="0" applyNumberFormat="1" applyFont="1" applyBorder="1" applyAlignment="1">
      <alignment vertical="top" wrapText="1"/>
    </xf>
    <xf numFmtId="49" fontId="15" fillId="0" borderId="21" xfId="0" applyNumberFormat="1" applyFont="1" applyFill="1" applyBorder="1" applyAlignment="1" applyProtection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4" fontId="15" fillId="0" borderId="10" xfId="0" applyNumberFormat="1" applyFont="1" applyFill="1" applyBorder="1" applyAlignment="1" applyProtection="1">
      <alignment horizontal="left"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Alignment="1"/>
    <xf numFmtId="0" fontId="25" fillId="0" borderId="1" xfId="0" applyFont="1" applyBorder="1" applyAlignment="1">
      <alignment vertical="top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 applyProtection="1">
      <alignment horizontal="center" vertical="top" wrapText="1"/>
    </xf>
    <xf numFmtId="164" fontId="15" fillId="0" borderId="7" xfId="0" applyNumberFormat="1" applyFont="1" applyFill="1" applyBorder="1" applyAlignment="1" applyProtection="1">
      <alignment horizontal="center" vertical="top" wrapText="1"/>
    </xf>
    <xf numFmtId="164" fontId="15" fillId="0" borderId="2" xfId="0" applyNumberFormat="1" applyFont="1" applyFill="1" applyBorder="1" applyAlignment="1" applyProtection="1">
      <alignment horizontal="center" vertical="top" wrapText="1"/>
    </xf>
    <xf numFmtId="164" fontId="15" fillId="0" borderId="10" xfId="0" applyNumberFormat="1" applyFont="1" applyFill="1" applyBorder="1" applyAlignment="1" applyProtection="1">
      <alignment horizontal="center" vertical="top" wrapText="1"/>
    </xf>
    <xf numFmtId="164" fontId="15" fillId="0" borderId="8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/>
    </xf>
    <xf numFmtId="164" fontId="15" fillId="0" borderId="49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center" vertical="center" wrapText="1"/>
    </xf>
    <xf numFmtId="164" fontId="15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64" fontId="15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164" fontId="15" fillId="0" borderId="50" xfId="0" applyNumberFormat="1" applyFont="1" applyFill="1" applyBorder="1" applyAlignment="1" applyProtection="1">
      <alignment horizontal="center" vertical="center" wrapText="1"/>
    </xf>
    <xf numFmtId="164" fontId="15" fillId="0" borderId="51" xfId="0" applyNumberFormat="1" applyFont="1" applyFill="1" applyBorder="1" applyAlignment="1" applyProtection="1">
      <alignment horizontal="center" vertical="center" wrapText="1"/>
    </xf>
    <xf numFmtId="164" fontId="15" fillId="0" borderId="52" xfId="0" applyNumberFormat="1" applyFont="1" applyFill="1" applyBorder="1" applyAlignment="1" applyProtection="1">
      <alignment horizontal="center" vertical="center" wrapText="1"/>
    </xf>
    <xf numFmtId="164" fontId="15" fillId="0" borderId="50" xfId="0" applyNumberFormat="1" applyFont="1" applyFill="1" applyBorder="1" applyAlignment="1" applyProtection="1">
      <alignment horizontal="center" vertical="top" wrapText="1"/>
    </xf>
    <xf numFmtId="164" fontId="15" fillId="0" borderId="51" xfId="0" applyNumberFormat="1" applyFont="1" applyFill="1" applyBorder="1" applyAlignment="1" applyProtection="1">
      <alignment horizontal="center" vertical="top" wrapText="1"/>
    </xf>
    <xf numFmtId="164" fontId="15" fillId="0" borderId="52" xfId="0" applyNumberFormat="1" applyFont="1" applyFill="1" applyBorder="1" applyAlignment="1" applyProtection="1">
      <alignment horizontal="center" vertical="top" wrapText="1"/>
    </xf>
    <xf numFmtId="164" fontId="15" fillId="0" borderId="21" xfId="0" applyNumberFormat="1" applyFont="1" applyFill="1" applyBorder="1" applyAlignment="1" applyProtection="1">
      <alignment horizontal="center" vertical="center" wrapText="1"/>
    </xf>
    <xf numFmtId="164" fontId="15" fillId="0" borderId="43" xfId="0" applyNumberFormat="1" applyFont="1" applyFill="1" applyBorder="1" applyAlignment="1" applyProtection="1">
      <alignment horizontal="center" vertical="center" wrapText="1"/>
    </xf>
    <xf numFmtId="164" fontId="15" fillId="0" borderId="18" xfId="0" applyNumberFormat="1" applyFont="1" applyFill="1" applyBorder="1" applyAlignment="1" applyProtection="1">
      <alignment horizontal="center" vertical="center" wrapText="1"/>
    </xf>
    <xf numFmtId="164" fontId="14" fillId="0" borderId="10" xfId="0" applyNumberFormat="1" applyFont="1" applyFill="1" applyBorder="1" applyAlignment="1" applyProtection="1">
      <alignment horizontal="center" vertical="top" wrapText="1"/>
    </xf>
    <xf numFmtId="164" fontId="14" fillId="0" borderId="8" xfId="0" applyNumberFormat="1" applyFont="1" applyFill="1" applyBorder="1" applyAlignment="1" applyProtection="1">
      <alignment horizontal="center" vertical="top" wrapText="1"/>
    </xf>
    <xf numFmtId="164" fontId="14" fillId="0" borderId="5" xfId="0" applyNumberFormat="1" applyFont="1" applyFill="1" applyBorder="1" applyAlignment="1" applyProtection="1">
      <alignment horizontal="center" vertical="top" wrapText="1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left" vertical="top" wrapText="1"/>
    </xf>
    <xf numFmtId="0" fontId="15" fillId="0" borderId="22" xfId="0" applyFont="1" applyFill="1" applyBorder="1" applyAlignment="1" applyProtection="1">
      <alignment horizontal="left" vertical="top" wrapText="1"/>
    </xf>
    <xf numFmtId="0" fontId="15" fillId="0" borderId="54" xfId="0" applyFont="1" applyFill="1" applyBorder="1" applyAlignment="1" applyProtection="1">
      <alignment horizontal="left" vertical="top" wrapText="1"/>
    </xf>
    <xf numFmtId="0" fontId="15" fillId="0" borderId="45" xfId="0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left" vertical="top" wrapText="1"/>
    </xf>
    <xf numFmtId="0" fontId="15" fillId="0" borderId="3" xfId="0" applyFont="1" applyFill="1" applyBorder="1" applyAlignment="1" applyProtection="1">
      <alignment horizontal="left"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15" fillId="0" borderId="10" xfId="0" applyFont="1" applyFill="1" applyBorder="1" applyAlignment="1" applyProtection="1">
      <alignment horizontal="left"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4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5" fillId="0" borderId="55" xfId="0" applyNumberFormat="1" applyFont="1" applyFill="1" applyBorder="1" applyAlignment="1" applyProtection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58" xfId="0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49" fontId="15" fillId="0" borderId="43" xfId="0" applyNumberFormat="1" applyFont="1" applyFill="1" applyBorder="1" applyAlignment="1" applyProtection="1">
      <alignment horizontal="center" vertical="top" wrapText="1"/>
    </xf>
    <xf numFmtId="49" fontId="15" fillId="0" borderId="18" xfId="0" applyNumberFormat="1" applyFont="1" applyFill="1" applyBorder="1" applyAlignment="1" applyProtection="1">
      <alignment horizontal="center" vertical="top" wrapText="1"/>
    </xf>
    <xf numFmtId="164" fontId="15" fillId="0" borderId="5" xfId="0" applyNumberFormat="1" applyFont="1" applyFill="1" applyBorder="1" applyAlignment="1" applyProtection="1">
      <alignment horizontal="center" vertical="top" wrapText="1"/>
    </xf>
    <xf numFmtId="164" fontId="15" fillId="0" borderId="28" xfId="0" applyNumberFormat="1" applyFont="1" applyFill="1" applyBorder="1" applyAlignment="1" applyProtection="1">
      <alignment horizontal="center" vertical="top" wrapText="1"/>
    </xf>
    <xf numFmtId="164" fontId="15" fillId="0" borderId="22" xfId="0" applyNumberFormat="1" applyFont="1" applyFill="1" applyBorder="1" applyAlignment="1" applyProtection="1">
      <alignment horizontal="center" vertical="top" wrapText="1"/>
    </xf>
    <xf numFmtId="164" fontId="15" fillId="0" borderId="37" xfId="0" applyNumberFormat="1" applyFont="1" applyFill="1" applyBorder="1" applyAlignment="1" applyProtection="1">
      <alignment horizontal="center" vertical="top" wrapText="1"/>
    </xf>
    <xf numFmtId="10" fontId="15" fillId="0" borderId="10" xfId="0" applyNumberFormat="1" applyFont="1" applyFill="1" applyBorder="1" applyAlignment="1" applyProtection="1">
      <alignment horizontal="center" vertical="center" wrapText="1"/>
    </xf>
    <xf numFmtId="10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164" fontId="14" fillId="0" borderId="59" xfId="0" applyNumberFormat="1" applyFont="1" applyFill="1" applyBorder="1" applyAlignment="1" applyProtection="1">
      <alignment horizontal="left" vertical="top" wrapText="1"/>
    </xf>
    <xf numFmtId="164" fontId="14" fillId="0" borderId="51" xfId="0" applyNumberFormat="1" applyFont="1" applyFill="1" applyBorder="1" applyAlignment="1" applyProtection="1">
      <alignment horizontal="left" vertical="top" wrapText="1"/>
    </xf>
    <xf numFmtId="164" fontId="14" fillId="0" borderId="52" xfId="0" applyNumberFormat="1" applyFont="1" applyFill="1" applyBorder="1" applyAlignment="1" applyProtection="1">
      <alignment horizontal="left" vertical="top" wrapText="1"/>
    </xf>
    <xf numFmtId="164" fontId="14" fillId="0" borderId="54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 applyProtection="1">
      <alignment horizontal="left" vertical="top" wrapText="1"/>
    </xf>
    <xf numFmtId="164" fontId="14" fillId="0" borderId="19" xfId="0" applyNumberFormat="1" applyFont="1" applyFill="1" applyBorder="1" applyAlignment="1" applyProtection="1">
      <alignment horizontal="left" vertical="top" wrapText="1"/>
    </xf>
    <xf numFmtId="164" fontId="14" fillId="0" borderId="45" xfId="0" applyNumberFormat="1" applyFont="1" applyFill="1" applyBorder="1" applyAlignment="1" applyProtection="1">
      <alignment horizontal="left" vertical="top" wrapText="1"/>
    </xf>
    <xf numFmtId="164" fontId="14" fillId="0" borderId="6" xfId="0" applyNumberFormat="1" applyFont="1" applyFill="1" applyBorder="1" applyAlignment="1" applyProtection="1">
      <alignment horizontal="left" vertical="top" wrapText="1"/>
    </xf>
    <xf numFmtId="164" fontId="14" fillId="0" borderId="3" xfId="0" applyNumberFormat="1" applyFont="1" applyFill="1" applyBorder="1" applyAlignment="1" applyProtection="1">
      <alignment horizontal="left" vertical="top" wrapText="1"/>
    </xf>
    <xf numFmtId="0" fontId="15" fillId="0" borderId="10" xfId="0" applyFont="1" applyFill="1" applyBorder="1" applyAlignment="1" applyProtection="1">
      <alignment horizontal="center" vertical="top" wrapText="1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5" xfId="0" applyFont="1" applyFill="1" applyBorder="1" applyAlignment="1" applyProtection="1">
      <alignment horizontal="center" vertical="top"/>
    </xf>
    <xf numFmtId="164" fontId="15" fillId="0" borderId="53" xfId="0" applyNumberFormat="1" applyFont="1" applyFill="1" applyBorder="1" applyAlignment="1" applyProtection="1">
      <alignment horizontal="left" vertical="top"/>
    </xf>
    <xf numFmtId="164" fontId="15" fillId="0" borderId="7" xfId="0" applyNumberFormat="1" applyFont="1" applyFill="1" applyBorder="1" applyAlignment="1" applyProtection="1">
      <alignment horizontal="left" vertical="top"/>
    </xf>
    <xf numFmtId="164" fontId="15" fillId="0" borderId="60" xfId="0" applyNumberFormat="1" applyFont="1" applyFill="1" applyBorder="1" applyAlignment="1" applyProtection="1">
      <alignment horizontal="left" vertical="top"/>
    </xf>
    <xf numFmtId="0" fontId="15" fillId="0" borderId="10" xfId="0" applyFont="1" applyFill="1" applyBorder="1" applyAlignment="1" applyProtection="1">
      <alignment horizontal="center" vertical="top"/>
    </xf>
    <xf numFmtId="0" fontId="36" fillId="0" borderId="8" xfId="0" applyFont="1" applyBorder="1" applyAlignment="1">
      <alignment horizontal="center" vertical="top"/>
    </xf>
    <xf numFmtId="0" fontId="36" fillId="0" borderId="5" xfId="0" applyFont="1" applyBorder="1" applyAlignment="1">
      <alignment horizontal="center" vertical="top"/>
    </xf>
    <xf numFmtId="171" fontId="3" fillId="0" borderId="10" xfId="0" applyNumberFormat="1" applyFont="1" applyFill="1" applyBorder="1" applyAlignment="1" applyProtection="1">
      <alignment horizontal="center" vertical="top" wrapText="1"/>
    </xf>
    <xf numFmtId="171" fontId="3" fillId="0" borderId="8" xfId="0" applyNumberFormat="1" applyFont="1" applyFill="1" applyBorder="1" applyAlignment="1" applyProtection="1">
      <alignment horizontal="center" vertical="top" wrapText="1"/>
    </xf>
    <xf numFmtId="171" fontId="3" fillId="0" borderId="5" xfId="0" applyNumberFormat="1" applyFont="1" applyFill="1" applyBorder="1" applyAlignment="1" applyProtection="1">
      <alignment horizontal="center" vertical="top" wrapText="1"/>
    </xf>
    <xf numFmtId="171" fontId="0" fillId="0" borderId="10" xfId="0" applyNumberFormat="1" applyBorder="1" applyAlignment="1">
      <alignment horizontal="center" vertical="top" wrapText="1"/>
    </xf>
    <xf numFmtId="171" fontId="0" fillId="0" borderId="8" xfId="0" applyNumberFormat="1" applyBorder="1" applyAlignment="1">
      <alignment horizontal="center" vertical="top" wrapText="1"/>
    </xf>
    <xf numFmtId="171" fontId="0" fillId="0" borderId="5" xfId="0" applyNumberFormat="1" applyBorder="1" applyAlignment="1">
      <alignment horizontal="center" vertical="top" wrapText="1"/>
    </xf>
    <xf numFmtId="171" fontId="15" fillId="0" borderId="10" xfId="0" applyNumberFormat="1" applyFont="1" applyFill="1" applyBorder="1" applyAlignment="1" applyProtection="1">
      <alignment horizontal="center" vertical="top" wrapText="1"/>
    </xf>
    <xf numFmtId="171" fontId="15" fillId="0" borderId="8" xfId="0" applyNumberFormat="1" applyFont="1" applyFill="1" applyBorder="1" applyAlignment="1" applyProtection="1">
      <alignment horizontal="center" vertical="top" wrapText="1"/>
    </xf>
    <xf numFmtId="171" fontId="15" fillId="0" borderId="5" xfId="0" applyNumberFormat="1" applyFont="1" applyFill="1" applyBorder="1" applyAlignment="1" applyProtection="1">
      <alignment horizontal="center" vertical="top" wrapText="1"/>
    </xf>
    <xf numFmtId="16" fontId="27" fillId="0" borderId="21" xfId="0" applyNumberFormat="1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Fill="1" applyBorder="1" applyAlignment="1" applyProtection="1">
      <alignment horizontal="left"/>
    </xf>
    <xf numFmtId="0" fontId="3" fillId="0" borderId="4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top"/>
    </xf>
    <xf numFmtId="0" fontId="15" fillId="0" borderId="8" xfId="0" applyNumberFormat="1" applyFont="1" applyBorder="1" applyAlignment="1">
      <alignment horizontal="center" vertical="top"/>
    </xf>
    <xf numFmtId="0" fontId="15" fillId="0" borderId="5" xfId="0" applyNumberFormat="1" applyFont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66" xfId="0" applyFont="1" applyFill="1" applyBorder="1" applyAlignment="1">
      <alignment horizontal="left" vertical="top" wrapText="1"/>
    </xf>
    <xf numFmtId="3" fontId="16" fillId="0" borderId="0" xfId="0" applyNumberFormat="1" applyFont="1" applyAlignment="1">
      <alignment horizontal="left" vertical="center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/>
    <xf numFmtId="0" fontId="37" fillId="0" borderId="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04" t="s">
        <v>39</v>
      </c>
      <c r="B1" s="405"/>
      <c r="C1" s="402" t="s">
        <v>40</v>
      </c>
      <c r="D1" s="397" t="s">
        <v>45</v>
      </c>
      <c r="E1" s="398"/>
      <c r="F1" s="399"/>
      <c r="G1" s="397" t="s">
        <v>17</v>
      </c>
      <c r="H1" s="398"/>
      <c r="I1" s="399"/>
      <c r="J1" s="397" t="s">
        <v>18</v>
      </c>
      <c r="K1" s="398"/>
      <c r="L1" s="399"/>
      <c r="M1" s="397" t="s">
        <v>22</v>
      </c>
      <c r="N1" s="398"/>
      <c r="O1" s="399"/>
      <c r="P1" s="400" t="s">
        <v>23</v>
      </c>
      <c r="Q1" s="401"/>
      <c r="R1" s="397" t="s">
        <v>24</v>
      </c>
      <c r="S1" s="398"/>
      <c r="T1" s="399"/>
      <c r="U1" s="397" t="s">
        <v>25</v>
      </c>
      <c r="V1" s="398"/>
      <c r="W1" s="399"/>
      <c r="X1" s="400" t="s">
        <v>26</v>
      </c>
      <c r="Y1" s="403"/>
      <c r="Z1" s="401"/>
      <c r="AA1" s="400" t="s">
        <v>27</v>
      </c>
      <c r="AB1" s="401"/>
      <c r="AC1" s="397" t="s">
        <v>28</v>
      </c>
      <c r="AD1" s="398"/>
      <c r="AE1" s="399"/>
      <c r="AF1" s="397" t="s">
        <v>29</v>
      </c>
      <c r="AG1" s="398"/>
      <c r="AH1" s="399"/>
      <c r="AI1" s="397" t="s">
        <v>30</v>
      </c>
      <c r="AJ1" s="398"/>
      <c r="AK1" s="399"/>
      <c r="AL1" s="400" t="s">
        <v>31</v>
      </c>
      <c r="AM1" s="401"/>
      <c r="AN1" s="397" t="s">
        <v>32</v>
      </c>
      <c r="AO1" s="398"/>
      <c r="AP1" s="399"/>
      <c r="AQ1" s="397" t="s">
        <v>33</v>
      </c>
      <c r="AR1" s="398"/>
      <c r="AS1" s="399"/>
      <c r="AT1" s="397" t="s">
        <v>34</v>
      </c>
      <c r="AU1" s="398"/>
      <c r="AV1" s="399"/>
    </row>
    <row r="2" spans="1:48" ht="39" customHeight="1">
      <c r="A2" s="405"/>
      <c r="B2" s="405"/>
      <c r="C2" s="40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02" t="s">
        <v>83</v>
      </c>
      <c r="B3" s="40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02"/>
      <c r="B4" s="40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02"/>
      <c r="B5" s="40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02"/>
      <c r="B6" s="40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02"/>
      <c r="B7" s="40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02"/>
      <c r="B8" s="40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02"/>
      <c r="B9" s="40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3:B9"/>
    <mergeCell ref="D1:F1"/>
    <mergeCell ref="R1:T1"/>
    <mergeCell ref="X1:Z1"/>
    <mergeCell ref="AA1:AB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06" t="s">
        <v>58</v>
      </c>
      <c r="B1" s="406"/>
      <c r="C1" s="406"/>
      <c r="D1" s="406"/>
      <c r="E1" s="406"/>
    </row>
    <row r="2" spans="1:5">
      <c r="A2" s="12"/>
      <c r="B2" s="12"/>
      <c r="C2" s="12"/>
      <c r="D2" s="12"/>
      <c r="E2" s="12"/>
    </row>
    <row r="3" spans="1:5">
      <c r="A3" s="407" t="s">
        <v>130</v>
      </c>
      <c r="B3" s="407"/>
      <c r="C3" s="407"/>
      <c r="D3" s="407"/>
      <c r="E3" s="40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408" t="s">
        <v>79</v>
      </c>
      <c r="B26" s="408"/>
      <c r="C26" s="408"/>
      <c r="D26" s="408"/>
      <c r="E26" s="408"/>
    </row>
    <row r="27" spans="1:5">
      <c r="A27" s="28"/>
      <c r="B27" s="28"/>
      <c r="C27" s="28"/>
      <c r="D27" s="28"/>
      <c r="E27" s="28"/>
    </row>
    <row r="28" spans="1:5">
      <c r="A28" s="408" t="s">
        <v>80</v>
      </c>
      <c r="B28" s="408"/>
      <c r="C28" s="408"/>
      <c r="D28" s="408"/>
      <c r="E28" s="408"/>
    </row>
    <row r="29" spans="1:5">
      <c r="A29" s="408"/>
      <c r="B29" s="408"/>
      <c r="C29" s="408"/>
      <c r="D29" s="408"/>
      <c r="E29" s="40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34" t="s">
        <v>46</v>
      </c>
      <c r="C3" s="434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416" t="s">
        <v>1</v>
      </c>
      <c r="B5" s="422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416"/>
      <c r="B6" s="422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416"/>
      <c r="B7" s="422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416" t="s">
        <v>3</v>
      </c>
      <c r="B8" s="422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09" t="s">
        <v>205</v>
      </c>
      <c r="N8" s="410"/>
      <c r="O8" s="411"/>
      <c r="P8" s="62"/>
      <c r="Q8" s="62"/>
    </row>
    <row r="9" spans="1:256" ht="33.75" customHeight="1">
      <c r="A9" s="416"/>
      <c r="B9" s="422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416" t="s">
        <v>4</v>
      </c>
      <c r="B10" s="422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416"/>
      <c r="B11" s="422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416" t="s">
        <v>5</v>
      </c>
      <c r="B12" s="422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416"/>
      <c r="B13" s="422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416" t="s">
        <v>9</v>
      </c>
      <c r="B14" s="422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416"/>
      <c r="B15" s="422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15"/>
      <c r="AJ16" s="415"/>
      <c r="AK16" s="415"/>
      <c r="AZ16" s="415"/>
      <c r="BA16" s="415"/>
      <c r="BB16" s="415"/>
      <c r="BQ16" s="415"/>
      <c r="BR16" s="415"/>
      <c r="BS16" s="415"/>
      <c r="CH16" s="415"/>
      <c r="CI16" s="415"/>
      <c r="CJ16" s="415"/>
      <c r="CY16" s="415"/>
      <c r="CZ16" s="415"/>
      <c r="DA16" s="415"/>
      <c r="DP16" s="415"/>
      <c r="DQ16" s="415"/>
      <c r="DR16" s="415"/>
      <c r="EG16" s="415"/>
      <c r="EH16" s="415"/>
      <c r="EI16" s="415"/>
      <c r="EX16" s="415"/>
      <c r="EY16" s="415"/>
      <c r="EZ16" s="415"/>
      <c r="FO16" s="415"/>
      <c r="FP16" s="415"/>
      <c r="FQ16" s="415"/>
      <c r="GF16" s="415"/>
      <c r="GG16" s="415"/>
      <c r="GH16" s="415"/>
      <c r="GW16" s="415"/>
      <c r="GX16" s="415"/>
      <c r="GY16" s="415"/>
      <c r="HN16" s="415"/>
      <c r="HO16" s="415"/>
      <c r="HP16" s="415"/>
      <c r="IE16" s="415"/>
      <c r="IF16" s="415"/>
      <c r="IG16" s="415"/>
      <c r="IV16" s="415"/>
    </row>
    <row r="17" spans="1:17" ht="320.25" customHeight="1">
      <c r="A17" s="416" t="s">
        <v>6</v>
      </c>
      <c r="B17" s="422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416"/>
      <c r="B18" s="422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16" t="s">
        <v>7</v>
      </c>
      <c r="B19" s="422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416"/>
      <c r="B20" s="422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16" t="s">
        <v>8</v>
      </c>
      <c r="B21" s="422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16"/>
      <c r="B22" s="422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29" t="s">
        <v>14</v>
      </c>
      <c r="B23" s="423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431"/>
      <c r="B24" s="423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35" t="s">
        <v>15</v>
      </c>
      <c r="B25" s="423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435"/>
      <c r="B26" s="423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16" t="s">
        <v>94</v>
      </c>
      <c r="B31" s="422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16"/>
      <c r="B32" s="422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16" t="s">
        <v>96</v>
      </c>
      <c r="B34" s="422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16"/>
      <c r="B35" s="422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427" t="s">
        <v>98</v>
      </c>
      <c r="B36" s="425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428"/>
      <c r="B37" s="426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16" t="s">
        <v>100</v>
      </c>
      <c r="B39" s="422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12" t="s">
        <v>247</v>
      </c>
      <c r="I39" s="413"/>
      <c r="J39" s="413"/>
      <c r="K39" s="413"/>
      <c r="L39" s="413"/>
      <c r="M39" s="413"/>
      <c r="N39" s="413"/>
      <c r="O39" s="414"/>
      <c r="P39" s="61" t="s">
        <v>189</v>
      </c>
      <c r="Q39" s="62"/>
    </row>
    <row r="40" spans="1:17" ht="39.950000000000003" customHeight="1">
      <c r="A40" s="416" t="s">
        <v>10</v>
      </c>
      <c r="B40" s="422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16" t="s">
        <v>101</v>
      </c>
      <c r="B41" s="422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416"/>
      <c r="B42" s="422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16" t="s">
        <v>103</v>
      </c>
      <c r="B43" s="422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19" t="s">
        <v>192</v>
      </c>
      <c r="H43" s="420"/>
      <c r="I43" s="420"/>
      <c r="J43" s="420"/>
      <c r="K43" s="420"/>
      <c r="L43" s="420"/>
      <c r="M43" s="420"/>
      <c r="N43" s="420"/>
      <c r="O43" s="421"/>
      <c r="P43" s="62"/>
      <c r="Q43" s="62"/>
    </row>
    <row r="44" spans="1:17" ht="39.950000000000003" customHeight="1">
      <c r="A44" s="416"/>
      <c r="B44" s="422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16" t="s">
        <v>105</v>
      </c>
      <c r="B45" s="422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416" t="s">
        <v>12</v>
      </c>
      <c r="B46" s="422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432" t="s">
        <v>108</v>
      </c>
      <c r="B47" s="425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433"/>
      <c r="B48" s="426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32" t="s">
        <v>109</v>
      </c>
      <c r="B49" s="425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433"/>
      <c r="B50" s="426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16" t="s">
        <v>111</v>
      </c>
      <c r="B51" s="422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416"/>
      <c r="B52" s="422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16" t="s">
        <v>114</v>
      </c>
      <c r="B53" s="422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16"/>
      <c r="B54" s="422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16" t="s">
        <v>115</v>
      </c>
      <c r="B55" s="422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16"/>
      <c r="B56" s="422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16" t="s">
        <v>117</v>
      </c>
      <c r="B57" s="422" t="s">
        <v>118</v>
      </c>
      <c r="C57" s="59" t="s">
        <v>20</v>
      </c>
      <c r="D57" s="99" t="s">
        <v>235</v>
      </c>
      <c r="E57" s="98"/>
      <c r="F57" s="98" t="s">
        <v>236</v>
      </c>
      <c r="G57" s="424" t="s">
        <v>233</v>
      </c>
      <c r="H57" s="424"/>
      <c r="I57" s="98" t="s">
        <v>237</v>
      </c>
      <c r="J57" s="98" t="s">
        <v>238</v>
      </c>
      <c r="K57" s="409" t="s">
        <v>239</v>
      </c>
      <c r="L57" s="410"/>
      <c r="M57" s="410"/>
      <c r="N57" s="410"/>
      <c r="O57" s="411"/>
      <c r="P57" s="94" t="s">
        <v>199</v>
      </c>
      <c r="Q57" s="62"/>
    </row>
    <row r="58" spans="1:17" ht="39.950000000000003" customHeight="1">
      <c r="A58" s="416"/>
      <c r="B58" s="422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29" t="s">
        <v>120</v>
      </c>
      <c r="B59" s="429" t="s">
        <v>119</v>
      </c>
      <c r="C59" s="429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30"/>
      <c r="B60" s="430"/>
      <c r="C60" s="430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30"/>
      <c r="B61" s="430"/>
      <c r="C61" s="431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431"/>
      <c r="B62" s="431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416" t="s">
        <v>121</v>
      </c>
      <c r="B63" s="422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416"/>
      <c r="B64" s="422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435" t="s">
        <v>123</v>
      </c>
      <c r="B65" s="423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435"/>
      <c r="B66" s="423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416" t="s">
        <v>125</v>
      </c>
      <c r="B67" s="422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416"/>
      <c r="B68" s="422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32" t="s">
        <v>127</v>
      </c>
      <c r="B69" s="425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433"/>
      <c r="B70" s="426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417" t="s">
        <v>255</v>
      </c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418" t="s">
        <v>216</v>
      </c>
      <c r="C79" s="418"/>
      <c r="D79" s="418"/>
      <c r="E79" s="41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34:B35"/>
    <mergeCell ref="A25:A26"/>
    <mergeCell ref="A23:A24"/>
    <mergeCell ref="A47:A48"/>
    <mergeCell ref="A5:A7"/>
    <mergeCell ref="M8:O8"/>
    <mergeCell ref="C59:C61"/>
    <mergeCell ref="B19:B20"/>
    <mergeCell ref="B8:B9"/>
    <mergeCell ref="B5:B7"/>
    <mergeCell ref="A8:A9"/>
    <mergeCell ref="A12:A13"/>
    <mergeCell ref="B21:B22"/>
    <mergeCell ref="A59:A62"/>
    <mergeCell ref="A10:A11"/>
    <mergeCell ref="B12:B13"/>
    <mergeCell ref="A53:A54"/>
    <mergeCell ref="B53:B54"/>
    <mergeCell ref="A55:A56"/>
    <mergeCell ref="A57:A58"/>
    <mergeCell ref="A69:A70"/>
    <mergeCell ref="B3:C3"/>
    <mergeCell ref="B10:B11"/>
    <mergeCell ref="B17:B18"/>
    <mergeCell ref="B14:B15"/>
    <mergeCell ref="A19:A20"/>
    <mergeCell ref="B69:B70"/>
    <mergeCell ref="B55:B56"/>
    <mergeCell ref="A67:A68"/>
    <mergeCell ref="B63:B64"/>
    <mergeCell ref="A65:A66"/>
    <mergeCell ref="B65:B66"/>
    <mergeCell ref="A21:A22"/>
    <mergeCell ref="A39:A40"/>
    <mergeCell ref="A49:A50"/>
    <mergeCell ref="A51:A52"/>
    <mergeCell ref="A63:A64"/>
    <mergeCell ref="A36:A37"/>
    <mergeCell ref="B51:B52"/>
    <mergeCell ref="B49:B50"/>
    <mergeCell ref="B59:B62"/>
    <mergeCell ref="B57:B58"/>
    <mergeCell ref="B39:B40"/>
    <mergeCell ref="B45:B46"/>
    <mergeCell ref="A43:A44"/>
    <mergeCell ref="B41:B42"/>
    <mergeCell ref="B31:B32"/>
    <mergeCell ref="A14:A15"/>
    <mergeCell ref="A17:A18"/>
    <mergeCell ref="EG16:EI16"/>
    <mergeCell ref="CY16:DA16"/>
    <mergeCell ref="A31:A32"/>
    <mergeCell ref="AZ16:BB16"/>
    <mergeCell ref="B73:T73"/>
    <mergeCell ref="B79:E79"/>
    <mergeCell ref="G43:O43"/>
    <mergeCell ref="B67:B68"/>
    <mergeCell ref="B23:B24"/>
    <mergeCell ref="B43:B44"/>
    <mergeCell ref="B25:B26"/>
    <mergeCell ref="G57:H57"/>
    <mergeCell ref="B47:B48"/>
    <mergeCell ref="A41:A42"/>
    <mergeCell ref="A45:A46"/>
    <mergeCell ref="AI16:AK16"/>
    <mergeCell ref="B36:B37"/>
    <mergeCell ref="A34:A35"/>
    <mergeCell ref="K57:O57"/>
    <mergeCell ref="H39:O39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CH16:CJ16"/>
    <mergeCell ref="BQ16:BS16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283"/>
  <sheetViews>
    <sheetView tabSelected="1" view="pageBreakPreview" topLeftCell="A7" zoomScale="84" zoomScaleSheetLayoutView="84" workbookViewId="0">
      <pane xSplit="4" ySplit="3" topLeftCell="E10" activePane="bottomRight" state="frozen"/>
      <selection activeCell="A7" sqref="A7"/>
      <selection pane="topRight" activeCell="E7" sqref="E7"/>
      <selection pane="bottomLeft" activeCell="A10" sqref="A10"/>
      <selection pane="bottomRight" activeCell="A17" sqref="A17:BA17"/>
    </sheetView>
  </sheetViews>
  <sheetFormatPr defaultRowHeight="12.75"/>
  <cols>
    <col min="1" max="1" width="7.140625" style="121" customWidth="1"/>
    <col min="2" max="2" width="19.7109375" style="121" customWidth="1"/>
    <col min="3" max="3" width="13.28515625" style="121" customWidth="1"/>
    <col min="4" max="4" width="20.7109375" style="125" customWidth="1"/>
    <col min="5" max="5" width="15.42578125" style="126" customWidth="1"/>
    <col min="6" max="6" width="20.42578125" style="126" customWidth="1"/>
    <col min="7" max="7" width="14.42578125" style="126" customWidth="1"/>
    <col min="8" max="8" width="12.140625" style="121" customWidth="1"/>
    <col min="9" max="9" width="10.85546875" style="121" customWidth="1"/>
    <col min="10" max="10" width="12.140625" style="121" customWidth="1"/>
    <col min="11" max="11" width="10.42578125" style="121" customWidth="1"/>
    <col min="12" max="12" width="12" style="121" customWidth="1"/>
    <col min="13" max="13" width="21.140625" style="121" customWidth="1"/>
    <col min="14" max="14" width="11.42578125" style="121" customWidth="1"/>
    <col min="15" max="15" width="14.85546875" style="121" customWidth="1"/>
    <col min="16" max="16" width="14" style="121" customWidth="1"/>
    <col min="17" max="17" width="11.28515625" style="121" customWidth="1"/>
    <col min="18" max="18" width="8.7109375" style="121" customWidth="1"/>
    <col min="19" max="19" width="10.140625" style="121" customWidth="1"/>
    <col min="20" max="20" width="15.85546875" style="121" customWidth="1"/>
    <col min="21" max="21" width="9.7109375" style="121" customWidth="1"/>
    <col min="22" max="22" width="10.85546875" style="121" customWidth="1"/>
    <col min="23" max="23" width="12.28515625" style="121" customWidth="1"/>
    <col min="24" max="24" width="14.85546875" style="121" customWidth="1"/>
    <col min="25" max="25" width="13.7109375" style="121" customWidth="1"/>
    <col min="26" max="26" width="12.7109375" style="121" customWidth="1"/>
    <col min="27" max="28" width="1.5703125" style="121" hidden="1" customWidth="1"/>
    <col min="29" max="29" width="10.28515625" style="121" customWidth="1"/>
    <col min="30" max="30" width="12.42578125" style="121" customWidth="1"/>
    <col min="31" max="31" width="9.7109375" style="121" customWidth="1"/>
    <col min="32" max="32" width="5.5703125" style="121" hidden="1" customWidth="1"/>
    <col min="33" max="33" width="7.5703125" style="121" customWidth="1"/>
    <col min="34" max="34" width="11.140625" style="121" customWidth="1"/>
    <col min="35" max="35" width="10.5703125" style="121" customWidth="1"/>
    <col min="36" max="36" width="6" style="121" hidden="1" customWidth="1"/>
    <col min="37" max="37" width="7.85546875" style="121" hidden="1" customWidth="1"/>
    <col min="38" max="38" width="7.85546875" style="121" customWidth="1"/>
    <col min="39" max="39" width="9.85546875" style="121" customWidth="1"/>
    <col min="40" max="40" width="12.85546875" style="121" customWidth="1"/>
    <col min="41" max="41" width="6.42578125" style="121" hidden="1" customWidth="1"/>
    <col min="42" max="42" width="0.7109375" style="121" hidden="1" customWidth="1"/>
    <col min="43" max="43" width="11.85546875" style="121" customWidth="1"/>
    <col min="44" max="44" width="8.140625" style="121" customWidth="1"/>
    <col min="45" max="45" width="10.85546875" style="121" customWidth="1"/>
    <col min="46" max="46" width="5" style="121" hidden="1" customWidth="1"/>
    <col min="47" max="47" width="7.140625" style="121" hidden="1" customWidth="1"/>
    <col min="48" max="48" width="7.140625" style="121" customWidth="1"/>
    <col min="49" max="49" width="11.7109375" style="121" customWidth="1"/>
    <col min="50" max="50" width="12.42578125" style="121" customWidth="1"/>
    <col min="51" max="51" width="9.28515625" style="121" customWidth="1"/>
    <col min="52" max="52" width="12.5703125" style="121" customWidth="1"/>
    <col min="53" max="53" width="21.5703125" style="112" customWidth="1"/>
    <col min="54" max="16384" width="9.140625" style="112"/>
  </cols>
  <sheetData>
    <row r="1" spans="1:53" ht="18.75">
      <c r="BA1" s="241" t="s">
        <v>265</v>
      </c>
    </row>
    <row r="2" spans="1:53" s="128" customFormat="1" ht="24" customHeight="1">
      <c r="A2" s="530" t="s">
        <v>279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</row>
    <row r="3" spans="1:53" s="113" customFormat="1" ht="17.25" customHeight="1">
      <c r="A3" s="531" t="s">
        <v>326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</row>
    <row r="4" spans="1:53" s="114" customFormat="1" ht="24" customHeight="1">
      <c r="A4" s="533" t="s">
        <v>299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</row>
    <row r="5" spans="1:53" ht="13.5" thickBot="1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131"/>
      <c r="AP5" s="131"/>
      <c r="AQ5" s="131"/>
      <c r="AR5" s="131"/>
      <c r="AS5" s="112"/>
      <c r="AT5" s="112"/>
      <c r="AU5" s="112"/>
      <c r="AV5" s="112"/>
      <c r="AW5" s="112"/>
      <c r="AX5" s="115"/>
      <c r="AY5" s="115"/>
      <c r="AZ5" s="115"/>
      <c r="BA5" s="116" t="s">
        <v>260</v>
      </c>
    </row>
    <row r="6" spans="1:53" ht="15" customHeight="1">
      <c r="A6" s="535" t="s">
        <v>0</v>
      </c>
      <c r="B6" s="499" t="s">
        <v>276</v>
      </c>
      <c r="C6" s="499" t="s">
        <v>263</v>
      </c>
      <c r="D6" s="499" t="s">
        <v>40</v>
      </c>
      <c r="E6" s="505" t="s">
        <v>259</v>
      </c>
      <c r="F6" s="506"/>
      <c r="G6" s="507"/>
      <c r="H6" s="508" t="s">
        <v>256</v>
      </c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10"/>
      <c r="BA6" s="536" t="s">
        <v>287</v>
      </c>
    </row>
    <row r="7" spans="1:53" ht="28.5" customHeight="1">
      <c r="A7" s="512"/>
      <c r="B7" s="500"/>
      <c r="C7" s="500"/>
      <c r="D7" s="500"/>
      <c r="E7" s="539" t="s">
        <v>354</v>
      </c>
      <c r="F7" s="539" t="s">
        <v>264</v>
      </c>
      <c r="G7" s="546" t="s">
        <v>19</v>
      </c>
      <c r="H7" s="543" t="s">
        <v>17</v>
      </c>
      <c r="I7" s="544"/>
      <c r="J7" s="545"/>
      <c r="K7" s="543" t="s">
        <v>18</v>
      </c>
      <c r="L7" s="544"/>
      <c r="M7" s="545"/>
      <c r="N7" s="492" t="s">
        <v>22</v>
      </c>
      <c r="O7" s="493"/>
      <c r="P7" s="494"/>
      <c r="Q7" s="492" t="s">
        <v>24</v>
      </c>
      <c r="R7" s="493"/>
      <c r="S7" s="494"/>
      <c r="T7" s="492" t="s">
        <v>25</v>
      </c>
      <c r="U7" s="493"/>
      <c r="V7" s="494"/>
      <c r="W7" s="492" t="s">
        <v>26</v>
      </c>
      <c r="X7" s="493"/>
      <c r="Y7" s="494"/>
      <c r="Z7" s="492" t="s">
        <v>28</v>
      </c>
      <c r="AA7" s="493"/>
      <c r="AB7" s="493"/>
      <c r="AC7" s="525"/>
      <c r="AD7" s="526"/>
      <c r="AE7" s="492" t="s">
        <v>29</v>
      </c>
      <c r="AF7" s="493"/>
      <c r="AG7" s="525"/>
      <c r="AH7" s="526"/>
      <c r="AI7" s="492" t="s">
        <v>30</v>
      </c>
      <c r="AJ7" s="493"/>
      <c r="AK7" s="493"/>
      <c r="AL7" s="525"/>
      <c r="AM7" s="526"/>
      <c r="AN7" s="492" t="s">
        <v>32</v>
      </c>
      <c r="AO7" s="493"/>
      <c r="AP7" s="493"/>
      <c r="AQ7" s="525"/>
      <c r="AR7" s="526"/>
      <c r="AS7" s="492" t="s">
        <v>33</v>
      </c>
      <c r="AT7" s="493"/>
      <c r="AU7" s="493"/>
      <c r="AV7" s="525"/>
      <c r="AW7" s="526"/>
      <c r="AX7" s="492" t="s">
        <v>34</v>
      </c>
      <c r="AY7" s="493"/>
      <c r="AZ7" s="494"/>
      <c r="BA7" s="537"/>
    </row>
    <row r="8" spans="1:53" ht="41.25" customHeight="1">
      <c r="A8" s="513"/>
      <c r="B8" s="501"/>
      <c r="C8" s="501"/>
      <c r="D8" s="501"/>
      <c r="E8" s="501"/>
      <c r="F8" s="501"/>
      <c r="G8" s="547"/>
      <c r="H8" s="169" t="s">
        <v>20</v>
      </c>
      <c r="I8" s="170" t="s">
        <v>21</v>
      </c>
      <c r="J8" s="171" t="s">
        <v>19</v>
      </c>
      <c r="K8" s="170" t="s">
        <v>20</v>
      </c>
      <c r="L8" s="170" t="s">
        <v>21</v>
      </c>
      <c r="M8" s="171" t="s">
        <v>19</v>
      </c>
      <c r="N8" s="172" t="s">
        <v>20</v>
      </c>
      <c r="O8" s="170" t="s">
        <v>21</v>
      </c>
      <c r="P8" s="173" t="s">
        <v>19</v>
      </c>
      <c r="Q8" s="174" t="s">
        <v>20</v>
      </c>
      <c r="R8" s="170" t="s">
        <v>21</v>
      </c>
      <c r="S8" s="173" t="s">
        <v>19</v>
      </c>
      <c r="T8" s="174" t="s">
        <v>20</v>
      </c>
      <c r="U8" s="170" t="s">
        <v>21</v>
      </c>
      <c r="V8" s="173" t="s">
        <v>19</v>
      </c>
      <c r="W8" s="174" t="s">
        <v>20</v>
      </c>
      <c r="X8" s="170" t="s">
        <v>21</v>
      </c>
      <c r="Y8" s="173" t="s">
        <v>19</v>
      </c>
      <c r="Z8" s="174" t="s">
        <v>20</v>
      </c>
      <c r="AA8" s="170" t="s">
        <v>21</v>
      </c>
      <c r="AB8" s="173" t="s">
        <v>19</v>
      </c>
      <c r="AC8" s="170" t="s">
        <v>21</v>
      </c>
      <c r="AD8" s="173" t="s">
        <v>19</v>
      </c>
      <c r="AE8" s="174" t="s">
        <v>20</v>
      </c>
      <c r="AF8" s="175" t="s">
        <v>21</v>
      </c>
      <c r="AG8" s="170" t="s">
        <v>21</v>
      </c>
      <c r="AH8" s="173" t="s">
        <v>19</v>
      </c>
      <c r="AI8" s="174" t="s">
        <v>20</v>
      </c>
      <c r="AJ8" s="175" t="s">
        <v>21</v>
      </c>
      <c r="AK8" s="173" t="s">
        <v>19</v>
      </c>
      <c r="AL8" s="170" t="s">
        <v>21</v>
      </c>
      <c r="AM8" s="173" t="s">
        <v>19</v>
      </c>
      <c r="AN8" s="174" t="s">
        <v>20</v>
      </c>
      <c r="AO8" s="175" t="s">
        <v>21</v>
      </c>
      <c r="AP8" s="173" t="s">
        <v>19</v>
      </c>
      <c r="AQ8" s="170" t="s">
        <v>21</v>
      </c>
      <c r="AR8" s="173" t="s">
        <v>19</v>
      </c>
      <c r="AS8" s="174" t="s">
        <v>20</v>
      </c>
      <c r="AT8" s="175" t="s">
        <v>21</v>
      </c>
      <c r="AU8" s="173" t="s">
        <v>19</v>
      </c>
      <c r="AV8" s="170" t="s">
        <v>21</v>
      </c>
      <c r="AW8" s="173" t="s">
        <v>19</v>
      </c>
      <c r="AX8" s="174" t="s">
        <v>20</v>
      </c>
      <c r="AY8" s="170" t="s">
        <v>21</v>
      </c>
      <c r="AZ8" s="173" t="s">
        <v>19</v>
      </c>
      <c r="BA8" s="538"/>
    </row>
    <row r="9" spans="1:53" s="117" customFormat="1" ht="16.5" thickBot="1">
      <c r="A9" s="176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8">
        <v>7</v>
      </c>
      <c r="H9" s="177">
        <v>8</v>
      </c>
      <c r="I9" s="329">
        <v>9</v>
      </c>
      <c r="J9" s="330">
        <v>10</v>
      </c>
      <c r="K9" s="329">
        <v>11</v>
      </c>
      <c r="L9" s="177">
        <v>12</v>
      </c>
      <c r="M9" s="330">
        <v>13</v>
      </c>
      <c r="N9" s="329">
        <v>14</v>
      </c>
      <c r="O9" s="177">
        <v>15</v>
      </c>
      <c r="P9" s="330">
        <v>16</v>
      </c>
      <c r="Q9" s="329">
        <v>17</v>
      </c>
      <c r="R9" s="177">
        <v>18</v>
      </c>
      <c r="S9" s="331">
        <v>19</v>
      </c>
      <c r="T9" s="329">
        <v>20</v>
      </c>
      <c r="U9" s="177">
        <v>21</v>
      </c>
      <c r="V9" s="331">
        <v>22</v>
      </c>
      <c r="W9" s="329">
        <v>23</v>
      </c>
      <c r="X9" s="177">
        <v>24</v>
      </c>
      <c r="Y9" s="331">
        <v>25</v>
      </c>
      <c r="Z9" s="329">
        <v>26</v>
      </c>
      <c r="AA9" s="177">
        <v>24</v>
      </c>
      <c r="AB9" s="331">
        <v>25</v>
      </c>
      <c r="AC9" s="177">
        <v>27</v>
      </c>
      <c r="AD9" s="330">
        <v>28</v>
      </c>
      <c r="AE9" s="332">
        <v>29</v>
      </c>
      <c r="AF9" s="333">
        <v>30</v>
      </c>
      <c r="AG9" s="177">
        <v>30</v>
      </c>
      <c r="AH9" s="330">
        <v>31</v>
      </c>
      <c r="AI9" s="332">
        <v>32</v>
      </c>
      <c r="AJ9" s="333">
        <v>33</v>
      </c>
      <c r="AK9" s="331">
        <v>34</v>
      </c>
      <c r="AL9" s="177">
        <v>33</v>
      </c>
      <c r="AM9" s="330">
        <v>34</v>
      </c>
      <c r="AN9" s="332">
        <v>35</v>
      </c>
      <c r="AO9" s="333">
        <v>36</v>
      </c>
      <c r="AP9" s="331">
        <v>37</v>
      </c>
      <c r="AQ9" s="177">
        <v>36</v>
      </c>
      <c r="AR9" s="330">
        <v>37</v>
      </c>
      <c r="AS9" s="332">
        <v>38</v>
      </c>
      <c r="AT9" s="333">
        <v>39</v>
      </c>
      <c r="AU9" s="331">
        <v>40</v>
      </c>
      <c r="AV9" s="177">
        <v>39</v>
      </c>
      <c r="AW9" s="330">
        <v>40</v>
      </c>
      <c r="AX9" s="177">
        <v>41</v>
      </c>
      <c r="AY9" s="334">
        <v>42</v>
      </c>
      <c r="AZ9" s="331">
        <v>43</v>
      </c>
      <c r="BA9" s="238">
        <v>44</v>
      </c>
    </row>
    <row r="10" spans="1:53" ht="19.5" customHeight="1">
      <c r="A10" s="551" t="s">
        <v>277</v>
      </c>
      <c r="B10" s="552"/>
      <c r="C10" s="553"/>
      <c r="D10" s="179" t="s">
        <v>261</v>
      </c>
      <c r="E10" s="394">
        <f>E12+E13</f>
        <v>9891.08</v>
      </c>
      <c r="F10" s="396">
        <v>7802.03</v>
      </c>
      <c r="G10" s="335">
        <f>SUM(F10/E10*100)</f>
        <v>78.879455024122748</v>
      </c>
      <c r="H10" s="336">
        <f>H65+H95+H145+H167+H182+H218</f>
        <v>247.5</v>
      </c>
      <c r="I10" s="336">
        <f>I65+I95+I145+I167+I182+I218</f>
        <v>247.5</v>
      </c>
      <c r="J10" s="335">
        <f>SUM(I10/H10*100)</f>
        <v>100</v>
      </c>
      <c r="K10" s="336">
        <f>K65+K95+K145+K167+K182+K218</f>
        <v>235.66</v>
      </c>
      <c r="L10" s="336">
        <f>L65+L95+L145+L167+L182+L218</f>
        <v>235.66</v>
      </c>
      <c r="M10" s="335">
        <f>SUM(L10/K10*100)</f>
        <v>100</v>
      </c>
      <c r="N10" s="336">
        <v>1961.56</v>
      </c>
      <c r="O10" s="336">
        <f>O65+O95+O145+O167+O182+O218</f>
        <v>1952.9</v>
      </c>
      <c r="P10" s="335">
        <f>SUM(O10/N10*100)</f>
        <v>99.558514651603829</v>
      </c>
      <c r="Q10" s="382">
        <f>Q12+Q13</f>
        <v>159.57</v>
      </c>
      <c r="R10" s="382">
        <f>R12+R13</f>
        <v>153.94999999999999</v>
      </c>
      <c r="S10" s="335">
        <f>SUM(R10/Q10*100)</f>
        <v>96.478034718305437</v>
      </c>
      <c r="T10" s="281">
        <v>427.66</v>
      </c>
      <c r="U10" s="336">
        <f>U65+U95+U145+U167+U182+U218</f>
        <v>427.28000000000003</v>
      </c>
      <c r="V10" s="335">
        <f>SUM(U10/T10*100)</f>
        <v>99.911144367020526</v>
      </c>
      <c r="W10" s="336">
        <v>4600.18</v>
      </c>
      <c r="X10" s="336">
        <v>4595.5</v>
      </c>
      <c r="Y10" s="335">
        <f>SUM(X10/W10*100)</f>
        <v>99.898264850505853</v>
      </c>
      <c r="Z10" s="336">
        <v>204.37</v>
      </c>
      <c r="AA10" s="336"/>
      <c r="AB10" s="336"/>
      <c r="AC10" s="336">
        <v>204.37</v>
      </c>
      <c r="AD10" s="335">
        <f>SUM(AC10/Z10*100)</f>
        <v>100</v>
      </c>
      <c r="AE10" s="316">
        <v>421.94</v>
      </c>
      <c r="AF10" s="280"/>
      <c r="AG10" s="336">
        <f>AG65+AG95+AG145+AG167+AG182+AG218</f>
        <v>0</v>
      </c>
      <c r="AH10" s="335">
        <f>SUM(AG10/AE10*100)</f>
        <v>0</v>
      </c>
      <c r="AI10" s="336">
        <v>659.76</v>
      </c>
      <c r="AJ10" s="280"/>
      <c r="AK10" s="280"/>
      <c r="AL10" s="336">
        <f>AL65+AL95+AL145+AL167+AL182+AL218</f>
        <v>0</v>
      </c>
      <c r="AM10" s="335">
        <f>SUM(AL10/AI10*100)</f>
        <v>0</v>
      </c>
      <c r="AN10" s="316">
        <v>482.21</v>
      </c>
      <c r="AO10" s="280"/>
      <c r="AP10" s="280"/>
      <c r="AQ10" s="336">
        <f>AQ65+AQ95+AQ145+AQ167+AQ182+AQ218</f>
        <v>0</v>
      </c>
      <c r="AR10" s="280">
        <f>SUM(AQ10/AN10*100)</f>
        <v>0</v>
      </c>
      <c r="AS10" s="316">
        <v>422.76</v>
      </c>
      <c r="AT10" s="280"/>
      <c r="AU10" s="280"/>
      <c r="AV10" s="336">
        <f>AV65+AV95+AV145+AV167+AV182+AV218</f>
        <v>0</v>
      </c>
      <c r="AW10" s="280">
        <f>SUM(AV10/AS10*100)</f>
        <v>0</v>
      </c>
      <c r="AX10" s="336">
        <f>AX65+AX95+AX145+AX167+AX182+AX218</f>
        <v>67.91</v>
      </c>
      <c r="AY10" s="336">
        <f>AY65+AY95+AY145+AY167+AY182+AY218</f>
        <v>0</v>
      </c>
      <c r="AZ10" s="280">
        <f>SUM(AY10/AX10*100)</f>
        <v>0</v>
      </c>
      <c r="BA10" s="560"/>
    </row>
    <row r="11" spans="1:53" ht="39" customHeight="1">
      <c r="A11" s="554"/>
      <c r="B11" s="555"/>
      <c r="C11" s="556"/>
      <c r="D11" s="180" t="s">
        <v>37</v>
      </c>
      <c r="E11" s="394"/>
      <c r="F11" s="395"/>
      <c r="G11" s="335"/>
      <c r="H11" s="281"/>
      <c r="I11" s="281"/>
      <c r="J11" s="335"/>
      <c r="K11" s="281"/>
      <c r="L11" s="281"/>
      <c r="M11" s="335"/>
      <c r="N11" s="281"/>
      <c r="O11" s="281"/>
      <c r="P11" s="335"/>
      <c r="Q11" s="281"/>
      <c r="R11" s="281"/>
      <c r="S11" s="335"/>
      <c r="T11" s="281"/>
      <c r="U11" s="281"/>
      <c r="V11" s="335"/>
      <c r="W11" s="281"/>
      <c r="X11" s="281"/>
      <c r="Y11" s="335"/>
      <c r="Z11" s="281"/>
      <c r="AA11" s="281"/>
      <c r="AB11" s="281"/>
      <c r="AC11" s="281"/>
      <c r="AD11" s="335"/>
      <c r="AE11" s="281"/>
      <c r="AF11" s="285"/>
      <c r="AG11" s="285"/>
      <c r="AH11" s="335"/>
      <c r="AI11" s="285"/>
      <c r="AJ11" s="285"/>
      <c r="AK11" s="285"/>
      <c r="AL11" s="285"/>
      <c r="AM11" s="335"/>
      <c r="AN11" s="391"/>
      <c r="AO11" s="285"/>
      <c r="AP11" s="285"/>
      <c r="AQ11" s="285"/>
      <c r="AR11" s="285"/>
      <c r="AS11" s="391"/>
      <c r="AT11" s="285"/>
      <c r="AU11" s="285"/>
      <c r="AV11" s="285"/>
      <c r="AW11" s="280"/>
      <c r="AX11" s="289"/>
      <c r="AY11" s="285"/>
      <c r="AZ11" s="285"/>
      <c r="BA11" s="561"/>
    </row>
    <row r="12" spans="1:53" ht="51.75" customHeight="1">
      <c r="A12" s="554"/>
      <c r="B12" s="555"/>
      <c r="C12" s="556"/>
      <c r="D12" s="189" t="s">
        <v>2</v>
      </c>
      <c r="E12" s="394">
        <f>H12+K12+N12+Q12+T12+W12+Z12+AE12+AN12+AI12+AS12+AX12</f>
        <v>3263.7500000000005</v>
      </c>
      <c r="F12" s="394">
        <f>I12+L12+O12+R12+U12+X12+AA12+AF12+AO12+AJ12+AT12+AY12</f>
        <v>2331.1000000000004</v>
      </c>
      <c r="G12" s="335">
        <f>SUM(F12/E12*100)</f>
        <v>71.423975488318661</v>
      </c>
      <c r="H12" s="281"/>
      <c r="I12" s="281">
        <v>0</v>
      </c>
      <c r="J12" s="335"/>
      <c r="K12" s="281">
        <v>105</v>
      </c>
      <c r="L12" s="281">
        <v>105</v>
      </c>
      <c r="M12" s="335">
        <f>SUM(L12/K12*100)</f>
        <v>100</v>
      </c>
      <c r="N12" s="281">
        <v>1058.7</v>
      </c>
      <c r="O12" s="281">
        <v>1058.7</v>
      </c>
      <c r="P12" s="335">
        <f>SUM(O12/N12*100)</f>
        <v>100</v>
      </c>
      <c r="Q12" s="281">
        <v>0</v>
      </c>
      <c r="R12" s="281">
        <v>0</v>
      </c>
      <c r="S12" s="335"/>
      <c r="T12" s="300">
        <v>0</v>
      </c>
      <c r="U12" s="281">
        <v>0</v>
      </c>
      <c r="V12" s="335" t="e">
        <f>SUM(U12/T12*100)</f>
        <v>#DIV/0!</v>
      </c>
      <c r="W12" s="300">
        <v>1167.4000000000001</v>
      </c>
      <c r="X12" s="300">
        <v>1167.4000000000001</v>
      </c>
      <c r="Y12" s="335">
        <f>SUM(X12/W12*100)</f>
        <v>100</v>
      </c>
      <c r="Z12" s="281">
        <v>0</v>
      </c>
      <c r="AA12" s="281"/>
      <c r="AB12" s="281"/>
      <c r="AC12" s="281">
        <v>0</v>
      </c>
      <c r="AD12" s="335">
        <v>0</v>
      </c>
      <c r="AE12" s="281"/>
      <c r="AF12" s="285"/>
      <c r="AG12" s="285"/>
      <c r="AH12" s="335" t="e">
        <f>SUM(AG12/AE12*100)</f>
        <v>#DIV/0!</v>
      </c>
      <c r="AI12" s="285">
        <v>100</v>
      </c>
      <c r="AJ12" s="285"/>
      <c r="AK12" s="285"/>
      <c r="AL12" s="285"/>
      <c r="AM12" s="335"/>
      <c r="AN12" s="391">
        <v>418.05</v>
      </c>
      <c r="AO12" s="285"/>
      <c r="AP12" s="285"/>
      <c r="AQ12" s="285"/>
      <c r="AR12" s="280">
        <f>SUM(AQ12/AN12*100)</f>
        <v>0</v>
      </c>
      <c r="AS12" s="391">
        <v>414.6</v>
      </c>
      <c r="AT12" s="285"/>
      <c r="AU12" s="285"/>
      <c r="AV12" s="285"/>
      <c r="AW12" s="280">
        <f>SUM(AV12/AS12*100)</f>
        <v>0</v>
      </c>
      <c r="AX12" s="289">
        <v>0</v>
      </c>
      <c r="AY12" s="285"/>
      <c r="AZ12" s="280" t="e">
        <f>SUM(AY12/AX12*100)</f>
        <v>#DIV/0!</v>
      </c>
      <c r="BA12" s="561"/>
    </row>
    <row r="13" spans="1:53" ht="45" customHeight="1">
      <c r="A13" s="554"/>
      <c r="B13" s="555"/>
      <c r="C13" s="556"/>
      <c r="D13" s="189" t="s">
        <v>288</v>
      </c>
      <c r="E13" s="396">
        <f>H13+K13+N13+Q13+T13+W13+Z13+AE13+AN13+AI13+AS13+AX13</f>
        <v>6627.33</v>
      </c>
      <c r="F13" s="396">
        <f>I13+L13+O13+R13+U13+X13+AC13+AG13+AL13+AQ13+AV13+AY13</f>
        <v>5470.97</v>
      </c>
      <c r="G13" s="335">
        <f>SUM(F13/E13*100)</f>
        <v>82.551645987147168</v>
      </c>
      <c r="H13" s="281">
        <f>H68+H98+H148+H170</f>
        <v>247.5</v>
      </c>
      <c r="I13" s="281">
        <f>I68+I98+I148+I170</f>
        <v>247.5</v>
      </c>
      <c r="J13" s="335">
        <f>SUM(I13/H13*100)</f>
        <v>100</v>
      </c>
      <c r="K13" s="281">
        <f>K68+K98+K148+K170</f>
        <v>130.66</v>
      </c>
      <c r="L13" s="281">
        <f>L68+L98+L148+L170</f>
        <v>130.66</v>
      </c>
      <c r="M13" s="335">
        <f>SUM(L13/K13*100)</f>
        <v>100</v>
      </c>
      <c r="N13" s="281">
        <v>902.86</v>
      </c>
      <c r="O13" s="282">
        <f>O68+O98+O148+O170</f>
        <v>894.21</v>
      </c>
      <c r="P13" s="335">
        <f>SUM(O13/N13*100)</f>
        <v>99.041933411603139</v>
      </c>
      <c r="Q13" s="381">
        <f>Q65+Q145+Q167</f>
        <v>159.57</v>
      </c>
      <c r="R13" s="381">
        <v>153.94999999999999</v>
      </c>
      <c r="S13" s="335">
        <f>SUM(R13/Q13*100)</f>
        <v>96.478034718305437</v>
      </c>
      <c r="T13" s="281">
        <v>427.66</v>
      </c>
      <c r="U13" s="281">
        <f>U68+U98+U148+U170</f>
        <v>427.28000000000003</v>
      </c>
      <c r="V13" s="335">
        <f>SUM(U13/T13*100)</f>
        <v>99.911144367020526</v>
      </c>
      <c r="W13" s="281">
        <v>3432.78</v>
      </c>
      <c r="X13" s="281">
        <v>3413</v>
      </c>
      <c r="Y13" s="335">
        <f>SUM(X13/W13*100)</f>
        <v>99.423790630334594</v>
      </c>
      <c r="Z13" s="336">
        <v>204.37</v>
      </c>
      <c r="AA13" s="336"/>
      <c r="AB13" s="336"/>
      <c r="AC13" s="336">
        <v>204.37</v>
      </c>
      <c r="AD13" s="335">
        <f>SUM(AC13/Z13*100)</f>
        <v>100</v>
      </c>
      <c r="AE13" s="316">
        <v>421.94</v>
      </c>
      <c r="AF13" s="285"/>
      <c r="AG13" s="281">
        <f>AG68+AG98+AG148+AG170</f>
        <v>0</v>
      </c>
      <c r="AH13" s="335">
        <f>SUM(AG13/AE13*100)</f>
        <v>0</v>
      </c>
      <c r="AI13" s="281">
        <v>559.76</v>
      </c>
      <c r="AJ13" s="285"/>
      <c r="AK13" s="285"/>
      <c r="AL13" s="281">
        <f>AL68+AL98+AL148+AL170</f>
        <v>0</v>
      </c>
      <c r="AM13" s="335">
        <f>SUM(AL13/AI13*100)</f>
        <v>0</v>
      </c>
      <c r="AN13" s="316">
        <v>64.16</v>
      </c>
      <c r="AO13" s="316" t="e">
        <f>#REF!+#REF!+#REF!+#REF!</f>
        <v>#REF!</v>
      </c>
      <c r="AP13" s="316" t="e">
        <f>#REF!+#REF!+#REF!+#REF!</f>
        <v>#REF!</v>
      </c>
      <c r="AQ13" s="316">
        <v>0</v>
      </c>
      <c r="AR13" s="316">
        <v>0</v>
      </c>
      <c r="AS13" s="316">
        <v>8.16</v>
      </c>
      <c r="AT13" s="285"/>
      <c r="AU13" s="285"/>
      <c r="AV13" s="281">
        <f>AV68+AV98+AV148+AV170</f>
        <v>0</v>
      </c>
      <c r="AW13" s="280">
        <f>SUM(AV13/AS13*100)</f>
        <v>0</v>
      </c>
      <c r="AX13" s="281">
        <f>AX68+AX98+AX148+AX170</f>
        <v>67.91</v>
      </c>
      <c r="AY13" s="281">
        <f>AY68+AY98+AY148+AY170</f>
        <v>0</v>
      </c>
      <c r="AZ13" s="280">
        <f>SUM(AY13/AX13*100)</f>
        <v>0</v>
      </c>
      <c r="BA13" s="561"/>
    </row>
    <row r="14" spans="1:53" ht="84.75" customHeight="1">
      <c r="A14" s="554"/>
      <c r="B14" s="555"/>
      <c r="C14" s="556"/>
      <c r="D14" s="180" t="s">
        <v>296</v>
      </c>
      <c r="E14" s="396">
        <f>H14+K14+N14+Q14+T14+W14+Z14+AE14+AI14+AN14+AS14+AX14</f>
        <v>2811.59</v>
      </c>
      <c r="F14" s="394">
        <f>I14+L14+O14+R14+U14+X14+AC14+AG14+AL14+AQ14+AV14+AY14</f>
        <v>2661.59</v>
      </c>
      <c r="G14" s="335"/>
      <c r="H14" s="281">
        <f>H69+H99+H171</f>
        <v>77.5</v>
      </c>
      <c r="I14" s="281">
        <f>I69+I99+I171</f>
        <v>77.5</v>
      </c>
      <c r="J14" s="335">
        <f>SUM(I14/H14*100)</f>
        <v>100</v>
      </c>
      <c r="K14" s="281">
        <f>K69+K99+K171</f>
        <v>105.5</v>
      </c>
      <c r="L14" s="281">
        <f>L69+L99+L171</f>
        <v>105.5</v>
      </c>
      <c r="M14" s="335">
        <f>SUM(L14/K14*100)</f>
        <v>100</v>
      </c>
      <c r="N14" s="281">
        <v>610</v>
      </c>
      <c r="O14" s="281">
        <v>610</v>
      </c>
      <c r="P14" s="335">
        <f>SUM(O14/N14*100)</f>
        <v>100</v>
      </c>
      <c r="Q14" s="281">
        <f>Q69+Q99+Q171</f>
        <v>0</v>
      </c>
      <c r="R14" s="281">
        <f>R69+R99+R171</f>
        <v>0</v>
      </c>
      <c r="S14" s="335"/>
      <c r="T14" s="281">
        <v>353.5</v>
      </c>
      <c r="U14" s="281">
        <v>353.5</v>
      </c>
      <c r="V14" s="281"/>
      <c r="W14" s="281">
        <v>1500</v>
      </c>
      <c r="X14" s="281">
        <v>1500</v>
      </c>
      <c r="Y14" s="281"/>
      <c r="Z14" s="281">
        <v>15.09</v>
      </c>
      <c r="AA14" s="281"/>
      <c r="AB14" s="281"/>
      <c r="AC14" s="281">
        <v>15.09</v>
      </c>
      <c r="AD14" s="282"/>
      <c r="AE14" s="281">
        <f>AE69+AE99+AE171</f>
        <v>0</v>
      </c>
      <c r="AF14" s="285"/>
      <c r="AG14" s="281">
        <f>AG69+AG99+AG171</f>
        <v>0</v>
      </c>
      <c r="AH14" s="285"/>
      <c r="AI14" s="281">
        <f>AI69+AI99+AI171+AI149</f>
        <v>150</v>
      </c>
      <c r="AJ14" s="285"/>
      <c r="AK14" s="285"/>
      <c r="AL14" s="281">
        <f>AL69+AL99+AL171</f>
        <v>0</v>
      </c>
      <c r="AM14" s="285"/>
      <c r="AN14" s="389">
        <f>AN69+AN99+AN171</f>
        <v>0</v>
      </c>
      <c r="AO14" s="285"/>
      <c r="AP14" s="285"/>
      <c r="AQ14" s="281">
        <f>AQ69+AQ99+AQ171</f>
        <v>0</v>
      </c>
      <c r="AR14" s="285"/>
      <c r="AS14" s="281">
        <f>AS69+AS99+AS171</f>
        <v>0</v>
      </c>
      <c r="AT14" s="285"/>
      <c r="AU14" s="285"/>
      <c r="AV14" s="281">
        <f>AV69+AV99+AV171</f>
        <v>0</v>
      </c>
      <c r="AW14" s="285"/>
      <c r="AX14" s="281">
        <f>AX69+AX99+AX171</f>
        <v>0</v>
      </c>
      <c r="AY14" s="281">
        <f>AY69+AY99+AY171</f>
        <v>0</v>
      </c>
      <c r="AZ14" s="285"/>
      <c r="BA14" s="561"/>
    </row>
    <row r="15" spans="1:53" ht="15.75">
      <c r="A15" s="554"/>
      <c r="B15" s="555"/>
      <c r="C15" s="556"/>
      <c r="D15" s="189" t="s">
        <v>289</v>
      </c>
      <c r="E15" s="285"/>
      <c r="F15" s="285"/>
      <c r="G15" s="297"/>
      <c r="H15" s="297"/>
      <c r="I15" s="292"/>
      <c r="J15" s="292"/>
      <c r="K15" s="292"/>
      <c r="L15" s="292"/>
      <c r="M15" s="292"/>
      <c r="N15" s="294"/>
      <c r="O15" s="292"/>
      <c r="P15" s="292"/>
      <c r="Q15" s="292"/>
      <c r="R15" s="292"/>
      <c r="S15" s="292"/>
      <c r="T15" s="295"/>
      <c r="U15" s="292"/>
      <c r="V15" s="292"/>
      <c r="W15" s="292"/>
      <c r="X15" s="292"/>
      <c r="Y15" s="292"/>
      <c r="Z15" s="292"/>
      <c r="AA15" s="290"/>
      <c r="AB15" s="293"/>
      <c r="AC15" s="291"/>
      <c r="AD15" s="292"/>
      <c r="AE15" s="295"/>
      <c r="AF15" s="290"/>
      <c r="AG15" s="292"/>
      <c r="AH15" s="292"/>
      <c r="AI15" s="295"/>
      <c r="AJ15" s="290"/>
      <c r="AK15" s="293"/>
      <c r="AL15" s="292"/>
      <c r="AM15" s="292"/>
      <c r="AN15" s="296"/>
      <c r="AO15" s="290"/>
      <c r="AP15" s="293"/>
      <c r="AQ15" s="292"/>
      <c r="AR15" s="292"/>
      <c r="AS15" s="296"/>
      <c r="AT15" s="294"/>
      <c r="AU15" s="294"/>
      <c r="AV15" s="292"/>
      <c r="AW15" s="292"/>
      <c r="AX15" s="294"/>
      <c r="AY15" s="292"/>
      <c r="AZ15" s="292"/>
      <c r="BA15" s="561"/>
    </row>
    <row r="16" spans="1:53" ht="36.75" customHeight="1">
      <c r="A16" s="557"/>
      <c r="B16" s="558"/>
      <c r="C16" s="559"/>
      <c r="D16" s="189" t="s">
        <v>43</v>
      </c>
      <c r="E16" s="292"/>
      <c r="F16" s="292"/>
      <c r="G16" s="297"/>
      <c r="H16" s="298"/>
      <c r="I16" s="285"/>
      <c r="J16" s="285"/>
      <c r="K16" s="285"/>
      <c r="L16" s="285"/>
      <c r="M16" s="285"/>
      <c r="N16" s="287"/>
      <c r="O16" s="285"/>
      <c r="P16" s="285"/>
      <c r="Q16" s="285"/>
      <c r="R16" s="285"/>
      <c r="S16" s="285"/>
      <c r="T16" s="286"/>
      <c r="U16" s="285"/>
      <c r="V16" s="285"/>
      <c r="W16" s="285"/>
      <c r="X16" s="285"/>
      <c r="Y16" s="285"/>
      <c r="Z16" s="285"/>
      <c r="AA16" s="283"/>
      <c r="AB16" s="288"/>
      <c r="AC16" s="284"/>
      <c r="AD16" s="285"/>
      <c r="AE16" s="286"/>
      <c r="AF16" s="283"/>
      <c r="AG16" s="285"/>
      <c r="AH16" s="285"/>
      <c r="AI16" s="286"/>
      <c r="AJ16" s="283"/>
      <c r="AK16" s="288"/>
      <c r="AL16" s="285"/>
      <c r="AM16" s="285"/>
      <c r="AN16" s="299"/>
      <c r="AO16" s="283"/>
      <c r="AP16" s="288"/>
      <c r="AQ16" s="285"/>
      <c r="AR16" s="285"/>
      <c r="AS16" s="299"/>
      <c r="AT16" s="287"/>
      <c r="AU16" s="287"/>
      <c r="AV16" s="285"/>
      <c r="AW16" s="285"/>
      <c r="AX16" s="287"/>
      <c r="AY16" s="285"/>
      <c r="AZ16" s="285"/>
      <c r="BA16" s="562"/>
    </row>
    <row r="17" spans="1:53" ht="15.75">
      <c r="A17" s="563" t="s">
        <v>36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5"/>
    </row>
    <row r="18" spans="1:53" ht="18.75" customHeight="1">
      <c r="A18" s="519" t="s">
        <v>294</v>
      </c>
      <c r="B18" s="520"/>
      <c r="C18" s="462"/>
      <c r="D18" s="212" t="s">
        <v>41</v>
      </c>
      <c r="E18" s="213"/>
      <c r="F18" s="213"/>
      <c r="G18" s="214"/>
      <c r="H18" s="215"/>
      <c r="I18" s="213"/>
      <c r="J18" s="216"/>
      <c r="K18" s="213"/>
      <c r="L18" s="217"/>
      <c r="M18" s="216"/>
      <c r="N18" s="213"/>
      <c r="O18" s="213"/>
      <c r="P18" s="216"/>
      <c r="Q18" s="213"/>
      <c r="R18" s="213"/>
      <c r="S18" s="216"/>
      <c r="T18" s="213"/>
      <c r="U18" s="213"/>
      <c r="V18" s="216"/>
      <c r="W18" s="213"/>
      <c r="X18" s="213"/>
      <c r="Y18" s="216"/>
      <c r="Z18" s="213"/>
      <c r="AA18" s="218"/>
      <c r="AB18" s="219"/>
      <c r="AC18" s="220"/>
      <c r="AD18" s="216"/>
      <c r="AE18" s="217"/>
      <c r="AF18" s="218"/>
      <c r="AG18" s="216"/>
      <c r="AH18" s="216"/>
      <c r="AI18" s="217"/>
      <c r="AJ18" s="218"/>
      <c r="AK18" s="219"/>
      <c r="AL18" s="216"/>
      <c r="AM18" s="216"/>
      <c r="AN18" s="221"/>
      <c r="AO18" s="218"/>
      <c r="AP18" s="219"/>
      <c r="AQ18" s="216"/>
      <c r="AR18" s="216"/>
      <c r="AS18" s="221"/>
      <c r="AT18" s="222"/>
      <c r="AU18" s="223"/>
      <c r="AV18" s="216"/>
      <c r="AW18" s="216"/>
      <c r="AX18" s="224"/>
      <c r="AY18" s="216"/>
      <c r="AZ18" s="216"/>
      <c r="BA18" s="566"/>
    </row>
    <row r="19" spans="1:53" ht="31.5">
      <c r="A19" s="521"/>
      <c r="B19" s="480"/>
      <c r="C19" s="463"/>
      <c r="D19" s="225" t="s">
        <v>37</v>
      </c>
      <c r="E19" s="226"/>
      <c r="F19" s="226"/>
      <c r="G19" s="182"/>
      <c r="H19" s="182"/>
      <c r="I19" s="181"/>
      <c r="J19" s="181"/>
      <c r="K19" s="181"/>
      <c r="L19" s="184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5"/>
      <c r="AB19" s="186"/>
      <c r="AC19" s="187"/>
      <c r="AD19" s="181"/>
      <c r="AE19" s="184"/>
      <c r="AF19" s="185"/>
      <c r="AG19" s="181"/>
      <c r="AH19" s="181"/>
      <c r="AI19" s="184"/>
      <c r="AJ19" s="185"/>
      <c r="AK19" s="186"/>
      <c r="AL19" s="181"/>
      <c r="AM19" s="181"/>
      <c r="AN19" s="188"/>
      <c r="AO19" s="185"/>
      <c r="AP19" s="186"/>
      <c r="AQ19" s="181"/>
      <c r="AR19" s="181"/>
      <c r="AS19" s="188"/>
      <c r="AT19" s="183"/>
      <c r="AU19" s="183"/>
      <c r="AV19" s="181"/>
      <c r="AW19" s="181"/>
      <c r="AX19" s="186"/>
      <c r="AY19" s="181"/>
      <c r="AZ19" s="181"/>
      <c r="BA19" s="561"/>
    </row>
    <row r="20" spans="1:53" ht="52.5" customHeight="1">
      <c r="A20" s="521"/>
      <c r="B20" s="480"/>
      <c r="C20" s="463"/>
      <c r="D20" s="227" t="s">
        <v>2</v>
      </c>
      <c r="E20" s="202"/>
      <c r="F20" s="202"/>
      <c r="G20" s="190"/>
      <c r="H20" s="191"/>
      <c r="I20" s="192"/>
      <c r="J20" s="193"/>
      <c r="K20" s="192"/>
      <c r="L20" s="194"/>
      <c r="M20" s="193"/>
      <c r="N20" s="192"/>
      <c r="O20" s="192"/>
      <c r="P20" s="193"/>
      <c r="Q20" s="192"/>
      <c r="R20" s="192"/>
      <c r="S20" s="193"/>
      <c r="T20" s="192"/>
      <c r="U20" s="192"/>
      <c r="V20" s="193"/>
      <c r="W20" s="192"/>
      <c r="X20" s="192"/>
      <c r="Y20" s="193"/>
      <c r="Z20" s="192"/>
      <c r="AA20" s="195"/>
      <c r="AB20" s="196"/>
      <c r="AC20" s="197"/>
      <c r="AD20" s="193"/>
      <c r="AE20" s="194"/>
      <c r="AF20" s="195"/>
      <c r="AG20" s="193"/>
      <c r="AH20" s="193"/>
      <c r="AI20" s="194"/>
      <c r="AJ20" s="195"/>
      <c r="AK20" s="196"/>
      <c r="AL20" s="193"/>
      <c r="AM20" s="193"/>
      <c r="AN20" s="198"/>
      <c r="AO20" s="195"/>
      <c r="AP20" s="196"/>
      <c r="AQ20" s="193"/>
      <c r="AR20" s="193"/>
      <c r="AS20" s="198"/>
      <c r="AT20" s="195"/>
      <c r="AU20" s="199"/>
      <c r="AV20" s="193"/>
      <c r="AW20" s="193"/>
      <c r="AX20" s="228"/>
      <c r="AY20" s="193"/>
      <c r="AZ20" s="193"/>
      <c r="BA20" s="561"/>
    </row>
    <row r="21" spans="1:53" ht="15.75">
      <c r="A21" s="521"/>
      <c r="B21" s="480"/>
      <c r="C21" s="463"/>
      <c r="D21" s="189" t="s">
        <v>288</v>
      </c>
      <c r="E21" s="202"/>
      <c r="F21" s="202"/>
      <c r="G21" s="190"/>
      <c r="H21" s="211"/>
      <c r="I21" s="202"/>
      <c r="J21" s="201"/>
      <c r="K21" s="202"/>
      <c r="L21" s="203"/>
      <c r="M21" s="201"/>
      <c r="N21" s="202"/>
      <c r="O21" s="202"/>
      <c r="P21" s="201"/>
      <c r="Q21" s="202"/>
      <c r="R21" s="202"/>
      <c r="S21" s="201"/>
      <c r="T21" s="202"/>
      <c r="U21" s="202"/>
      <c r="V21" s="201"/>
      <c r="W21" s="202"/>
      <c r="X21" s="202"/>
      <c r="Y21" s="201"/>
      <c r="Z21" s="202"/>
      <c r="AA21" s="204"/>
      <c r="AB21" s="205"/>
      <c r="AC21" s="206"/>
      <c r="AD21" s="201"/>
      <c r="AE21" s="203"/>
      <c r="AF21" s="204"/>
      <c r="AG21" s="201"/>
      <c r="AH21" s="201"/>
      <c r="AI21" s="203"/>
      <c r="AJ21" s="204"/>
      <c r="AK21" s="205"/>
      <c r="AL21" s="201"/>
      <c r="AM21" s="201"/>
      <c r="AN21" s="207"/>
      <c r="AO21" s="204"/>
      <c r="AP21" s="205"/>
      <c r="AQ21" s="201"/>
      <c r="AR21" s="201"/>
      <c r="AS21" s="207"/>
      <c r="AT21" s="208"/>
      <c r="AU21" s="209"/>
      <c r="AV21" s="201"/>
      <c r="AW21" s="201"/>
      <c r="AX21" s="210"/>
      <c r="AY21" s="201"/>
      <c r="AZ21" s="201"/>
      <c r="BA21" s="561"/>
    </row>
    <row r="22" spans="1:53" ht="84" customHeight="1">
      <c r="A22" s="521"/>
      <c r="B22" s="480"/>
      <c r="C22" s="463"/>
      <c r="D22" s="189" t="s">
        <v>296</v>
      </c>
      <c r="E22" s="202"/>
      <c r="F22" s="202"/>
      <c r="G22" s="190"/>
      <c r="H22" s="211"/>
      <c r="I22" s="202"/>
      <c r="J22" s="201"/>
      <c r="K22" s="202"/>
      <c r="L22" s="203"/>
      <c r="M22" s="201"/>
      <c r="N22" s="202"/>
      <c r="O22" s="202"/>
      <c r="P22" s="201"/>
      <c r="Q22" s="202"/>
      <c r="R22" s="202"/>
      <c r="S22" s="201"/>
      <c r="T22" s="202"/>
      <c r="U22" s="202"/>
      <c r="V22" s="201"/>
      <c r="W22" s="202"/>
      <c r="X22" s="202"/>
      <c r="Y22" s="201"/>
      <c r="Z22" s="202"/>
      <c r="AA22" s="204"/>
      <c r="AB22" s="205"/>
      <c r="AC22" s="206"/>
      <c r="AD22" s="201"/>
      <c r="AE22" s="203"/>
      <c r="AF22" s="204"/>
      <c r="AG22" s="201"/>
      <c r="AH22" s="201"/>
      <c r="AI22" s="203"/>
      <c r="AJ22" s="204"/>
      <c r="AK22" s="205"/>
      <c r="AL22" s="201"/>
      <c r="AM22" s="201"/>
      <c r="AN22" s="207"/>
      <c r="AO22" s="204"/>
      <c r="AP22" s="205"/>
      <c r="AQ22" s="201"/>
      <c r="AR22" s="201"/>
      <c r="AS22" s="207"/>
      <c r="AT22" s="208"/>
      <c r="AU22" s="209"/>
      <c r="AV22" s="201"/>
      <c r="AW22" s="201"/>
      <c r="AX22" s="208"/>
      <c r="AY22" s="201"/>
      <c r="AZ22" s="201"/>
      <c r="BA22" s="561"/>
    </row>
    <row r="23" spans="1:53" ht="15.75">
      <c r="A23" s="521"/>
      <c r="B23" s="480"/>
      <c r="C23" s="463"/>
      <c r="D23" s="189" t="s">
        <v>289</v>
      </c>
      <c r="E23" s="202"/>
      <c r="F23" s="202"/>
      <c r="G23" s="190"/>
      <c r="H23" s="211"/>
      <c r="I23" s="202"/>
      <c r="J23" s="201"/>
      <c r="K23" s="202"/>
      <c r="L23" s="203"/>
      <c r="M23" s="201"/>
      <c r="N23" s="202"/>
      <c r="O23" s="202"/>
      <c r="P23" s="201"/>
      <c r="Q23" s="202"/>
      <c r="R23" s="202"/>
      <c r="S23" s="201"/>
      <c r="T23" s="202"/>
      <c r="U23" s="202"/>
      <c r="V23" s="201"/>
      <c r="W23" s="202"/>
      <c r="X23" s="202"/>
      <c r="Y23" s="201"/>
      <c r="Z23" s="202"/>
      <c r="AA23" s="204"/>
      <c r="AB23" s="205"/>
      <c r="AC23" s="206"/>
      <c r="AD23" s="201"/>
      <c r="AE23" s="203"/>
      <c r="AF23" s="204"/>
      <c r="AG23" s="201"/>
      <c r="AH23" s="201"/>
      <c r="AI23" s="203"/>
      <c r="AJ23" s="204"/>
      <c r="AK23" s="205"/>
      <c r="AL23" s="201"/>
      <c r="AM23" s="201"/>
      <c r="AN23" s="207"/>
      <c r="AO23" s="204"/>
      <c r="AP23" s="205"/>
      <c r="AQ23" s="201"/>
      <c r="AR23" s="201"/>
      <c r="AS23" s="207"/>
      <c r="AT23" s="208"/>
      <c r="AU23" s="209"/>
      <c r="AV23" s="201"/>
      <c r="AW23" s="201"/>
      <c r="AX23" s="208"/>
      <c r="AY23" s="201"/>
      <c r="AZ23" s="201"/>
      <c r="BA23" s="561"/>
    </row>
    <row r="24" spans="1:53" ht="31.5">
      <c r="A24" s="522"/>
      <c r="B24" s="523"/>
      <c r="C24" s="524"/>
      <c r="D24" s="225" t="s">
        <v>43</v>
      </c>
      <c r="E24" s="226"/>
      <c r="F24" s="226"/>
      <c r="G24" s="182"/>
      <c r="H24" s="182"/>
      <c r="I24" s="181"/>
      <c r="J24" s="181"/>
      <c r="K24" s="181"/>
      <c r="L24" s="184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5"/>
      <c r="AB24" s="186"/>
      <c r="AC24" s="187"/>
      <c r="AD24" s="181"/>
      <c r="AE24" s="184"/>
      <c r="AF24" s="185"/>
      <c r="AG24" s="181"/>
      <c r="AH24" s="181"/>
      <c r="AI24" s="184"/>
      <c r="AJ24" s="185"/>
      <c r="AK24" s="186"/>
      <c r="AL24" s="181"/>
      <c r="AM24" s="181"/>
      <c r="AN24" s="188"/>
      <c r="AO24" s="185"/>
      <c r="AP24" s="186"/>
      <c r="AQ24" s="181"/>
      <c r="AR24" s="181"/>
      <c r="AS24" s="188"/>
      <c r="AT24" s="183"/>
      <c r="AU24" s="183"/>
      <c r="AV24" s="181"/>
      <c r="AW24" s="181"/>
      <c r="AX24" s="183"/>
      <c r="AY24" s="181"/>
      <c r="AZ24" s="181"/>
      <c r="BA24" s="561"/>
    </row>
    <row r="25" spans="1:53" ht="17.25" customHeight="1">
      <c r="A25" s="519" t="s">
        <v>295</v>
      </c>
      <c r="B25" s="520"/>
      <c r="C25" s="462"/>
      <c r="D25" s="212" t="s">
        <v>41</v>
      </c>
      <c r="E25" s="213"/>
      <c r="F25" s="213"/>
      <c r="G25" s="214"/>
      <c r="H25" s="215"/>
      <c r="I25" s="213"/>
      <c r="J25" s="216"/>
      <c r="K25" s="213"/>
      <c r="L25" s="217"/>
      <c r="M25" s="216"/>
      <c r="N25" s="213"/>
      <c r="O25" s="213"/>
      <c r="P25" s="216"/>
      <c r="Q25" s="213"/>
      <c r="R25" s="213"/>
      <c r="S25" s="216"/>
      <c r="T25" s="213"/>
      <c r="U25" s="213"/>
      <c r="V25" s="216"/>
      <c r="W25" s="213"/>
      <c r="X25" s="213"/>
      <c r="Y25" s="216"/>
      <c r="Z25" s="213"/>
      <c r="AA25" s="218"/>
      <c r="AB25" s="219"/>
      <c r="AC25" s="220"/>
      <c r="AD25" s="216"/>
      <c r="AE25" s="217"/>
      <c r="AF25" s="218"/>
      <c r="AG25" s="216"/>
      <c r="AH25" s="216"/>
      <c r="AI25" s="217"/>
      <c r="AJ25" s="218"/>
      <c r="AK25" s="219"/>
      <c r="AL25" s="216"/>
      <c r="AM25" s="216"/>
      <c r="AN25" s="221"/>
      <c r="AO25" s="218"/>
      <c r="AP25" s="219"/>
      <c r="AQ25" s="216"/>
      <c r="AR25" s="216"/>
      <c r="AS25" s="221"/>
      <c r="AT25" s="222"/>
      <c r="AU25" s="223"/>
      <c r="AV25" s="216"/>
      <c r="AW25" s="216"/>
      <c r="AX25" s="217"/>
      <c r="AY25" s="216"/>
      <c r="AZ25" s="216"/>
      <c r="BA25" s="567"/>
    </row>
    <row r="26" spans="1:53" ht="31.5">
      <c r="A26" s="521"/>
      <c r="B26" s="480"/>
      <c r="C26" s="463"/>
      <c r="D26" s="225" t="s">
        <v>37</v>
      </c>
      <c r="E26" s="200"/>
      <c r="F26" s="200"/>
      <c r="G26" s="182"/>
      <c r="H26" s="182"/>
      <c r="I26" s="181"/>
      <c r="J26" s="181"/>
      <c r="K26" s="181"/>
      <c r="L26" s="184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5"/>
      <c r="AB26" s="186"/>
      <c r="AC26" s="187"/>
      <c r="AD26" s="181"/>
      <c r="AE26" s="184"/>
      <c r="AF26" s="185"/>
      <c r="AG26" s="181"/>
      <c r="AH26" s="181"/>
      <c r="AI26" s="184"/>
      <c r="AJ26" s="185"/>
      <c r="AK26" s="186"/>
      <c r="AL26" s="181"/>
      <c r="AM26" s="181"/>
      <c r="AN26" s="188"/>
      <c r="AO26" s="185"/>
      <c r="AP26" s="186"/>
      <c r="AQ26" s="181"/>
      <c r="AR26" s="181"/>
      <c r="AS26" s="188"/>
      <c r="AT26" s="183"/>
      <c r="AU26" s="183"/>
      <c r="AV26" s="181"/>
      <c r="AW26" s="181"/>
      <c r="AX26" s="183"/>
      <c r="AY26" s="181"/>
      <c r="AZ26" s="181"/>
      <c r="BA26" s="567"/>
    </row>
    <row r="27" spans="1:53" ht="57.75" customHeight="1">
      <c r="A27" s="521"/>
      <c r="B27" s="480"/>
      <c r="C27" s="463"/>
      <c r="D27" s="227" t="s">
        <v>2</v>
      </c>
      <c r="E27" s="202"/>
      <c r="F27" s="202"/>
      <c r="G27" s="190"/>
      <c r="H27" s="191"/>
      <c r="I27" s="192"/>
      <c r="J27" s="193"/>
      <c r="K27" s="192"/>
      <c r="L27" s="194"/>
      <c r="M27" s="193"/>
      <c r="N27" s="192"/>
      <c r="O27" s="192"/>
      <c r="P27" s="193"/>
      <c r="Q27" s="192"/>
      <c r="R27" s="192"/>
      <c r="S27" s="193"/>
      <c r="T27" s="192"/>
      <c r="U27" s="192"/>
      <c r="V27" s="193"/>
      <c r="W27" s="192"/>
      <c r="X27" s="192"/>
      <c r="Y27" s="193"/>
      <c r="Z27" s="192"/>
      <c r="AA27" s="195"/>
      <c r="AB27" s="196"/>
      <c r="AC27" s="197"/>
      <c r="AD27" s="193"/>
      <c r="AE27" s="194"/>
      <c r="AF27" s="195"/>
      <c r="AG27" s="193"/>
      <c r="AH27" s="193"/>
      <c r="AI27" s="194"/>
      <c r="AJ27" s="195"/>
      <c r="AK27" s="196"/>
      <c r="AL27" s="193"/>
      <c r="AM27" s="193"/>
      <c r="AN27" s="198"/>
      <c r="AO27" s="195"/>
      <c r="AP27" s="196"/>
      <c r="AQ27" s="193"/>
      <c r="AR27" s="193"/>
      <c r="AS27" s="198"/>
      <c r="AT27" s="195"/>
      <c r="AU27" s="199"/>
      <c r="AV27" s="193"/>
      <c r="AW27" s="193"/>
      <c r="AX27" s="195"/>
      <c r="AY27" s="193"/>
      <c r="AZ27" s="193"/>
      <c r="BA27" s="567"/>
    </row>
    <row r="28" spans="1:53" ht="15.75">
      <c r="A28" s="521"/>
      <c r="B28" s="480"/>
      <c r="C28" s="463"/>
      <c r="D28" s="189" t="s">
        <v>288</v>
      </c>
      <c r="E28" s="202"/>
      <c r="F28" s="202"/>
      <c r="G28" s="190"/>
      <c r="H28" s="211"/>
      <c r="I28" s="202"/>
      <c r="J28" s="201"/>
      <c r="K28" s="202"/>
      <c r="L28" s="203"/>
      <c r="M28" s="201"/>
      <c r="N28" s="202"/>
      <c r="O28" s="202"/>
      <c r="P28" s="201"/>
      <c r="Q28" s="202"/>
      <c r="R28" s="202"/>
      <c r="S28" s="201"/>
      <c r="T28" s="202"/>
      <c r="U28" s="202"/>
      <c r="V28" s="201"/>
      <c r="W28" s="202"/>
      <c r="X28" s="202"/>
      <c r="Y28" s="201"/>
      <c r="Z28" s="202"/>
      <c r="AA28" s="204"/>
      <c r="AB28" s="205"/>
      <c r="AC28" s="206"/>
      <c r="AD28" s="201"/>
      <c r="AE28" s="203"/>
      <c r="AF28" s="204"/>
      <c r="AG28" s="201"/>
      <c r="AH28" s="201"/>
      <c r="AI28" s="203"/>
      <c r="AJ28" s="204"/>
      <c r="AK28" s="205"/>
      <c r="AL28" s="201"/>
      <c r="AM28" s="201"/>
      <c r="AN28" s="207"/>
      <c r="AO28" s="204"/>
      <c r="AP28" s="205"/>
      <c r="AQ28" s="201"/>
      <c r="AR28" s="201"/>
      <c r="AS28" s="207"/>
      <c r="AT28" s="208"/>
      <c r="AU28" s="209"/>
      <c r="AV28" s="201"/>
      <c r="AW28" s="201"/>
      <c r="AX28" s="204"/>
      <c r="AY28" s="201"/>
      <c r="AZ28" s="201"/>
      <c r="BA28" s="567"/>
    </row>
    <row r="29" spans="1:53" ht="84" customHeight="1">
      <c r="A29" s="521"/>
      <c r="B29" s="480"/>
      <c r="C29" s="463"/>
      <c r="D29" s="189" t="s">
        <v>296</v>
      </c>
      <c r="E29" s="202"/>
      <c r="F29" s="202"/>
      <c r="G29" s="190"/>
      <c r="H29" s="211"/>
      <c r="I29" s="202"/>
      <c r="J29" s="201"/>
      <c r="K29" s="202"/>
      <c r="L29" s="203"/>
      <c r="M29" s="201"/>
      <c r="N29" s="202"/>
      <c r="O29" s="202"/>
      <c r="P29" s="201"/>
      <c r="Q29" s="202"/>
      <c r="R29" s="202"/>
      <c r="S29" s="201"/>
      <c r="T29" s="202"/>
      <c r="U29" s="202"/>
      <c r="V29" s="201"/>
      <c r="W29" s="202"/>
      <c r="X29" s="202"/>
      <c r="Y29" s="201"/>
      <c r="Z29" s="202"/>
      <c r="AA29" s="204"/>
      <c r="AB29" s="205"/>
      <c r="AC29" s="206"/>
      <c r="AD29" s="201"/>
      <c r="AE29" s="203"/>
      <c r="AF29" s="204"/>
      <c r="AG29" s="201"/>
      <c r="AH29" s="201"/>
      <c r="AI29" s="203"/>
      <c r="AJ29" s="204"/>
      <c r="AK29" s="205"/>
      <c r="AL29" s="201"/>
      <c r="AM29" s="201"/>
      <c r="AN29" s="207"/>
      <c r="AO29" s="204"/>
      <c r="AP29" s="205"/>
      <c r="AQ29" s="201"/>
      <c r="AR29" s="201"/>
      <c r="AS29" s="207"/>
      <c r="AT29" s="208"/>
      <c r="AU29" s="209"/>
      <c r="AV29" s="201"/>
      <c r="AW29" s="201"/>
      <c r="AX29" s="204"/>
      <c r="AY29" s="201"/>
      <c r="AZ29" s="201"/>
      <c r="BA29" s="567"/>
    </row>
    <row r="30" spans="1:53" ht="15.75">
      <c r="A30" s="521"/>
      <c r="B30" s="480"/>
      <c r="C30" s="463"/>
      <c r="D30" s="189" t="s">
        <v>289</v>
      </c>
      <c r="E30" s="202"/>
      <c r="F30" s="202"/>
      <c r="G30" s="190"/>
      <c r="H30" s="211"/>
      <c r="I30" s="202"/>
      <c r="J30" s="201"/>
      <c r="K30" s="202"/>
      <c r="L30" s="203"/>
      <c r="M30" s="201"/>
      <c r="N30" s="202"/>
      <c r="O30" s="202"/>
      <c r="P30" s="201"/>
      <c r="Q30" s="202"/>
      <c r="R30" s="202"/>
      <c r="S30" s="201"/>
      <c r="T30" s="202"/>
      <c r="U30" s="202"/>
      <c r="V30" s="201"/>
      <c r="W30" s="202"/>
      <c r="X30" s="202"/>
      <c r="Y30" s="201"/>
      <c r="Z30" s="202"/>
      <c r="AA30" s="204"/>
      <c r="AB30" s="205"/>
      <c r="AC30" s="206"/>
      <c r="AD30" s="201"/>
      <c r="AE30" s="203"/>
      <c r="AF30" s="204"/>
      <c r="AG30" s="201"/>
      <c r="AH30" s="201"/>
      <c r="AI30" s="203"/>
      <c r="AJ30" s="204"/>
      <c r="AK30" s="205"/>
      <c r="AL30" s="201"/>
      <c r="AM30" s="201"/>
      <c r="AN30" s="207"/>
      <c r="AO30" s="204"/>
      <c r="AP30" s="205"/>
      <c r="AQ30" s="201"/>
      <c r="AR30" s="201"/>
      <c r="AS30" s="207"/>
      <c r="AT30" s="208"/>
      <c r="AU30" s="209"/>
      <c r="AV30" s="201"/>
      <c r="AW30" s="201"/>
      <c r="AX30" s="210"/>
      <c r="AY30" s="201"/>
      <c r="AZ30" s="201"/>
      <c r="BA30" s="567"/>
    </row>
    <row r="31" spans="1:53" ht="31.5">
      <c r="A31" s="522"/>
      <c r="B31" s="523"/>
      <c r="C31" s="524"/>
      <c r="D31" s="225" t="s">
        <v>43</v>
      </c>
      <c r="E31" s="181"/>
      <c r="F31" s="181"/>
      <c r="G31" s="229"/>
      <c r="H31" s="182"/>
      <c r="I31" s="181"/>
      <c r="J31" s="230"/>
      <c r="K31" s="181"/>
      <c r="L31" s="184"/>
      <c r="M31" s="230"/>
      <c r="N31" s="181"/>
      <c r="O31" s="181"/>
      <c r="P31" s="230"/>
      <c r="Q31" s="181"/>
      <c r="R31" s="181"/>
      <c r="S31" s="230"/>
      <c r="T31" s="181"/>
      <c r="U31" s="181"/>
      <c r="V31" s="230"/>
      <c r="W31" s="181"/>
      <c r="X31" s="181"/>
      <c r="Y31" s="230"/>
      <c r="Z31" s="181"/>
      <c r="AA31" s="185"/>
      <c r="AB31" s="231"/>
      <c r="AC31" s="232"/>
      <c r="AD31" s="230"/>
      <c r="AE31" s="184"/>
      <c r="AF31" s="185"/>
      <c r="AG31" s="230"/>
      <c r="AH31" s="230"/>
      <c r="AI31" s="184"/>
      <c r="AJ31" s="185"/>
      <c r="AK31" s="231"/>
      <c r="AL31" s="230"/>
      <c r="AM31" s="230"/>
      <c r="AN31" s="188"/>
      <c r="AO31" s="185"/>
      <c r="AP31" s="231"/>
      <c r="AQ31" s="230"/>
      <c r="AR31" s="230"/>
      <c r="AS31" s="188"/>
      <c r="AT31" s="183"/>
      <c r="AU31" s="233"/>
      <c r="AV31" s="230"/>
      <c r="AW31" s="230"/>
      <c r="AX31" s="183"/>
      <c r="AY31" s="230"/>
      <c r="AZ31" s="230"/>
      <c r="BA31" s="568"/>
    </row>
    <row r="32" spans="1:53" s="132" customFormat="1" ht="20.25" customHeight="1">
      <c r="A32" s="548" t="s">
        <v>355</v>
      </c>
      <c r="B32" s="549"/>
      <c r="C32" s="549"/>
      <c r="D32" s="549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550"/>
    </row>
    <row r="33" spans="1:53" s="132" customFormat="1" ht="20.25" customHeight="1">
      <c r="A33" s="483" t="s">
        <v>278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5"/>
    </row>
    <row r="34" spans="1:53" s="132" customFormat="1" ht="15.75">
      <c r="A34" s="517" t="s">
        <v>300</v>
      </c>
      <c r="B34" s="518"/>
      <c r="C34" s="518"/>
      <c r="D34" s="518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8"/>
    </row>
    <row r="35" spans="1:53" ht="18.75" customHeight="1">
      <c r="A35" s="473" t="s">
        <v>262</v>
      </c>
      <c r="B35" s="495" t="s">
        <v>301</v>
      </c>
      <c r="C35" s="495" t="s">
        <v>304</v>
      </c>
      <c r="D35" s="234" t="s">
        <v>41</v>
      </c>
      <c r="E35" s="280">
        <f>H35+K35+N35+Q35+T35+W35+Z35+AE35+AI35+AN35+AS35+AX35</f>
        <v>97.919999999999987</v>
      </c>
      <c r="F35" s="280">
        <f>I35+L35+O35+R35+U35+X35+AC35+AG35+AL35+AQ35+AV35+AY35</f>
        <v>57.12</v>
      </c>
      <c r="G35" s="335">
        <f>SUM(F35/E35*100)</f>
        <v>58.333333333333336</v>
      </c>
      <c r="H35" s="280">
        <v>0</v>
      </c>
      <c r="I35" s="280">
        <v>0</v>
      </c>
      <c r="J35" s="335"/>
      <c r="K35" s="280">
        <v>8.16</v>
      </c>
      <c r="L35" s="280">
        <v>8.16</v>
      </c>
      <c r="M35" s="335">
        <f>SUM(L35/K35*100)</f>
        <v>100</v>
      </c>
      <c r="N35" s="280">
        <v>8.16</v>
      </c>
      <c r="O35" s="280">
        <v>8.16</v>
      </c>
      <c r="P35" s="335">
        <f>SUM(O35/N35*100)</f>
        <v>100</v>
      </c>
      <c r="Q35" s="280">
        <v>8.16</v>
      </c>
      <c r="R35" s="280">
        <v>8.16</v>
      </c>
      <c r="S35" s="335">
        <f>SUM(R35/Q35*100)</f>
        <v>100</v>
      </c>
      <c r="T35" s="280">
        <v>8.16</v>
      </c>
      <c r="U35" s="280">
        <v>8.16</v>
      </c>
      <c r="V35" s="335">
        <f>SUM(U35/T35*100)</f>
        <v>100</v>
      </c>
      <c r="W35" s="280">
        <v>8.16</v>
      </c>
      <c r="X35" s="280">
        <v>8.16</v>
      </c>
      <c r="Y35" s="335">
        <f>SUM(X35/W35*100)</f>
        <v>100</v>
      </c>
      <c r="Z35" s="280">
        <v>16.32</v>
      </c>
      <c r="AA35" s="280"/>
      <c r="AB35" s="280"/>
      <c r="AC35" s="280">
        <v>16.32</v>
      </c>
      <c r="AD35" s="335">
        <v>0</v>
      </c>
      <c r="AE35" s="280">
        <v>8.16</v>
      </c>
      <c r="AF35" s="280"/>
      <c r="AG35" s="280"/>
      <c r="AH35" s="335">
        <f>SUM(AG35/AE35*100)</f>
        <v>0</v>
      </c>
      <c r="AI35" s="280">
        <v>8.16</v>
      </c>
      <c r="AJ35" s="280"/>
      <c r="AK35" s="280"/>
      <c r="AL35" s="280"/>
      <c r="AM35" s="335">
        <f>SUM(AL35/AI35*100)</f>
        <v>0</v>
      </c>
      <c r="AN35" s="280">
        <v>8.16</v>
      </c>
      <c r="AO35" s="280"/>
      <c r="AP35" s="280"/>
      <c r="AQ35" s="280"/>
      <c r="AR35" s="280">
        <f>SUM(AQ35/AN35*100)</f>
        <v>0</v>
      </c>
      <c r="AS35" s="280">
        <v>8.16</v>
      </c>
      <c r="AT35" s="280"/>
      <c r="AU35" s="280"/>
      <c r="AV35" s="280"/>
      <c r="AW35" s="280">
        <f>SUM(AV35/AS35*100)</f>
        <v>0</v>
      </c>
      <c r="AX35" s="301">
        <v>8.16</v>
      </c>
      <c r="AY35" s="280"/>
      <c r="AZ35" s="280">
        <f>SUM(AY35/AX35*100)</f>
        <v>0</v>
      </c>
      <c r="BA35" s="527"/>
    </row>
    <row r="36" spans="1:53" ht="31.5">
      <c r="A36" s="540"/>
      <c r="B36" s="496"/>
      <c r="C36" s="496"/>
      <c r="D36" s="235" t="s">
        <v>37</v>
      </c>
      <c r="E36" s="285"/>
      <c r="F36" s="285"/>
      <c r="G36" s="335"/>
      <c r="H36" s="285"/>
      <c r="I36" s="285"/>
      <c r="J36" s="335"/>
      <c r="K36" s="285"/>
      <c r="L36" s="285"/>
      <c r="M36" s="335"/>
      <c r="N36" s="285"/>
      <c r="O36" s="285"/>
      <c r="P36" s="335"/>
      <c r="Q36" s="285"/>
      <c r="R36" s="285"/>
      <c r="S36" s="335"/>
      <c r="T36" s="285"/>
      <c r="U36" s="285"/>
      <c r="V36" s="335"/>
      <c r="W36" s="285"/>
      <c r="X36" s="285"/>
      <c r="Y36" s="335"/>
      <c r="Z36" s="285"/>
      <c r="AA36" s="285"/>
      <c r="AB36" s="285"/>
      <c r="AC36" s="285"/>
      <c r="AD36" s="335"/>
      <c r="AE36" s="285"/>
      <c r="AF36" s="285"/>
      <c r="AG36" s="285"/>
      <c r="AH36" s="335"/>
      <c r="AI36" s="285"/>
      <c r="AJ36" s="285"/>
      <c r="AK36" s="285"/>
      <c r="AL36" s="285"/>
      <c r="AM36" s="335"/>
      <c r="AN36" s="285"/>
      <c r="AO36" s="285"/>
      <c r="AP36" s="285"/>
      <c r="AQ36" s="285"/>
      <c r="AR36" s="280"/>
      <c r="AS36" s="285"/>
      <c r="AT36" s="285"/>
      <c r="AU36" s="285"/>
      <c r="AV36" s="285"/>
      <c r="AW36" s="280"/>
      <c r="AX36" s="285"/>
      <c r="AY36" s="285"/>
      <c r="AZ36" s="280"/>
      <c r="BA36" s="528"/>
    </row>
    <row r="37" spans="1:53" ht="64.5" customHeight="1">
      <c r="A37" s="540"/>
      <c r="B37" s="496"/>
      <c r="C37" s="496"/>
      <c r="D37" s="236" t="s">
        <v>2</v>
      </c>
      <c r="E37" s="285"/>
      <c r="F37" s="285"/>
      <c r="G37" s="335"/>
      <c r="H37" s="285"/>
      <c r="I37" s="285"/>
      <c r="J37" s="335"/>
      <c r="K37" s="285"/>
      <c r="L37" s="285"/>
      <c r="M37" s="335"/>
      <c r="N37" s="285"/>
      <c r="O37" s="285"/>
      <c r="P37" s="335"/>
      <c r="Q37" s="285"/>
      <c r="R37" s="285"/>
      <c r="S37" s="335"/>
      <c r="T37" s="285"/>
      <c r="U37" s="285"/>
      <c r="V37" s="335"/>
      <c r="W37" s="285"/>
      <c r="X37" s="285"/>
      <c r="Y37" s="335"/>
      <c r="Z37" s="285"/>
      <c r="AA37" s="285"/>
      <c r="AB37" s="285"/>
      <c r="AC37" s="285"/>
      <c r="AD37" s="335"/>
      <c r="AE37" s="285"/>
      <c r="AF37" s="285"/>
      <c r="AG37" s="285"/>
      <c r="AH37" s="335"/>
      <c r="AI37" s="285"/>
      <c r="AJ37" s="285"/>
      <c r="AK37" s="285"/>
      <c r="AL37" s="285"/>
      <c r="AM37" s="335"/>
      <c r="AN37" s="285"/>
      <c r="AO37" s="285"/>
      <c r="AP37" s="285"/>
      <c r="AQ37" s="285"/>
      <c r="AR37" s="280"/>
      <c r="AS37" s="285"/>
      <c r="AT37" s="285"/>
      <c r="AU37" s="285"/>
      <c r="AV37" s="285"/>
      <c r="AW37" s="280"/>
      <c r="AX37" s="285"/>
      <c r="AY37" s="285"/>
      <c r="AZ37" s="280"/>
      <c r="BA37" s="528"/>
    </row>
    <row r="38" spans="1:53" ht="21.75" customHeight="1">
      <c r="A38" s="540"/>
      <c r="B38" s="496"/>
      <c r="C38" s="496"/>
      <c r="D38" s="189" t="s">
        <v>288</v>
      </c>
      <c r="E38" s="280">
        <f>H38+K38+N38+Q38+T38+W38+Z38+AE38+AI38+AN38+AS38+AX38</f>
        <v>97.919999999999987</v>
      </c>
      <c r="F38" s="280">
        <f>I38+L38+O38+R38+U38+X38+AC38+AG38+AL38+AQ38+AV38+AY38</f>
        <v>57.12</v>
      </c>
      <c r="G38" s="335">
        <f>SUM(F38/E38*100)</f>
        <v>58.333333333333336</v>
      </c>
      <c r="H38" s="285"/>
      <c r="I38" s="285"/>
      <c r="J38" s="335"/>
      <c r="K38" s="280">
        <v>8.16</v>
      </c>
      <c r="L38" s="280">
        <v>8.16</v>
      </c>
      <c r="M38" s="335">
        <f>SUM(L38/K38*100)</f>
        <v>100</v>
      </c>
      <c r="N38" s="280">
        <v>8.16</v>
      </c>
      <c r="O38" s="280">
        <v>8.16</v>
      </c>
      <c r="P38" s="335">
        <f>SUM(O38/N38*100)</f>
        <v>100</v>
      </c>
      <c r="Q38" s="285">
        <v>8.16</v>
      </c>
      <c r="R38" s="285">
        <v>8.16</v>
      </c>
      <c r="S38" s="335">
        <f>SUM(R38/Q38*100)</f>
        <v>100</v>
      </c>
      <c r="T38" s="285">
        <v>8.16</v>
      </c>
      <c r="U38" s="285">
        <v>8.16</v>
      </c>
      <c r="V38" s="335">
        <f>SUM(U38/T38*100)</f>
        <v>100</v>
      </c>
      <c r="W38" s="285">
        <v>8.16</v>
      </c>
      <c r="X38" s="285">
        <v>8.16</v>
      </c>
      <c r="Y38" s="335">
        <f>SUM(X38/W38*100)</f>
        <v>100</v>
      </c>
      <c r="Z38" s="280">
        <v>16.32</v>
      </c>
      <c r="AA38" s="280"/>
      <c r="AB38" s="280"/>
      <c r="AC38" s="280">
        <v>16.32</v>
      </c>
      <c r="AD38" s="335">
        <v>0</v>
      </c>
      <c r="AE38" s="285">
        <v>8.16</v>
      </c>
      <c r="AF38" s="285"/>
      <c r="AG38" s="285"/>
      <c r="AH38" s="335">
        <f>SUM(AG38/AE38*100)</f>
        <v>0</v>
      </c>
      <c r="AI38" s="285">
        <v>8.16</v>
      </c>
      <c r="AJ38" s="285"/>
      <c r="AK38" s="285"/>
      <c r="AL38" s="285"/>
      <c r="AM38" s="335">
        <f>SUM(AL38/AI38*100)</f>
        <v>0</v>
      </c>
      <c r="AN38" s="285">
        <v>8.16</v>
      </c>
      <c r="AO38" s="285"/>
      <c r="AP38" s="285"/>
      <c r="AQ38" s="285"/>
      <c r="AR38" s="280">
        <f>SUM(AQ38/AN38*100)</f>
        <v>0</v>
      </c>
      <c r="AS38" s="285">
        <v>8.16</v>
      </c>
      <c r="AT38" s="285"/>
      <c r="AU38" s="285"/>
      <c r="AV38" s="285"/>
      <c r="AW38" s="280">
        <f>SUM(AV38/AS38*100)</f>
        <v>0</v>
      </c>
      <c r="AX38" s="285">
        <v>8.16</v>
      </c>
      <c r="AY38" s="285"/>
      <c r="AZ38" s="280">
        <f>SUM(AY38/AX38*100)</f>
        <v>0</v>
      </c>
      <c r="BA38" s="528"/>
    </row>
    <row r="39" spans="1:53" ht="87.75" customHeight="1">
      <c r="A39" s="540"/>
      <c r="B39" s="496"/>
      <c r="C39" s="496"/>
      <c r="D39" s="189" t="s">
        <v>296</v>
      </c>
      <c r="E39" s="285"/>
      <c r="F39" s="280"/>
      <c r="G39" s="335"/>
      <c r="H39" s="285"/>
      <c r="I39" s="285"/>
      <c r="J39" s="335"/>
      <c r="K39" s="285"/>
      <c r="L39" s="285"/>
      <c r="M39" s="285"/>
      <c r="N39" s="285"/>
      <c r="O39" s="285"/>
      <c r="P39" s="33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30"/>
      <c r="BA39" s="528"/>
    </row>
    <row r="40" spans="1:53" ht="21.75" customHeight="1">
      <c r="A40" s="540"/>
      <c r="B40" s="496"/>
      <c r="C40" s="496"/>
      <c r="D40" s="189" t="s">
        <v>289</v>
      </c>
      <c r="E40" s="285"/>
      <c r="F40" s="280"/>
      <c r="G40" s="335"/>
      <c r="H40" s="285"/>
      <c r="I40" s="285"/>
      <c r="J40" s="335"/>
      <c r="K40" s="285"/>
      <c r="L40" s="285"/>
      <c r="M40" s="285"/>
      <c r="N40" s="285"/>
      <c r="O40" s="285"/>
      <c r="P40" s="33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30"/>
      <c r="BA40" s="528"/>
    </row>
    <row r="41" spans="1:53" ht="33.75" customHeight="1">
      <c r="A41" s="541"/>
      <c r="B41" s="542"/>
      <c r="C41" s="497"/>
      <c r="D41" s="225" t="s">
        <v>43</v>
      </c>
      <c r="E41" s="285"/>
      <c r="F41" s="280"/>
      <c r="G41" s="335"/>
      <c r="H41" s="285"/>
      <c r="I41" s="285"/>
      <c r="J41" s="335"/>
      <c r="K41" s="285"/>
      <c r="L41" s="285"/>
      <c r="M41" s="285"/>
      <c r="N41" s="285"/>
      <c r="O41" s="285"/>
      <c r="P41" s="33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30"/>
      <c r="BA41" s="529"/>
    </row>
    <row r="42" spans="1:53" ht="33.75" customHeight="1">
      <c r="A42" s="266" t="s">
        <v>302</v>
      </c>
      <c r="B42" s="495" t="s">
        <v>303</v>
      </c>
      <c r="C42" s="476" t="s">
        <v>304</v>
      </c>
      <c r="D42" s="234" t="s">
        <v>41</v>
      </c>
      <c r="E42" s="285"/>
      <c r="F42" s="280">
        <v>0</v>
      </c>
      <c r="G42" s="335" t="e">
        <f>SUM(F42/E42*100)</f>
        <v>#DIV/0!</v>
      </c>
      <c r="H42" s="285"/>
      <c r="I42" s="285"/>
      <c r="J42" s="335"/>
      <c r="K42" s="285"/>
      <c r="L42" s="285"/>
      <c r="M42" s="335"/>
      <c r="N42" s="285"/>
      <c r="O42" s="285"/>
      <c r="P42" s="33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30"/>
      <c r="BA42" s="267"/>
    </row>
    <row r="43" spans="1:53" ht="33.75" customHeight="1">
      <c r="A43" s="266"/>
      <c r="B43" s="496"/>
      <c r="C43" s="477"/>
      <c r="D43" s="235" t="s">
        <v>37</v>
      </c>
      <c r="E43" s="285"/>
      <c r="F43" s="280"/>
      <c r="G43" s="335"/>
      <c r="H43" s="285"/>
      <c r="I43" s="285"/>
      <c r="J43" s="335"/>
      <c r="K43" s="285"/>
      <c r="L43" s="285"/>
      <c r="M43" s="335"/>
      <c r="N43" s="285"/>
      <c r="O43" s="285"/>
      <c r="P43" s="33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30"/>
      <c r="BA43" s="267"/>
    </row>
    <row r="44" spans="1:53" ht="33.75" customHeight="1">
      <c r="A44" s="266"/>
      <c r="B44" s="496"/>
      <c r="C44" s="477"/>
      <c r="D44" s="236" t="s">
        <v>2</v>
      </c>
      <c r="E44" s="285"/>
      <c r="F44" s="280"/>
      <c r="G44" s="335"/>
      <c r="H44" s="285"/>
      <c r="I44" s="285"/>
      <c r="J44" s="335"/>
      <c r="K44" s="285"/>
      <c r="L44" s="285"/>
      <c r="M44" s="335"/>
      <c r="N44" s="285"/>
      <c r="O44" s="285"/>
      <c r="P44" s="33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30"/>
      <c r="BA44" s="267"/>
    </row>
    <row r="45" spans="1:53" ht="33.75" customHeight="1">
      <c r="A45" s="266"/>
      <c r="B45" s="496"/>
      <c r="C45" s="477"/>
      <c r="D45" s="189" t="s">
        <v>288</v>
      </c>
      <c r="E45" s="285"/>
      <c r="F45" s="280">
        <f>I45+L45+O45+R45+U45+X45+AC45+AL45+AQ45+AV45+AY45</f>
        <v>0</v>
      </c>
      <c r="G45" s="335" t="e">
        <f>SUM(F45/E45*100)</f>
        <v>#DIV/0!</v>
      </c>
      <c r="H45" s="285"/>
      <c r="I45" s="285"/>
      <c r="J45" s="335"/>
      <c r="K45" s="285"/>
      <c r="L45" s="285"/>
      <c r="M45" s="335"/>
      <c r="N45" s="285"/>
      <c r="O45" s="285"/>
      <c r="P45" s="33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30"/>
      <c r="BA45" s="267"/>
    </row>
    <row r="46" spans="1:53" ht="33.75" customHeight="1">
      <c r="A46" s="266"/>
      <c r="B46" s="496"/>
      <c r="C46" s="477"/>
      <c r="D46" s="189" t="s">
        <v>296</v>
      </c>
      <c r="E46" s="285"/>
      <c r="F46" s="280">
        <f>I46+L46+O46+R46+U46+X46+AC46+AL46+AQ46+AV46+AY46</f>
        <v>0</v>
      </c>
      <c r="G46" s="335" t="e">
        <f>SUM(F46/E46*100)</f>
        <v>#DIV/0!</v>
      </c>
      <c r="H46" s="285"/>
      <c r="I46" s="285"/>
      <c r="J46" s="335"/>
      <c r="K46" s="285"/>
      <c r="L46" s="285"/>
      <c r="M46" s="335"/>
      <c r="N46" s="285"/>
      <c r="O46" s="285"/>
      <c r="P46" s="33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30"/>
      <c r="BA46" s="267"/>
    </row>
    <row r="47" spans="1:53" ht="61.5" customHeight="1">
      <c r="A47" s="266"/>
      <c r="B47" s="496"/>
      <c r="C47" s="477"/>
      <c r="D47" s="189" t="s">
        <v>289</v>
      </c>
      <c r="E47" s="285"/>
      <c r="F47" s="280"/>
      <c r="G47" s="335"/>
      <c r="H47" s="285"/>
      <c r="I47" s="285"/>
      <c r="J47" s="335"/>
      <c r="K47" s="285"/>
      <c r="L47" s="285"/>
      <c r="M47" s="285"/>
      <c r="N47" s="285"/>
      <c r="O47" s="285"/>
      <c r="P47" s="33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30"/>
      <c r="BA47" s="267"/>
    </row>
    <row r="48" spans="1:53" ht="61.5" customHeight="1">
      <c r="A48" s="266"/>
      <c r="B48" s="497"/>
      <c r="C48" s="498"/>
      <c r="D48" s="225" t="s">
        <v>43</v>
      </c>
      <c r="E48" s="285"/>
      <c r="F48" s="280"/>
      <c r="G48" s="335"/>
      <c r="H48" s="285"/>
      <c r="I48" s="285"/>
      <c r="J48" s="335"/>
      <c r="K48" s="285"/>
      <c r="L48" s="285"/>
      <c r="M48" s="285"/>
      <c r="N48" s="285"/>
      <c r="O48" s="285"/>
      <c r="P48" s="33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30"/>
      <c r="BA48" s="267"/>
    </row>
    <row r="49" spans="1:53" s="113" customFormat="1" ht="33.75" customHeight="1">
      <c r="A49" s="473" t="s">
        <v>305</v>
      </c>
      <c r="B49" s="503" t="s">
        <v>306</v>
      </c>
      <c r="C49" s="476" t="s">
        <v>304</v>
      </c>
      <c r="D49" s="234" t="s">
        <v>41</v>
      </c>
      <c r="E49" s="280">
        <v>3297.9</v>
      </c>
      <c r="F49" s="280">
        <v>3297.81</v>
      </c>
      <c r="G49" s="335">
        <f>SUM(F49/E49*100)</f>
        <v>99.997270990630398</v>
      </c>
      <c r="H49" s="280"/>
      <c r="I49" s="280"/>
      <c r="J49" s="335"/>
      <c r="K49" s="280"/>
      <c r="L49" s="280"/>
      <c r="M49" s="335"/>
      <c r="N49" s="280">
        <v>610</v>
      </c>
      <c r="O49" s="280">
        <v>610</v>
      </c>
      <c r="P49" s="335">
        <f>SUM(O49/N49*100)</f>
        <v>100</v>
      </c>
      <c r="Q49" s="280"/>
      <c r="R49" s="280"/>
      <c r="S49" s="280"/>
      <c r="T49" s="280">
        <v>353.5</v>
      </c>
      <c r="U49" s="280">
        <v>353.5</v>
      </c>
      <c r="V49" s="280">
        <v>100</v>
      </c>
      <c r="W49" s="285">
        <v>2334.33</v>
      </c>
      <c r="X49" s="285">
        <v>2334.33</v>
      </c>
      <c r="Y49" s="335">
        <f>SUM(X49/W49*100)</f>
        <v>100</v>
      </c>
      <c r="Z49" s="279">
        <v>0</v>
      </c>
      <c r="AA49" s="280"/>
      <c r="AB49" s="280"/>
      <c r="AC49" s="280"/>
      <c r="AD49" s="335" t="e">
        <f>SUM(AC49/Z49*100)</f>
        <v>#DIV/0!</v>
      </c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16"/>
      <c r="BA49" s="480"/>
    </row>
    <row r="50" spans="1:53" ht="33.75" customHeight="1">
      <c r="A50" s="474"/>
      <c r="B50" s="504"/>
      <c r="C50" s="477"/>
      <c r="D50" s="235" t="s">
        <v>37</v>
      </c>
      <c r="E50" s="285"/>
      <c r="F50" s="280"/>
      <c r="G50" s="335"/>
      <c r="H50" s="285"/>
      <c r="I50" s="285"/>
      <c r="J50" s="335"/>
      <c r="K50" s="285"/>
      <c r="L50" s="285"/>
      <c r="M50" s="335"/>
      <c r="N50" s="285"/>
      <c r="O50" s="285"/>
      <c r="P50" s="335"/>
      <c r="Q50" s="285"/>
      <c r="R50" s="285"/>
      <c r="S50" s="285"/>
      <c r="T50" s="285"/>
      <c r="U50" s="285"/>
      <c r="V50" s="285"/>
      <c r="W50" s="285"/>
      <c r="X50" s="285"/>
      <c r="Y50" s="335"/>
      <c r="Z50" s="285"/>
      <c r="AA50" s="285"/>
      <c r="AB50" s="285"/>
      <c r="AC50" s="285"/>
      <c r="AD50" s="33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30"/>
      <c r="BA50" s="481"/>
    </row>
    <row r="51" spans="1:53" ht="33.75" customHeight="1">
      <c r="A51" s="474"/>
      <c r="B51" s="504"/>
      <c r="C51" s="477"/>
      <c r="D51" s="236" t="s">
        <v>2</v>
      </c>
      <c r="E51" s="285"/>
      <c r="F51" s="280"/>
      <c r="G51" s="335"/>
      <c r="H51" s="285"/>
      <c r="I51" s="285"/>
      <c r="J51" s="335"/>
      <c r="K51" s="285"/>
      <c r="L51" s="285"/>
      <c r="M51" s="335"/>
      <c r="N51" s="285"/>
      <c r="O51" s="285"/>
      <c r="P51" s="335"/>
      <c r="Q51" s="285"/>
      <c r="R51" s="285"/>
      <c r="S51" s="285"/>
      <c r="T51" s="285"/>
      <c r="U51" s="285"/>
      <c r="V51" s="285"/>
      <c r="W51" s="285"/>
      <c r="X51" s="285"/>
      <c r="Y51" s="335"/>
      <c r="Z51" s="285"/>
      <c r="AA51" s="285"/>
      <c r="AB51" s="285"/>
      <c r="AC51" s="285"/>
      <c r="AD51" s="33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30"/>
      <c r="BA51" s="267"/>
    </row>
    <row r="52" spans="1:53" ht="33.75" customHeight="1">
      <c r="A52" s="474"/>
      <c r="B52" s="504"/>
      <c r="C52" s="477"/>
      <c r="D52" s="189" t="s">
        <v>288</v>
      </c>
      <c r="E52" s="280">
        <v>3297.9</v>
      </c>
      <c r="F52" s="280">
        <v>3297.81</v>
      </c>
      <c r="G52" s="335">
        <f>SUM(F52/E52*100)</f>
        <v>99.997270990630398</v>
      </c>
      <c r="H52" s="285"/>
      <c r="I52" s="285"/>
      <c r="J52" s="335"/>
      <c r="K52" s="285"/>
      <c r="L52" s="285"/>
      <c r="M52" s="335"/>
      <c r="N52" s="285">
        <v>610</v>
      </c>
      <c r="O52" s="285">
        <v>610</v>
      </c>
      <c r="P52" s="335">
        <f>SUM(O52/N52*100)</f>
        <v>100</v>
      </c>
      <c r="Q52" s="285"/>
      <c r="R52" s="285"/>
      <c r="S52" s="285"/>
      <c r="T52" s="280">
        <v>353.5</v>
      </c>
      <c r="U52" s="280">
        <v>353.5</v>
      </c>
      <c r="V52" s="285">
        <v>100</v>
      </c>
      <c r="W52" s="285">
        <v>2334.33</v>
      </c>
      <c r="X52" s="285">
        <v>2334.33</v>
      </c>
      <c r="Y52" s="335">
        <f>SUM(X52/W52*100)</f>
        <v>100</v>
      </c>
      <c r="Z52" s="289">
        <v>0</v>
      </c>
      <c r="AA52" s="285"/>
      <c r="AB52" s="285"/>
      <c r="AC52" s="285"/>
      <c r="AD52" s="335" t="e">
        <f>SUM(AC52/Z52*100)</f>
        <v>#DIV/0!</v>
      </c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30"/>
      <c r="BA52" s="267"/>
    </row>
    <row r="53" spans="1:53" ht="51.75" customHeight="1">
      <c r="A53" s="474"/>
      <c r="B53" s="504"/>
      <c r="C53" s="477"/>
      <c r="D53" s="189" t="s">
        <v>296</v>
      </c>
      <c r="E53" s="285">
        <v>1691.59</v>
      </c>
      <c r="F53" s="285">
        <v>1691.59</v>
      </c>
      <c r="G53" s="335">
        <f>SUM(F53/E53*100)</f>
        <v>100</v>
      </c>
      <c r="H53" s="285"/>
      <c r="I53" s="285"/>
      <c r="J53" s="335"/>
      <c r="K53" s="285"/>
      <c r="L53" s="285"/>
      <c r="M53" s="335"/>
      <c r="N53" s="285">
        <v>610</v>
      </c>
      <c r="O53" s="285">
        <v>610</v>
      </c>
      <c r="P53" s="335">
        <f>SUM(O53/N53*100)</f>
        <v>100</v>
      </c>
      <c r="Q53" s="285"/>
      <c r="R53" s="285"/>
      <c r="S53" s="285"/>
      <c r="T53" s="280">
        <v>353.5</v>
      </c>
      <c r="U53" s="280">
        <v>353.5</v>
      </c>
      <c r="V53" s="285">
        <v>100</v>
      </c>
      <c r="W53" s="285">
        <v>728.1</v>
      </c>
      <c r="X53" s="285">
        <v>728.1</v>
      </c>
      <c r="Y53" s="335">
        <f>SUM(X53/W53*100)</f>
        <v>100</v>
      </c>
      <c r="Z53" s="285">
        <v>0</v>
      </c>
      <c r="AA53" s="285"/>
      <c r="AB53" s="285"/>
      <c r="AC53" s="285"/>
      <c r="AD53" s="335" t="e">
        <f>SUM(AC53/Z53*100)</f>
        <v>#DIV/0!</v>
      </c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30"/>
      <c r="BA53" s="267"/>
    </row>
    <row r="54" spans="1:53" ht="33.75" customHeight="1">
      <c r="A54" s="474"/>
      <c r="B54" s="504"/>
      <c r="C54" s="477"/>
      <c r="D54" s="189" t="s">
        <v>289</v>
      </c>
      <c r="E54" s="285"/>
      <c r="F54" s="280"/>
      <c r="G54" s="335"/>
      <c r="H54" s="285"/>
      <c r="I54" s="285"/>
      <c r="J54" s="335"/>
      <c r="K54" s="285"/>
      <c r="L54" s="285"/>
      <c r="M54" s="335"/>
      <c r="N54" s="285"/>
      <c r="O54" s="285"/>
      <c r="P54" s="33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30"/>
      <c r="BA54" s="267"/>
    </row>
    <row r="55" spans="1:53" ht="54" customHeight="1">
      <c r="A55" s="474"/>
      <c r="B55" s="504"/>
      <c r="C55" s="477"/>
      <c r="D55" s="225" t="s">
        <v>43</v>
      </c>
      <c r="E55" s="285"/>
      <c r="F55" s="280"/>
      <c r="G55" s="335"/>
      <c r="H55" s="285"/>
      <c r="I55" s="285"/>
      <c r="J55" s="335"/>
      <c r="K55" s="285"/>
      <c r="L55" s="285"/>
      <c r="M55" s="335"/>
      <c r="N55" s="285"/>
      <c r="O55" s="285"/>
      <c r="P55" s="33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30"/>
      <c r="BA55" s="267"/>
    </row>
    <row r="56" spans="1:53" ht="33.75" hidden="1" customHeight="1">
      <c r="A56" s="474"/>
      <c r="B56" s="504"/>
      <c r="C56" s="477"/>
      <c r="D56" s="225"/>
      <c r="E56" s="285"/>
      <c r="F56" s="280">
        <f>I56+L56+O56+R56+U56+X56+AC56+AL56+AQ56+AV56+AY56</f>
        <v>0</v>
      </c>
      <c r="G56" s="335" t="e">
        <f>SUM(F56/E56*100)</f>
        <v>#DIV/0!</v>
      </c>
      <c r="H56" s="285"/>
      <c r="I56" s="285"/>
      <c r="J56" s="335" t="e">
        <f>SUM(I56/H56*100)</f>
        <v>#DIV/0!</v>
      </c>
      <c r="K56" s="285"/>
      <c r="L56" s="285"/>
      <c r="M56" s="335"/>
      <c r="N56" s="285"/>
      <c r="O56" s="285"/>
      <c r="P56" s="335" t="e">
        <f>SUM(O56/N56*100)</f>
        <v>#DIV/0!</v>
      </c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30"/>
      <c r="BA56" s="267"/>
    </row>
    <row r="57" spans="1:53" ht="94.5" hidden="1" customHeight="1">
      <c r="A57" s="475"/>
      <c r="B57" s="504"/>
      <c r="C57" s="477"/>
      <c r="D57" s="225"/>
      <c r="E57" s="285"/>
      <c r="F57" s="280">
        <f>I57+L57+O57+R57+U57+X57+AC57+AL57+AQ57+AV57+AY57</f>
        <v>0</v>
      </c>
      <c r="G57" s="335" t="e">
        <f>SUM(F57/E57*100)</f>
        <v>#DIV/0!</v>
      </c>
      <c r="H57" s="285"/>
      <c r="I57" s="285"/>
      <c r="J57" s="335" t="e">
        <f>SUM(I57/H57*100)</f>
        <v>#DIV/0!</v>
      </c>
      <c r="K57" s="285"/>
      <c r="L57" s="285"/>
      <c r="M57" s="335"/>
      <c r="N57" s="285"/>
      <c r="O57" s="285"/>
      <c r="P57" s="335" t="e">
        <f>SUM(O57/N57*100)</f>
        <v>#DIV/0!</v>
      </c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30"/>
      <c r="BA57" s="267"/>
    </row>
    <row r="58" spans="1:53" ht="32.25" customHeight="1">
      <c r="A58" s="578">
        <v>41730</v>
      </c>
      <c r="B58" s="581" t="s">
        <v>307</v>
      </c>
      <c r="C58" s="476" t="s">
        <v>304</v>
      </c>
      <c r="D58" s="234" t="s">
        <v>41</v>
      </c>
      <c r="E58" s="285">
        <v>200</v>
      </c>
      <c r="F58" s="280">
        <f>I58+O58</f>
        <v>189</v>
      </c>
      <c r="G58" s="335">
        <f>SUM(F58/E58*100)</f>
        <v>94.5</v>
      </c>
      <c r="H58" s="285">
        <v>170</v>
      </c>
      <c r="I58" s="285">
        <v>170</v>
      </c>
      <c r="J58" s="335">
        <f>SUM(I58/H58*100)</f>
        <v>100</v>
      </c>
      <c r="K58" s="289"/>
      <c r="L58" s="285"/>
      <c r="M58" s="335"/>
      <c r="N58" s="285">
        <v>19</v>
      </c>
      <c r="O58" s="285">
        <v>19</v>
      </c>
      <c r="P58" s="335">
        <f>SUM(O58/N58*100)</f>
        <v>100</v>
      </c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>
        <v>11</v>
      </c>
      <c r="AY58" s="285"/>
      <c r="AZ58" s="280">
        <f>SUM(AY58/AX58*100)</f>
        <v>0</v>
      </c>
      <c r="BA58" s="480" t="s">
        <v>360</v>
      </c>
    </row>
    <row r="59" spans="1:53" ht="38.25" customHeight="1">
      <c r="A59" s="579"/>
      <c r="B59" s="582"/>
      <c r="C59" s="502"/>
      <c r="D59" s="235" t="s">
        <v>37</v>
      </c>
      <c r="E59" s="285"/>
      <c r="F59" s="280"/>
      <c r="G59" s="335"/>
      <c r="H59" s="285"/>
      <c r="I59" s="285"/>
      <c r="J59" s="335"/>
      <c r="K59" s="289"/>
      <c r="L59" s="285"/>
      <c r="M59" s="335"/>
      <c r="N59" s="285"/>
      <c r="O59" s="285"/>
      <c r="P59" s="33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0"/>
      <c r="BA59" s="481"/>
    </row>
    <row r="60" spans="1:53" ht="39" customHeight="1">
      <c r="A60" s="579"/>
      <c r="B60" s="582"/>
      <c r="C60" s="502"/>
      <c r="D60" s="236" t="s">
        <v>2</v>
      </c>
      <c r="E60" s="285"/>
      <c r="F60" s="280"/>
      <c r="G60" s="335"/>
      <c r="H60" s="285"/>
      <c r="I60" s="285"/>
      <c r="J60" s="335"/>
      <c r="K60" s="289"/>
      <c r="L60" s="285"/>
      <c r="M60" s="335"/>
      <c r="N60" s="285"/>
      <c r="O60" s="285"/>
      <c r="P60" s="33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0"/>
      <c r="BA60" s="267"/>
    </row>
    <row r="61" spans="1:53" ht="29.25" customHeight="1">
      <c r="A61" s="579"/>
      <c r="B61" s="582"/>
      <c r="C61" s="502"/>
      <c r="D61" s="189" t="s">
        <v>288</v>
      </c>
      <c r="E61" s="285">
        <v>200</v>
      </c>
      <c r="F61" s="280">
        <f>I61+O61</f>
        <v>189</v>
      </c>
      <c r="G61" s="335">
        <f>SUM(F61/E61*100)</f>
        <v>94.5</v>
      </c>
      <c r="H61" s="285">
        <v>170</v>
      </c>
      <c r="I61" s="285">
        <v>170</v>
      </c>
      <c r="J61" s="335">
        <f>SUM(I61/H61*100)</f>
        <v>100</v>
      </c>
      <c r="K61" s="289"/>
      <c r="L61" s="285"/>
      <c r="M61" s="335"/>
      <c r="N61" s="285">
        <v>19</v>
      </c>
      <c r="O61" s="285">
        <v>19</v>
      </c>
      <c r="P61" s="335">
        <f>SUM(O61/N61*100)</f>
        <v>100</v>
      </c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>
        <v>11</v>
      </c>
      <c r="AY61" s="285"/>
      <c r="AZ61" s="280">
        <f>SUM(AY61/AX61*100)</f>
        <v>0</v>
      </c>
      <c r="BA61" s="267"/>
    </row>
    <row r="62" spans="1:53" ht="53.25" customHeight="1">
      <c r="A62" s="579"/>
      <c r="B62" s="582"/>
      <c r="C62" s="502"/>
      <c r="D62" s="189" t="s">
        <v>296</v>
      </c>
      <c r="E62" s="285"/>
      <c r="F62" s="280"/>
      <c r="G62" s="335" t="e">
        <f>SUM(F62/E62*100)</f>
        <v>#DIV/0!</v>
      </c>
      <c r="H62" s="285"/>
      <c r="I62" s="285"/>
      <c r="J62" s="335" t="e">
        <f>SUM(I62/H62*100)</f>
        <v>#DIV/0!</v>
      </c>
      <c r="K62" s="289"/>
      <c r="L62" s="285"/>
      <c r="M62" s="335"/>
      <c r="N62" s="285"/>
      <c r="O62" s="285"/>
      <c r="P62" s="33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0"/>
      <c r="BA62" s="267"/>
    </row>
    <row r="63" spans="1:53" ht="29.25" customHeight="1">
      <c r="A63" s="579"/>
      <c r="B63" s="582"/>
      <c r="C63" s="502"/>
      <c r="D63" s="189" t="s">
        <v>289</v>
      </c>
      <c r="E63" s="285"/>
      <c r="F63" s="280"/>
      <c r="G63" s="335"/>
      <c r="H63" s="285"/>
      <c r="I63" s="285"/>
      <c r="J63" s="335"/>
      <c r="K63" s="289"/>
      <c r="L63" s="285"/>
      <c r="M63" s="285"/>
      <c r="N63" s="285"/>
      <c r="O63" s="285"/>
      <c r="P63" s="33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0"/>
      <c r="BA63" s="267"/>
    </row>
    <row r="64" spans="1:53" ht="53.25" customHeight="1">
      <c r="A64" s="580"/>
      <c r="B64" s="497"/>
      <c r="C64" s="498"/>
      <c r="D64" s="225" t="s">
        <v>43</v>
      </c>
      <c r="E64" s="285"/>
      <c r="F64" s="280"/>
      <c r="G64" s="335"/>
      <c r="H64" s="285"/>
      <c r="I64" s="285"/>
      <c r="J64" s="335"/>
      <c r="K64" s="289"/>
      <c r="L64" s="285"/>
      <c r="M64" s="285"/>
      <c r="N64" s="285"/>
      <c r="O64" s="285"/>
      <c r="P64" s="33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0"/>
      <c r="BA64" s="267"/>
    </row>
    <row r="65" spans="1:53" ht="20.25" customHeight="1">
      <c r="A65" s="511"/>
      <c r="B65" s="514" t="s">
        <v>308</v>
      </c>
      <c r="C65" s="514" t="s">
        <v>304</v>
      </c>
      <c r="D65" s="234" t="s">
        <v>41</v>
      </c>
      <c r="E65" s="280">
        <v>3595.9</v>
      </c>
      <c r="F65" s="280">
        <v>3527.61</v>
      </c>
      <c r="G65" s="335">
        <f>SUM(F65/E65*100)</f>
        <v>98.100892683333797</v>
      </c>
      <c r="H65" s="280">
        <f>H58+H49+H42+H35</f>
        <v>170</v>
      </c>
      <c r="I65" s="280">
        <f t="shared" ref="I65:Q65" si="0">I58+I49+I42+I35</f>
        <v>170</v>
      </c>
      <c r="J65" s="335">
        <f>SUM(I65/H65*100)</f>
        <v>100</v>
      </c>
      <c r="K65" s="280">
        <f t="shared" si="0"/>
        <v>8.16</v>
      </c>
      <c r="L65" s="280">
        <f t="shared" si="0"/>
        <v>8.16</v>
      </c>
      <c r="M65" s="335">
        <f>SUM(L65/K65*100)</f>
        <v>100</v>
      </c>
      <c r="N65" s="280">
        <f t="shared" si="0"/>
        <v>637.16</v>
      </c>
      <c r="O65" s="280">
        <f t="shared" si="0"/>
        <v>637.16</v>
      </c>
      <c r="P65" s="335">
        <f>SUM(O65/N65*100)</f>
        <v>100</v>
      </c>
      <c r="Q65" s="280">
        <f t="shared" si="0"/>
        <v>8.16</v>
      </c>
      <c r="R65" s="280">
        <v>8.16</v>
      </c>
      <c r="S65" s="335">
        <f>SUM(R65/Q65*100)</f>
        <v>100</v>
      </c>
      <c r="T65" s="280">
        <f>T58+T49+T42+T35</f>
        <v>361.66</v>
      </c>
      <c r="U65" s="280">
        <f>U58+U49+U42+U35</f>
        <v>361.66</v>
      </c>
      <c r="V65" s="335">
        <f>SUM(U65/T65*100)</f>
        <v>100</v>
      </c>
      <c r="W65" s="280">
        <f>W58+W49+W42+W35</f>
        <v>2342.4899999999998</v>
      </c>
      <c r="X65" s="280">
        <f>X58+X49+X42+X35</f>
        <v>2342.4899999999998</v>
      </c>
      <c r="Y65" s="335">
        <f>SUM(X65/W65*100)</f>
        <v>100</v>
      </c>
      <c r="Z65" s="280">
        <v>16.32</v>
      </c>
      <c r="AA65" s="280"/>
      <c r="AB65" s="280"/>
      <c r="AC65" s="280">
        <v>16.32</v>
      </c>
      <c r="AD65" s="335">
        <f>SUM(AC65/Z65*100)</f>
        <v>100</v>
      </c>
      <c r="AE65" s="280">
        <f>AE58+AE49+AE42+AE35</f>
        <v>8.16</v>
      </c>
      <c r="AF65" s="280"/>
      <c r="AG65" s="280"/>
      <c r="AH65" s="335">
        <f>SUM(AG65/AE65*100)</f>
        <v>0</v>
      </c>
      <c r="AI65" s="280">
        <f>AI58+AI49+AI42+AI35</f>
        <v>8.16</v>
      </c>
      <c r="AJ65" s="280"/>
      <c r="AK65" s="280"/>
      <c r="AL65" s="280"/>
      <c r="AM65" s="335">
        <f>SUM(AL65/AI65*100)</f>
        <v>0</v>
      </c>
      <c r="AN65" s="280">
        <f>AN58+AN49+AN42+AN35</f>
        <v>8.16</v>
      </c>
      <c r="AO65" s="280"/>
      <c r="AP65" s="280"/>
      <c r="AQ65" s="280"/>
      <c r="AR65" s="280">
        <f>SUM(AQ65/AN65*100)</f>
        <v>0</v>
      </c>
      <c r="AS65" s="280">
        <f>AS58+AS49+AS42+AS35</f>
        <v>8.16</v>
      </c>
      <c r="AT65" s="280"/>
      <c r="AU65" s="280"/>
      <c r="AV65" s="280"/>
      <c r="AW65" s="280">
        <f>SUM(AV65/AS65*100)</f>
        <v>0</v>
      </c>
      <c r="AX65" s="280">
        <f>AX58+AX49+AX42+AX35</f>
        <v>19.16</v>
      </c>
      <c r="AY65" s="280"/>
      <c r="AZ65" s="280">
        <f>SUM(AY65/AX65*100)</f>
        <v>0</v>
      </c>
      <c r="BA65" s="566"/>
    </row>
    <row r="66" spans="1:53" ht="35.25" customHeight="1">
      <c r="A66" s="512"/>
      <c r="B66" s="515"/>
      <c r="C66" s="515"/>
      <c r="D66" s="237" t="s">
        <v>37</v>
      </c>
      <c r="E66" s="280"/>
      <c r="F66" s="280"/>
      <c r="G66" s="335"/>
      <c r="H66" s="280"/>
      <c r="I66" s="285"/>
      <c r="J66" s="335"/>
      <c r="K66" s="280"/>
      <c r="L66" s="280"/>
      <c r="M66" s="335"/>
      <c r="N66" s="280"/>
      <c r="O66" s="280"/>
      <c r="P66" s="335"/>
      <c r="Q66" s="280"/>
      <c r="R66" s="285"/>
      <c r="S66" s="335"/>
      <c r="T66" s="285"/>
      <c r="U66" s="285"/>
      <c r="V66" s="335"/>
      <c r="W66" s="285"/>
      <c r="X66" s="285"/>
      <c r="Y66" s="335"/>
      <c r="Z66" s="285"/>
      <c r="AA66" s="285"/>
      <c r="AB66" s="285"/>
      <c r="AC66" s="285"/>
      <c r="AD66" s="335"/>
      <c r="AE66" s="285"/>
      <c r="AF66" s="285"/>
      <c r="AG66" s="285"/>
      <c r="AH66" s="335"/>
      <c r="AI66" s="285"/>
      <c r="AJ66" s="285"/>
      <c r="AK66" s="285"/>
      <c r="AL66" s="285"/>
      <c r="AM66" s="335"/>
      <c r="AN66" s="285"/>
      <c r="AO66" s="285"/>
      <c r="AP66" s="285"/>
      <c r="AQ66" s="285"/>
      <c r="AR66" s="280"/>
      <c r="AS66" s="285"/>
      <c r="AT66" s="285"/>
      <c r="AU66" s="285"/>
      <c r="AV66" s="285"/>
      <c r="AW66" s="280"/>
      <c r="AX66" s="282"/>
      <c r="AY66" s="285"/>
      <c r="AZ66" s="280"/>
      <c r="BA66" s="561"/>
    </row>
    <row r="67" spans="1:53" ht="56.25" customHeight="1">
      <c r="A67" s="512"/>
      <c r="B67" s="515"/>
      <c r="C67" s="515"/>
      <c r="D67" s="277" t="s">
        <v>2</v>
      </c>
      <c r="E67" s="280"/>
      <c r="F67" s="280"/>
      <c r="G67" s="335"/>
      <c r="H67" s="280"/>
      <c r="I67" s="285"/>
      <c r="J67" s="335"/>
      <c r="K67" s="280"/>
      <c r="L67" s="280"/>
      <c r="M67" s="335"/>
      <c r="N67" s="280"/>
      <c r="O67" s="280"/>
      <c r="P67" s="335"/>
      <c r="Q67" s="280"/>
      <c r="R67" s="285"/>
      <c r="S67" s="335"/>
      <c r="T67" s="285"/>
      <c r="U67" s="285"/>
      <c r="V67" s="335"/>
      <c r="W67" s="285"/>
      <c r="X67" s="285"/>
      <c r="Y67" s="335"/>
      <c r="Z67" s="285"/>
      <c r="AA67" s="285"/>
      <c r="AB67" s="285"/>
      <c r="AC67" s="285"/>
      <c r="AD67" s="335"/>
      <c r="AE67" s="285"/>
      <c r="AF67" s="285"/>
      <c r="AG67" s="285"/>
      <c r="AH67" s="335"/>
      <c r="AI67" s="285"/>
      <c r="AJ67" s="285"/>
      <c r="AK67" s="285"/>
      <c r="AL67" s="285"/>
      <c r="AM67" s="335"/>
      <c r="AN67" s="285"/>
      <c r="AO67" s="285"/>
      <c r="AP67" s="285"/>
      <c r="AQ67" s="285"/>
      <c r="AR67" s="280"/>
      <c r="AS67" s="285"/>
      <c r="AT67" s="285"/>
      <c r="AU67" s="285"/>
      <c r="AV67" s="285"/>
      <c r="AW67" s="280"/>
      <c r="AX67" s="282"/>
      <c r="AY67" s="285"/>
      <c r="AZ67" s="280"/>
      <c r="BA67" s="561"/>
    </row>
    <row r="68" spans="1:53" ht="19.5" customHeight="1">
      <c r="A68" s="512"/>
      <c r="B68" s="515"/>
      <c r="C68" s="515"/>
      <c r="D68" s="276" t="s">
        <v>288</v>
      </c>
      <c r="E68" s="280">
        <v>3595.9</v>
      </c>
      <c r="F68" s="280">
        <v>3527.61</v>
      </c>
      <c r="G68" s="335">
        <f>SUM(F68/E68*100)</f>
        <v>98.100892683333797</v>
      </c>
      <c r="H68" s="280">
        <f>H61+H52+H45+H38</f>
        <v>170</v>
      </c>
      <c r="I68" s="280">
        <f t="shared" ref="I68:W68" si="1">I61+I52+I45+I38</f>
        <v>170</v>
      </c>
      <c r="J68" s="335">
        <f>SUM(I68/H68*100)</f>
        <v>100</v>
      </c>
      <c r="K68" s="280">
        <f t="shared" si="1"/>
        <v>8.16</v>
      </c>
      <c r="L68" s="280">
        <f t="shared" si="1"/>
        <v>8.16</v>
      </c>
      <c r="M68" s="335">
        <f>SUM(L68/K68*100)</f>
        <v>100</v>
      </c>
      <c r="N68" s="280">
        <f t="shared" si="1"/>
        <v>637.16</v>
      </c>
      <c r="O68" s="280">
        <f t="shared" si="1"/>
        <v>637.16</v>
      </c>
      <c r="P68" s="335">
        <f>SUM(O68/N68*100)</f>
        <v>100</v>
      </c>
      <c r="Q68" s="280">
        <f t="shared" si="1"/>
        <v>8.16</v>
      </c>
      <c r="R68" s="285">
        <v>8.16</v>
      </c>
      <c r="S68" s="335">
        <f>SUM(R68/Q68*100)</f>
        <v>100</v>
      </c>
      <c r="T68" s="280">
        <f t="shared" si="1"/>
        <v>361.66</v>
      </c>
      <c r="U68" s="280">
        <f>U61+U52+U45+U38</f>
        <v>361.66</v>
      </c>
      <c r="V68" s="335">
        <f>SUM(U68/T68*100)</f>
        <v>100</v>
      </c>
      <c r="W68" s="280">
        <f t="shared" si="1"/>
        <v>2342.4899999999998</v>
      </c>
      <c r="X68" s="280">
        <f>X61+X52+X45+X38</f>
        <v>2342.4899999999998</v>
      </c>
      <c r="Y68" s="335">
        <f>SUM(X68/W68*100)</f>
        <v>100</v>
      </c>
      <c r="Z68" s="280">
        <v>16.32</v>
      </c>
      <c r="AA68" s="280"/>
      <c r="AB68" s="280"/>
      <c r="AC68" s="280">
        <v>16.32</v>
      </c>
      <c r="AD68" s="335">
        <f>SUM(AC68/Z68*100)</f>
        <v>100</v>
      </c>
      <c r="AE68" s="280">
        <f>AE61+AE52+AE45+AE38</f>
        <v>8.16</v>
      </c>
      <c r="AF68" s="280"/>
      <c r="AG68" s="280"/>
      <c r="AH68" s="335">
        <f>SUM(AG68/AE68*100)</f>
        <v>0</v>
      </c>
      <c r="AI68" s="280">
        <f>AI61+AI52+AI45+AI38</f>
        <v>8.16</v>
      </c>
      <c r="AJ68" s="280"/>
      <c r="AK68" s="280"/>
      <c r="AL68" s="280"/>
      <c r="AM68" s="335">
        <f>SUM(AL68/AI68*100)</f>
        <v>0</v>
      </c>
      <c r="AN68" s="280">
        <f>AN61+AN52+AN45+AN38</f>
        <v>8.16</v>
      </c>
      <c r="AO68" s="280"/>
      <c r="AP68" s="280"/>
      <c r="AQ68" s="280"/>
      <c r="AR68" s="280">
        <f>SUM(AQ68/AN68*100)</f>
        <v>0</v>
      </c>
      <c r="AS68" s="280">
        <f>AS61+AS52+AS45+AS38</f>
        <v>8.16</v>
      </c>
      <c r="AT68" s="280"/>
      <c r="AU68" s="280"/>
      <c r="AV68" s="280"/>
      <c r="AW68" s="280">
        <f>SUM(AV68/AS68*100)</f>
        <v>0</v>
      </c>
      <c r="AX68" s="280">
        <f>AX61+AX52+AX45+AX38</f>
        <v>19.16</v>
      </c>
      <c r="AY68" s="280"/>
      <c r="AZ68" s="280">
        <f>SUM(AY68/AX68*100)</f>
        <v>0</v>
      </c>
      <c r="BA68" s="561"/>
    </row>
    <row r="69" spans="1:53" ht="84.75" customHeight="1">
      <c r="A69" s="512"/>
      <c r="B69" s="515"/>
      <c r="C69" s="515"/>
      <c r="D69" s="276" t="s">
        <v>296</v>
      </c>
      <c r="E69" s="285">
        <v>1691.59</v>
      </c>
      <c r="F69" s="285">
        <v>1691.59</v>
      </c>
      <c r="G69" s="335">
        <f>SUM(F69/E69*100)</f>
        <v>100</v>
      </c>
      <c r="H69" s="280"/>
      <c r="I69" s="280"/>
      <c r="J69" s="335"/>
      <c r="K69" s="280"/>
      <c r="L69" s="280"/>
      <c r="M69" s="335"/>
      <c r="N69" s="280">
        <v>610</v>
      </c>
      <c r="O69" s="280">
        <v>610</v>
      </c>
      <c r="P69" s="280"/>
      <c r="Q69" s="280"/>
      <c r="R69" s="285"/>
      <c r="S69" s="285"/>
      <c r="T69" s="280">
        <v>353.5</v>
      </c>
      <c r="U69" s="280">
        <v>353.5</v>
      </c>
      <c r="V69" s="285"/>
      <c r="W69" s="281">
        <v>728.1</v>
      </c>
      <c r="X69" s="281">
        <v>728.1</v>
      </c>
      <c r="Y69" s="281"/>
      <c r="Z69" s="281">
        <v>15.09</v>
      </c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30"/>
      <c r="BA69" s="561"/>
    </row>
    <row r="70" spans="1:53" ht="19.5" customHeight="1">
      <c r="A70" s="512"/>
      <c r="B70" s="515"/>
      <c r="C70" s="515"/>
      <c r="D70" s="276" t="s">
        <v>289</v>
      </c>
      <c r="E70" s="280"/>
      <c r="F70" s="280"/>
      <c r="G70" s="335"/>
      <c r="H70" s="280"/>
      <c r="I70" s="280"/>
      <c r="J70" s="335"/>
      <c r="K70" s="280"/>
      <c r="L70" s="280"/>
      <c r="M70" s="280"/>
      <c r="N70" s="280"/>
      <c r="O70" s="280"/>
      <c r="P70" s="280"/>
      <c r="Q70" s="280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30"/>
      <c r="BA70" s="561"/>
    </row>
    <row r="71" spans="1:53" s="270" customFormat="1" ht="29.25" customHeight="1">
      <c r="A71" s="513"/>
      <c r="B71" s="516"/>
      <c r="C71" s="516"/>
      <c r="D71" s="212" t="s">
        <v>43</v>
      </c>
      <c r="E71" s="213"/>
      <c r="F71" s="213"/>
      <c r="G71" s="335"/>
      <c r="H71" s="213"/>
      <c r="I71" s="213"/>
      <c r="J71" s="335"/>
      <c r="K71" s="213"/>
      <c r="L71" s="213"/>
      <c r="M71" s="216"/>
      <c r="N71" s="213"/>
      <c r="O71" s="213"/>
      <c r="P71" s="216"/>
      <c r="Q71" s="213"/>
      <c r="R71" s="181"/>
      <c r="S71" s="230"/>
      <c r="T71" s="181"/>
      <c r="U71" s="181"/>
      <c r="V71" s="230"/>
      <c r="W71" s="181"/>
      <c r="X71" s="181"/>
      <c r="Y71" s="230"/>
      <c r="Z71" s="181"/>
      <c r="AA71" s="181"/>
      <c r="AB71" s="230"/>
      <c r="AC71" s="230"/>
      <c r="AD71" s="230"/>
      <c r="AE71" s="181"/>
      <c r="AF71" s="181"/>
      <c r="AG71" s="230"/>
      <c r="AH71" s="230"/>
      <c r="AI71" s="181"/>
      <c r="AJ71" s="181"/>
      <c r="AK71" s="230"/>
      <c r="AL71" s="230"/>
      <c r="AM71" s="230"/>
      <c r="AN71" s="181"/>
      <c r="AO71" s="181"/>
      <c r="AP71" s="230"/>
      <c r="AQ71" s="230"/>
      <c r="AR71" s="230"/>
      <c r="AS71" s="181"/>
      <c r="AT71" s="181"/>
      <c r="AU71" s="230"/>
      <c r="AV71" s="230"/>
      <c r="AW71" s="230"/>
      <c r="AX71" s="181"/>
      <c r="AY71" s="181"/>
      <c r="AZ71" s="230"/>
      <c r="BA71" s="561"/>
    </row>
    <row r="72" spans="1:53" ht="28.5" customHeight="1">
      <c r="A72" s="483"/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484"/>
      <c r="AA72" s="484"/>
      <c r="AB72" s="484"/>
      <c r="AC72" s="484"/>
      <c r="AD72" s="484"/>
      <c r="AE72" s="484"/>
      <c r="AF72" s="484"/>
      <c r="AG72" s="484"/>
      <c r="AH72" s="484"/>
      <c r="AI72" s="484"/>
      <c r="AJ72" s="484"/>
      <c r="AK72" s="484"/>
      <c r="AL72" s="484"/>
      <c r="AM72" s="484"/>
      <c r="AN72" s="484"/>
      <c r="AO72" s="484"/>
      <c r="AP72" s="484"/>
      <c r="AQ72" s="484"/>
      <c r="AR72" s="484"/>
      <c r="AS72" s="484"/>
      <c r="AT72" s="484"/>
      <c r="AU72" s="484"/>
      <c r="AV72" s="484"/>
      <c r="AW72" s="484"/>
      <c r="AX72" s="484"/>
      <c r="AY72" s="484"/>
      <c r="AZ72" s="484"/>
      <c r="BA72" s="485"/>
    </row>
    <row r="73" spans="1:53" ht="15.75">
      <c r="A73" s="486" t="s">
        <v>309</v>
      </c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87"/>
      <c r="AU73" s="487"/>
      <c r="AV73" s="487"/>
      <c r="AW73" s="487"/>
      <c r="AX73" s="487"/>
      <c r="AY73" s="487"/>
      <c r="AZ73" s="487"/>
      <c r="BA73" s="488"/>
    </row>
    <row r="74" spans="1:53" ht="22.5" customHeight="1">
      <c r="A74" s="436" t="s">
        <v>262</v>
      </c>
      <c r="B74" s="470" t="s">
        <v>310</v>
      </c>
      <c r="C74" s="470" t="s">
        <v>304</v>
      </c>
      <c r="D74" s="237" t="s">
        <v>41</v>
      </c>
      <c r="E74" s="213"/>
      <c r="F74" s="213"/>
      <c r="G74" s="335" t="e">
        <f>SUM(F74/E74*100)</f>
        <v>#DIV/0!</v>
      </c>
      <c r="H74" s="213"/>
      <c r="I74" s="213"/>
      <c r="J74" s="216"/>
      <c r="K74" s="213"/>
      <c r="L74" s="213"/>
      <c r="M74" s="216"/>
      <c r="N74" s="213"/>
      <c r="O74" s="213"/>
      <c r="P74" s="216"/>
      <c r="Q74" s="213"/>
      <c r="R74" s="213"/>
      <c r="S74" s="216"/>
      <c r="T74" s="213"/>
      <c r="U74" s="213"/>
      <c r="V74" s="216"/>
      <c r="W74" s="213"/>
      <c r="X74" s="213"/>
      <c r="Y74" s="216"/>
      <c r="Z74" s="213"/>
      <c r="AA74" s="213"/>
      <c r="AB74" s="216"/>
      <c r="AC74" s="216"/>
      <c r="AD74" s="216"/>
      <c r="AE74" s="213"/>
      <c r="AF74" s="213"/>
      <c r="AG74" s="216"/>
      <c r="AH74" s="216"/>
      <c r="AI74" s="213"/>
      <c r="AJ74" s="213"/>
      <c r="AK74" s="216"/>
      <c r="AL74" s="216"/>
      <c r="AM74" s="216"/>
      <c r="AN74" s="213"/>
      <c r="AO74" s="213"/>
      <c r="AP74" s="216"/>
      <c r="AQ74" s="216"/>
      <c r="AR74" s="216"/>
      <c r="AS74" s="213"/>
      <c r="AT74" s="213"/>
      <c r="AU74" s="216"/>
      <c r="AV74" s="216"/>
      <c r="AW74" s="216"/>
      <c r="AX74" s="216"/>
      <c r="AY74" s="216"/>
      <c r="AZ74" s="216"/>
      <c r="BA74" s="462"/>
    </row>
    <row r="75" spans="1:53" ht="36.75" customHeight="1">
      <c r="A75" s="436"/>
      <c r="B75" s="470"/>
      <c r="C75" s="470"/>
      <c r="D75" s="235" t="s">
        <v>37</v>
      </c>
      <c r="E75" s="181"/>
      <c r="F75" s="181"/>
      <c r="G75" s="335"/>
      <c r="H75" s="181"/>
      <c r="I75" s="181"/>
      <c r="J75" s="230"/>
      <c r="K75" s="181"/>
      <c r="L75" s="181"/>
      <c r="M75" s="230"/>
      <c r="N75" s="181"/>
      <c r="O75" s="181"/>
      <c r="P75" s="230"/>
      <c r="Q75" s="181"/>
      <c r="R75" s="181"/>
      <c r="S75" s="230"/>
      <c r="T75" s="181"/>
      <c r="U75" s="181"/>
      <c r="V75" s="230"/>
      <c r="W75" s="181"/>
      <c r="X75" s="181"/>
      <c r="Y75" s="230"/>
      <c r="Z75" s="181"/>
      <c r="AA75" s="181"/>
      <c r="AB75" s="230"/>
      <c r="AC75" s="230"/>
      <c r="AD75" s="230"/>
      <c r="AE75" s="181"/>
      <c r="AF75" s="181"/>
      <c r="AG75" s="230"/>
      <c r="AH75" s="230"/>
      <c r="AI75" s="181"/>
      <c r="AJ75" s="181"/>
      <c r="AK75" s="230"/>
      <c r="AL75" s="230"/>
      <c r="AM75" s="230"/>
      <c r="AN75" s="181"/>
      <c r="AO75" s="181"/>
      <c r="AP75" s="230"/>
      <c r="AQ75" s="230"/>
      <c r="AR75" s="230"/>
      <c r="AS75" s="181"/>
      <c r="AT75" s="181"/>
      <c r="AU75" s="230"/>
      <c r="AV75" s="230"/>
      <c r="AW75" s="230"/>
      <c r="AX75" s="230"/>
      <c r="AY75" s="230"/>
      <c r="AZ75" s="230"/>
      <c r="BA75" s="463"/>
    </row>
    <row r="76" spans="1:53" ht="52.5" customHeight="1">
      <c r="A76" s="436"/>
      <c r="B76" s="470"/>
      <c r="C76" s="470"/>
      <c r="D76" s="338" t="s">
        <v>2</v>
      </c>
      <c r="E76" s="181"/>
      <c r="F76" s="181"/>
      <c r="G76" s="335"/>
      <c r="H76" s="181"/>
      <c r="I76" s="181"/>
      <c r="J76" s="230"/>
      <c r="K76" s="181"/>
      <c r="L76" s="181"/>
      <c r="M76" s="230"/>
      <c r="N76" s="181"/>
      <c r="O76" s="181"/>
      <c r="P76" s="230"/>
      <c r="Q76" s="181"/>
      <c r="R76" s="181"/>
      <c r="S76" s="230"/>
      <c r="T76" s="181"/>
      <c r="U76" s="181"/>
      <c r="V76" s="230"/>
      <c r="W76" s="181"/>
      <c r="X76" s="181"/>
      <c r="Y76" s="230"/>
      <c r="Z76" s="181"/>
      <c r="AA76" s="181"/>
      <c r="AB76" s="230"/>
      <c r="AC76" s="230"/>
      <c r="AD76" s="230"/>
      <c r="AE76" s="181"/>
      <c r="AF76" s="181"/>
      <c r="AG76" s="230"/>
      <c r="AH76" s="230"/>
      <c r="AI76" s="181"/>
      <c r="AJ76" s="181"/>
      <c r="AK76" s="230"/>
      <c r="AL76" s="230"/>
      <c r="AM76" s="230"/>
      <c r="AN76" s="181"/>
      <c r="AO76" s="181"/>
      <c r="AP76" s="230"/>
      <c r="AQ76" s="230"/>
      <c r="AR76" s="230"/>
      <c r="AS76" s="181"/>
      <c r="AT76" s="181"/>
      <c r="AU76" s="230"/>
      <c r="AV76" s="230"/>
      <c r="AW76" s="230"/>
      <c r="AX76" s="230"/>
      <c r="AY76" s="230"/>
      <c r="AZ76" s="230"/>
      <c r="BA76" s="463"/>
    </row>
    <row r="77" spans="1:53" ht="22.5" customHeight="1">
      <c r="A77" s="436"/>
      <c r="B77" s="470"/>
      <c r="C77" s="470"/>
      <c r="D77" s="180" t="s">
        <v>288</v>
      </c>
      <c r="E77" s="181"/>
      <c r="F77" s="181"/>
      <c r="G77" s="335" t="e">
        <f>SUM(F77/E77*100)</f>
        <v>#DIV/0!</v>
      </c>
      <c r="H77" s="181"/>
      <c r="I77" s="181"/>
      <c r="J77" s="230"/>
      <c r="K77" s="181"/>
      <c r="L77" s="181"/>
      <c r="M77" s="230"/>
      <c r="N77" s="181"/>
      <c r="O77" s="181"/>
      <c r="P77" s="230"/>
      <c r="Q77" s="181"/>
      <c r="R77" s="181"/>
      <c r="S77" s="230"/>
      <c r="T77" s="181"/>
      <c r="U77" s="181"/>
      <c r="V77" s="230"/>
      <c r="W77" s="181"/>
      <c r="X77" s="181"/>
      <c r="Y77" s="230"/>
      <c r="Z77" s="181"/>
      <c r="AA77" s="181"/>
      <c r="AB77" s="230"/>
      <c r="AC77" s="230"/>
      <c r="AD77" s="230"/>
      <c r="AE77" s="181"/>
      <c r="AF77" s="181"/>
      <c r="AG77" s="230"/>
      <c r="AH77" s="230"/>
      <c r="AI77" s="181"/>
      <c r="AJ77" s="181"/>
      <c r="AK77" s="230"/>
      <c r="AL77" s="230"/>
      <c r="AM77" s="230"/>
      <c r="AN77" s="181"/>
      <c r="AO77" s="181"/>
      <c r="AP77" s="230"/>
      <c r="AQ77" s="230"/>
      <c r="AR77" s="230"/>
      <c r="AS77" s="181"/>
      <c r="AT77" s="181"/>
      <c r="AU77" s="230"/>
      <c r="AV77" s="230"/>
      <c r="AW77" s="230"/>
      <c r="AX77" s="230"/>
      <c r="AY77" s="230"/>
      <c r="AZ77" s="230"/>
      <c r="BA77" s="463"/>
    </row>
    <row r="78" spans="1:53" ht="85.5" customHeight="1">
      <c r="A78" s="436"/>
      <c r="B78" s="470"/>
      <c r="C78" s="470"/>
      <c r="D78" s="180" t="s">
        <v>296</v>
      </c>
      <c r="E78" s="181"/>
      <c r="F78" s="181"/>
      <c r="G78" s="335" t="e">
        <f>SUM(F78/E78*100)</f>
        <v>#DIV/0!</v>
      </c>
      <c r="H78" s="181"/>
      <c r="I78" s="181"/>
      <c r="J78" s="230"/>
      <c r="K78" s="181"/>
      <c r="L78" s="181"/>
      <c r="M78" s="230"/>
      <c r="N78" s="181"/>
      <c r="O78" s="181"/>
      <c r="P78" s="230"/>
      <c r="Q78" s="181"/>
      <c r="R78" s="181"/>
      <c r="S78" s="230"/>
      <c r="T78" s="181"/>
      <c r="U78" s="181"/>
      <c r="V78" s="230"/>
      <c r="W78" s="181"/>
      <c r="X78" s="181"/>
      <c r="Y78" s="230"/>
      <c r="Z78" s="181"/>
      <c r="AA78" s="181"/>
      <c r="AB78" s="230"/>
      <c r="AC78" s="230"/>
      <c r="AD78" s="230"/>
      <c r="AE78" s="181"/>
      <c r="AF78" s="181"/>
      <c r="AG78" s="230"/>
      <c r="AH78" s="230"/>
      <c r="AI78" s="181"/>
      <c r="AJ78" s="181"/>
      <c r="AK78" s="230"/>
      <c r="AL78" s="230"/>
      <c r="AM78" s="230"/>
      <c r="AN78" s="181"/>
      <c r="AO78" s="181"/>
      <c r="AP78" s="230"/>
      <c r="AQ78" s="230"/>
      <c r="AR78" s="230"/>
      <c r="AS78" s="181"/>
      <c r="AT78" s="181"/>
      <c r="AU78" s="230"/>
      <c r="AV78" s="230"/>
      <c r="AW78" s="230"/>
      <c r="AX78" s="230"/>
      <c r="AY78" s="230"/>
      <c r="AZ78" s="230"/>
      <c r="BA78" s="463"/>
    </row>
    <row r="79" spans="1:53" ht="22.5" customHeight="1">
      <c r="A79" s="436"/>
      <c r="B79" s="470"/>
      <c r="C79" s="470"/>
      <c r="D79" s="180" t="s">
        <v>289</v>
      </c>
      <c r="E79" s="181"/>
      <c r="F79" s="181"/>
      <c r="G79" s="335"/>
      <c r="H79" s="181"/>
      <c r="I79" s="181"/>
      <c r="J79" s="230"/>
      <c r="K79" s="181"/>
      <c r="L79" s="181"/>
      <c r="M79" s="230"/>
      <c r="N79" s="181"/>
      <c r="O79" s="181"/>
      <c r="P79" s="230"/>
      <c r="Q79" s="181"/>
      <c r="R79" s="181"/>
      <c r="S79" s="230"/>
      <c r="T79" s="181"/>
      <c r="U79" s="181"/>
      <c r="V79" s="230"/>
      <c r="W79" s="181"/>
      <c r="X79" s="181"/>
      <c r="Y79" s="230"/>
      <c r="Z79" s="181"/>
      <c r="AA79" s="181"/>
      <c r="AB79" s="230"/>
      <c r="AC79" s="230"/>
      <c r="AD79" s="230"/>
      <c r="AE79" s="181"/>
      <c r="AF79" s="181"/>
      <c r="AG79" s="230"/>
      <c r="AH79" s="230"/>
      <c r="AI79" s="181"/>
      <c r="AJ79" s="181"/>
      <c r="AK79" s="230"/>
      <c r="AL79" s="230"/>
      <c r="AM79" s="230"/>
      <c r="AN79" s="181"/>
      <c r="AO79" s="181"/>
      <c r="AP79" s="230"/>
      <c r="AQ79" s="230"/>
      <c r="AR79" s="230"/>
      <c r="AS79" s="181"/>
      <c r="AT79" s="181"/>
      <c r="AU79" s="230"/>
      <c r="AV79" s="230"/>
      <c r="AW79" s="230"/>
      <c r="AX79" s="230"/>
      <c r="AY79" s="230"/>
      <c r="AZ79" s="230"/>
      <c r="BA79" s="463"/>
    </row>
    <row r="80" spans="1:53" ht="22.5" customHeight="1">
      <c r="A80" s="436"/>
      <c r="B80" s="470"/>
      <c r="C80" s="470"/>
      <c r="D80" s="225" t="s">
        <v>43</v>
      </c>
      <c r="E80" s="181"/>
      <c r="F80" s="181"/>
      <c r="G80" s="335"/>
      <c r="H80" s="181"/>
      <c r="I80" s="181"/>
      <c r="J80" s="230"/>
      <c r="K80" s="181"/>
      <c r="L80" s="181"/>
      <c r="M80" s="230"/>
      <c r="N80" s="181"/>
      <c r="O80" s="181"/>
      <c r="P80" s="230"/>
      <c r="Q80" s="181"/>
      <c r="R80" s="181"/>
      <c r="S80" s="230"/>
      <c r="T80" s="181"/>
      <c r="U80" s="181"/>
      <c r="V80" s="230"/>
      <c r="W80" s="181"/>
      <c r="X80" s="181"/>
      <c r="Y80" s="230"/>
      <c r="Z80" s="181"/>
      <c r="AA80" s="181"/>
      <c r="AB80" s="230"/>
      <c r="AC80" s="230"/>
      <c r="AD80" s="230"/>
      <c r="AE80" s="181"/>
      <c r="AF80" s="181"/>
      <c r="AG80" s="230"/>
      <c r="AH80" s="230"/>
      <c r="AI80" s="181"/>
      <c r="AJ80" s="181"/>
      <c r="AK80" s="230"/>
      <c r="AL80" s="230"/>
      <c r="AM80" s="230"/>
      <c r="AN80" s="181"/>
      <c r="AO80" s="181"/>
      <c r="AP80" s="230"/>
      <c r="AQ80" s="230"/>
      <c r="AR80" s="230"/>
      <c r="AS80" s="181"/>
      <c r="AT80" s="181"/>
      <c r="AU80" s="230"/>
      <c r="AV80" s="230"/>
      <c r="AW80" s="230"/>
      <c r="AX80" s="230"/>
      <c r="AY80" s="230"/>
      <c r="AZ80" s="230"/>
      <c r="BA80" s="463"/>
    </row>
    <row r="81" spans="1:53" ht="27" customHeight="1">
      <c r="A81" s="464">
        <v>41672</v>
      </c>
      <c r="B81" s="490" t="s">
        <v>311</v>
      </c>
      <c r="C81" s="490" t="s">
        <v>304</v>
      </c>
      <c r="D81" s="237" t="s">
        <v>41</v>
      </c>
      <c r="E81" s="302">
        <v>900</v>
      </c>
      <c r="F81" s="339">
        <v>899.99</v>
      </c>
      <c r="G81" s="335">
        <f>SUM(F81/E81*100)</f>
        <v>99.998888888888899</v>
      </c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>
        <v>900</v>
      </c>
      <c r="X81" s="388">
        <v>884.9</v>
      </c>
      <c r="Y81" s="335">
        <f>SUM(X81/W81*100)</f>
        <v>98.322222222222223</v>
      </c>
      <c r="Z81" s="384">
        <v>15.09</v>
      </c>
      <c r="AA81" s="302"/>
      <c r="AB81" s="302"/>
      <c r="AC81" s="384">
        <v>15.09</v>
      </c>
      <c r="AD81" s="384">
        <v>100</v>
      </c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269"/>
    </row>
    <row r="82" spans="1:53" ht="27" customHeight="1">
      <c r="A82" s="465"/>
      <c r="B82" s="491"/>
      <c r="C82" s="491"/>
      <c r="D82" s="235" t="s">
        <v>37</v>
      </c>
      <c r="E82" s="302"/>
      <c r="F82" s="302"/>
      <c r="G82" s="335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35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269"/>
    </row>
    <row r="83" spans="1:53" ht="27" customHeight="1">
      <c r="A83" s="465"/>
      <c r="B83" s="491"/>
      <c r="C83" s="491"/>
      <c r="D83" s="338" t="s">
        <v>2</v>
      </c>
      <c r="E83" s="302"/>
      <c r="F83" s="302"/>
      <c r="G83" s="335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35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269"/>
    </row>
    <row r="84" spans="1:53" ht="27" customHeight="1">
      <c r="A84" s="465"/>
      <c r="B84" s="491"/>
      <c r="C84" s="491"/>
      <c r="D84" s="180" t="s">
        <v>288</v>
      </c>
      <c r="E84" s="302">
        <v>900</v>
      </c>
      <c r="F84" s="339">
        <v>899.99</v>
      </c>
      <c r="G84" s="335">
        <f>SUM(F84/E84*100)</f>
        <v>99.998888888888899</v>
      </c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>
        <v>900</v>
      </c>
      <c r="X84" s="339">
        <v>884.9</v>
      </c>
      <c r="Y84" s="335">
        <f>SUM(X84/W84*100)</f>
        <v>98.322222222222223</v>
      </c>
      <c r="Z84" s="302">
        <v>15.09</v>
      </c>
      <c r="AA84" s="302"/>
      <c r="AB84" s="302"/>
      <c r="AC84" s="302">
        <v>15.09</v>
      </c>
      <c r="AD84" s="302">
        <v>100</v>
      </c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269"/>
    </row>
    <row r="85" spans="1:53" ht="58.5" customHeight="1">
      <c r="A85" s="465"/>
      <c r="B85" s="491"/>
      <c r="C85" s="491"/>
      <c r="D85" s="180" t="s">
        <v>296</v>
      </c>
      <c r="E85" s="302">
        <v>787</v>
      </c>
      <c r="F85" s="302">
        <v>787</v>
      </c>
      <c r="G85" s="378">
        <f>SUM(F85/E85*100)</f>
        <v>100</v>
      </c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>
        <v>787</v>
      </c>
      <c r="X85" s="302">
        <v>771.9</v>
      </c>
      <c r="Y85" s="335"/>
      <c r="Z85" s="302">
        <v>15.09</v>
      </c>
      <c r="AA85" s="302"/>
      <c r="AB85" s="302"/>
      <c r="AC85" s="302">
        <v>15.09</v>
      </c>
      <c r="AD85" s="302">
        <v>100</v>
      </c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269"/>
    </row>
    <row r="86" spans="1:53" ht="27" customHeight="1">
      <c r="A86" s="465"/>
      <c r="B86" s="491"/>
      <c r="C86" s="491"/>
      <c r="D86" s="180" t="s">
        <v>289</v>
      </c>
      <c r="E86" s="302"/>
      <c r="F86" s="302"/>
      <c r="G86" s="335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35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269"/>
    </row>
    <row r="87" spans="1:53" ht="27" customHeight="1">
      <c r="A87" s="465"/>
      <c r="B87" s="491"/>
      <c r="C87" s="491"/>
      <c r="D87" s="225" t="s">
        <v>43</v>
      </c>
      <c r="E87" s="302"/>
      <c r="F87" s="302"/>
      <c r="G87" s="335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35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269"/>
    </row>
    <row r="88" spans="1:53" ht="27" customHeight="1">
      <c r="A88" s="464" t="s">
        <v>8</v>
      </c>
      <c r="B88" s="478" t="s">
        <v>313</v>
      </c>
      <c r="C88" s="478" t="s">
        <v>304</v>
      </c>
      <c r="D88" s="237" t="s">
        <v>41</v>
      </c>
      <c r="E88" s="302">
        <v>12</v>
      </c>
      <c r="F88" s="302">
        <v>0.30499999999999999</v>
      </c>
      <c r="G88" s="378">
        <v>11.69</v>
      </c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>
        <v>5</v>
      </c>
      <c r="X88" s="302">
        <v>0.30499999999999999</v>
      </c>
      <c r="Y88" s="335">
        <f>SUM(X88/W88*100)</f>
        <v>6.1</v>
      </c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39">
        <v>11.69</v>
      </c>
      <c r="AY88" s="302"/>
      <c r="AZ88" s="280">
        <f>SUM(AY88/AX88*100)</f>
        <v>0</v>
      </c>
      <c r="BA88" s="269"/>
    </row>
    <row r="89" spans="1:53" ht="27" customHeight="1">
      <c r="A89" s="465"/>
      <c r="B89" s="479"/>
      <c r="C89" s="478"/>
      <c r="D89" s="235" t="s">
        <v>37</v>
      </c>
      <c r="E89" s="302"/>
      <c r="F89" s="302"/>
      <c r="G89" s="335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35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280"/>
      <c r="BA89" s="269"/>
    </row>
    <row r="90" spans="1:53" ht="27" customHeight="1">
      <c r="A90" s="465"/>
      <c r="B90" s="479"/>
      <c r="C90" s="478"/>
      <c r="D90" s="338" t="s">
        <v>2</v>
      </c>
      <c r="E90" s="302"/>
      <c r="F90" s="302"/>
      <c r="G90" s="335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35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280"/>
      <c r="BA90" s="269"/>
    </row>
    <row r="91" spans="1:53" ht="27" customHeight="1">
      <c r="A91" s="465"/>
      <c r="B91" s="479"/>
      <c r="C91" s="478"/>
      <c r="D91" s="180" t="s">
        <v>288</v>
      </c>
      <c r="E91" s="302">
        <v>12</v>
      </c>
      <c r="F91" s="302">
        <v>0.30499999999999999</v>
      </c>
      <c r="G91" s="378">
        <v>11.69</v>
      </c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>
        <v>5</v>
      </c>
      <c r="X91" s="302">
        <v>0.30499999999999999</v>
      </c>
      <c r="Y91" s="335">
        <f>SUM(X91/W91*100)</f>
        <v>6.1</v>
      </c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39">
        <v>11.69</v>
      </c>
      <c r="AY91" s="302"/>
      <c r="AZ91" s="280">
        <f>SUM(AY91/AX91*100)</f>
        <v>0</v>
      </c>
      <c r="BA91" s="269"/>
    </row>
    <row r="92" spans="1:53" ht="27" customHeight="1">
      <c r="A92" s="465"/>
      <c r="B92" s="479"/>
      <c r="C92" s="478"/>
      <c r="D92" s="180" t="s">
        <v>296</v>
      </c>
      <c r="E92" s="302"/>
      <c r="F92" s="302"/>
      <c r="G92" s="335" t="e">
        <f>SUM(F92/E92*100)</f>
        <v>#DIV/0!</v>
      </c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35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280"/>
      <c r="BA92" s="269"/>
    </row>
    <row r="93" spans="1:53" ht="27" customHeight="1">
      <c r="A93" s="465"/>
      <c r="B93" s="479"/>
      <c r="C93" s="478"/>
      <c r="D93" s="180" t="s">
        <v>289</v>
      </c>
      <c r="E93" s="302"/>
      <c r="F93" s="302"/>
      <c r="G93" s="335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35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280"/>
      <c r="BA93" s="269"/>
    </row>
    <row r="94" spans="1:53" ht="27" customHeight="1">
      <c r="A94" s="465"/>
      <c r="B94" s="479"/>
      <c r="C94" s="478"/>
      <c r="D94" s="225" t="s">
        <v>43</v>
      </c>
      <c r="E94" s="302"/>
      <c r="F94" s="302"/>
      <c r="G94" s="335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35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280"/>
      <c r="BA94" s="269"/>
    </row>
    <row r="95" spans="1:53" ht="21" customHeight="1">
      <c r="A95" s="436"/>
      <c r="B95" s="489" t="s">
        <v>322</v>
      </c>
      <c r="C95" s="470"/>
      <c r="D95" s="237" t="s">
        <v>41</v>
      </c>
      <c r="E95" s="339">
        <f>E88+E81+E74</f>
        <v>912</v>
      </c>
      <c r="F95" s="339">
        <v>899.99</v>
      </c>
      <c r="G95" s="335">
        <f>SUM(F95/E95*100)</f>
        <v>98.683114035087712</v>
      </c>
      <c r="H95" s="339">
        <f t="shared" ref="H95:AY95" si="2">H88+H81+H74</f>
        <v>0</v>
      </c>
      <c r="I95" s="339">
        <f t="shared" si="2"/>
        <v>0</v>
      </c>
      <c r="J95" s="335" t="e">
        <f>SUM(I95/H95*100)</f>
        <v>#DIV/0!</v>
      </c>
      <c r="K95" s="339">
        <f t="shared" si="2"/>
        <v>0</v>
      </c>
      <c r="L95" s="339">
        <f t="shared" si="2"/>
        <v>0</v>
      </c>
      <c r="M95" s="339">
        <f t="shared" si="2"/>
        <v>0</v>
      </c>
      <c r="N95" s="339">
        <f t="shared" si="2"/>
        <v>0</v>
      </c>
      <c r="O95" s="339">
        <f t="shared" si="2"/>
        <v>0</v>
      </c>
      <c r="P95" s="339">
        <f t="shared" si="2"/>
        <v>0</v>
      </c>
      <c r="Q95" s="339">
        <f t="shared" si="2"/>
        <v>0</v>
      </c>
      <c r="R95" s="339">
        <f t="shared" si="2"/>
        <v>0</v>
      </c>
      <c r="S95" s="339">
        <f t="shared" si="2"/>
        <v>0</v>
      </c>
      <c r="T95" s="339">
        <f t="shared" si="2"/>
        <v>0</v>
      </c>
      <c r="U95" s="339">
        <f t="shared" si="2"/>
        <v>0</v>
      </c>
      <c r="V95" s="339">
        <f t="shared" si="2"/>
        <v>0</v>
      </c>
      <c r="W95" s="339">
        <f t="shared" si="2"/>
        <v>905</v>
      </c>
      <c r="X95" s="339">
        <v>885.21</v>
      </c>
      <c r="Y95" s="335">
        <f>SUM(X95/W95*100)</f>
        <v>97.813259668508294</v>
      </c>
      <c r="Z95" s="384">
        <v>15.09</v>
      </c>
      <c r="AA95" s="339">
        <f t="shared" si="2"/>
        <v>0</v>
      </c>
      <c r="AB95" s="339">
        <f t="shared" si="2"/>
        <v>0</v>
      </c>
      <c r="AC95" s="339">
        <f t="shared" si="2"/>
        <v>15.09</v>
      </c>
      <c r="AD95" s="339">
        <f t="shared" si="2"/>
        <v>100</v>
      </c>
      <c r="AE95" s="339">
        <f t="shared" si="2"/>
        <v>0</v>
      </c>
      <c r="AF95" s="339">
        <f t="shared" si="2"/>
        <v>0</v>
      </c>
      <c r="AG95" s="339">
        <f t="shared" si="2"/>
        <v>0</v>
      </c>
      <c r="AH95" s="339">
        <f t="shared" si="2"/>
        <v>0</v>
      </c>
      <c r="AI95" s="339">
        <f t="shared" si="2"/>
        <v>0</v>
      </c>
      <c r="AJ95" s="339">
        <f t="shared" si="2"/>
        <v>0</v>
      </c>
      <c r="AK95" s="339">
        <f t="shared" si="2"/>
        <v>0</v>
      </c>
      <c r="AL95" s="339">
        <f t="shared" si="2"/>
        <v>0</v>
      </c>
      <c r="AM95" s="339">
        <f t="shared" si="2"/>
        <v>0</v>
      </c>
      <c r="AN95" s="339">
        <f t="shared" si="2"/>
        <v>0</v>
      </c>
      <c r="AO95" s="339">
        <f t="shared" si="2"/>
        <v>0</v>
      </c>
      <c r="AP95" s="339">
        <f t="shared" si="2"/>
        <v>0</v>
      </c>
      <c r="AQ95" s="339">
        <f t="shared" si="2"/>
        <v>0</v>
      </c>
      <c r="AR95" s="339">
        <f t="shared" si="2"/>
        <v>0</v>
      </c>
      <c r="AS95" s="339">
        <f t="shared" si="2"/>
        <v>0</v>
      </c>
      <c r="AT95" s="339">
        <f t="shared" si="2"/>
        <v>0</v>
      </c>
      <c r="AU95" s="339">
        <f t="shared" si="2"/>
        <v>0</v>
      </c>
      <c r="AV95" s="339">
        <f t="shared" si="2"/>
        <v>0</v>
      </c>
      <c r="AW95" s="339">
        <f t="shared" si="2"/>
        <v>0</v>
      </c>
      <c r="AX95" s="339">
        <v>11.69</v>
      </c>
      <c r="AY95" s="339">
        <f t="shared" si="2"/>
        <v>0</v>
      </c>
      <c r="AZ95" s="280">
        <f>SUM(AY95/AX95*100)</f>
        <v>0</v>
      </c>
      <c r="BA95" s="442"/>
    </row>
    <row r="96" spans="1:53" ht="31.5">
      <c r="A96" s="436"/>
      <c r="B96" s="489"/>
      <c r="C96" s="470"/>
      <c r="D96" s="235" t="s">
        <v>37</v>
      </c>
      <c r="E96" s="285"/>
      <c r="F96" s="302"/>
      <c r="G96" s="335"/>
      <c r="H96" s="285"/>
      <c r="I96" s="285"/>
      <c r="J96" s="33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33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302"/>
      <c r="AY96" s="230"/>
      <c r="AZ96" s="280"/>
      <c r="BA96" s="443"/>
    </row>
    <row r="97" spans="1:53" ht="54" customHeight="1">
      <c r="A97" s="436"/>
      <c r="B97" s="489"/>
      <c r="C97" s="470"/>
      <c r="D97" s="338" t="s">
        <v>2</v>
      </c>
      <c r="E97" s="285"/>
      <c r="F97" s="302"/>
      <c r="G97" s="335"/>
      <c r="H97" s="285"/>
      <c r="I97" s="285"/>
      <c r="J97" s="33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33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302"/>
      <c r="AY97" s="230"/>
      <c r="AZ97" s="280"/>
      <c r="BA97" s="443"/>
    </row>
    <row r="98" spans="1:53" ht="21" customHeight="1">
      <c r="A98" s="436"/>
      <c r="B98" s="489"/>
      <c r="C98" s="470"/>
      <c r="D98" s="180" t="s">
        <v>288</v>
      </c>
      <c r="E98" s="339">
        <f>E91+E84+E77</f>
        <v>912</v>
      </c>
      <c r="F98" s="339">
        <v>899.99</v>
      </c>
      <c r="G98" s="335">
        <f>SUM(F98/E98*100)</f>
        <v>98.683114035087712</v>
      </c>
      <c r="H98" s="339">
        <f t="shared" ref="H98:AY98" si="3">H91+H84+H77</f>
        <v>0</v>
      </c>
      <c r="I98" s="339">
        <f t="shared" si="3"/>
        <v>0</v>
      </c>
      <c r="J98" s="335" t="e">
        <f>SUM(I98/H98*100)</f>
        <v>#DIV/0!</v>
      </c>
      <c r="K98" s="339">
        <f t="shared" si="3"/>
        <v>0</v>
      </c>
      <c r="L98" s="339">
        <f t="shared" si="3"/>
        <v>0</v>
      </c>
      <c r="M98" s="339">
        <f t="shared" si="3"/>
        <v>0</v>
      </c>
      <c r="N98" s="339">
        <f t="shared" si="3"/>
        <v>0</v>
      </c>
      <c r="O98" s="339">
        <f t="shared" si="3"/>
        <v>0</v>
      </c>
      <c r="P98" s="339">
        <f t="shared" si="3"/>
        <v>0</v>
      </c>
      <c r="Q98" s="339">
        <f t="shared" si="3"/>
        <v>0</v>
      </c>
      <c r="R98" s="339">
        <f t="shared" si="3"/>
        <v>0</v>
      </c>
      <c r="S98" s="339">
        <f t="shared" si="3"/>
        <v>0</v>
      </c>
      <c r="T98" s="339">
        <f t="shared" si="3"/>
        <v>0</v>
      </c>
      <c r="U98" s="339">
        <f t="shared" si="3"/>
        <v>0</v>
      </c>
      <c r="V98" s="339">
        <f t="shared" si="3"/>
        <v>0</v>
      </c>
      <c r="W98" s="339">
        <f t="shared" si="3"/>
        <v>905</v>
      </c>
      <c r="X98" s="339">
        <v>885.21</v>
      </c>
      <c r="Y98" s="335">
        <f>SUM(X98/W98*100)</f>
        <v>97.813259668508294</v>
      </c>
      <c r="Z98" s="384">
        <v>15.09</v>
      </c>
      <c r="AA98" s="339">
        <f t="shared" si="3"/>
        <v>0</v>
      </c>
      <c r="AB98" s="339">
        <f t="shared" si="3"/>
        <v>0</v>
      </c>
      <c r="AC98" s="339">
        <f t="shared" si="3"/>
        <v>15.09</v>
      </c>
      <c r="AD98" s="339">
        <f t="shared" si="3"/>
        <v>100</v>
      </c>
      <c r="AE98" s="339">
        <f t="shared" si="3"/>
        <v>0</v>
      </c>
      <c r="AF98" s="339">
        <f t="shared" si="3"/>
        <v>0</v>
      </c>
      <c r="AG98" s="339">
        <f t="shared" si="3"/>
        <v>0</v>
      </c>
      <c r="AH98" s="339">
        <f t="shared" si="3"/>
        <v>0</v>
      </c>
      <c r="AI98" s="339">
        <f t="shared" si="3"/>
        <v>0</v>
      </c>
      <c r="AJ98" s="339">
        <f t="shared" si="3"/>
        <v>0</v>
      </c>
      <c r="AK98" s="339">
        <f t="shared" si="3"/>
        <v>0</v>
      </c>
      <c r="AL98" s="339">
        <f t="shared" si="3"/>
        <v>0</v>
      </c>
      <c r="AM98" s="339">
        <f t="shared" si="3"/>
        <v>0</v>
      </c>
      <c r="AN98" s="339">
        <f t="shared" si="3"/>
        <v>0</v>
      </c>
      <c r="AO98" s="339">
        <f t="shared" si="3"/>
        <v>0</v>
      </c>
      <c r="AP98" s="339">
        <f t="shared" si="3"/>
        <v>0</v>
      </c>
      <c r="AQ98" s="339">
        <f t="shared" si="3"/>
        <v>0</v>
      </c>
      <c r="AR98" s="339">
        <f t="shared" si="3"/>
        <v>0</v>
      </c>
      <c r="AS98" s="339">
        <f t="shared" si="3"/>
        <v>0</v>
      </c>
      <c r="AT98" s="339">
        <f t="shared" si="3"/>
        <v>0</v>
      </c>
      <c r="AU98" s="339">
        <f t="shared" si="3"/>
        <v>0</v>
      </c>
      <c r="AV98" s="339">
        <f t="shared" si="3"/>
        <v>0</v>
      </c>
      <c r="AW98" s="339">
        <f t="shared" si="3"/>
        <v>0</v>
      </c>
      <c r="AX98" s="339">
        <v>11.69</v>
      </c>
      <c r="AY98" s="339">
        <f t="shared" si="3"/>
        <v>0</v>
      </c>
      <c r="AZ98" s="280">
        <f>SUM(AY98/AX98*100)</f>
        <v>0</v>
      </c>
      <c r="BA98" s="443"/>
    </row>
    <row r="99" spans="1:53" ht="82.5" customHeight="1">
      <c r="A99" s="436"/>
      <c r="B99" s="489"/>
      <c r="C99" s="470"/>
      <c r="D99" s="180" t="s">
        <v>296</v>
      </c>
      <c r="E99" s="339">
        <v>787</v>
      </c>
      <c r="F99" s="384">
        <v>787</v>
      </c>
      <c r="G99" s="335">
        <f>SUM(F99/E99*100)</f>
        <v>100</v>
      </c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358">
        <v>787</v>
      </c>
      <c r="X99" s="358">
        <v>771.9</v>
      </c>
      <c r="Y99" s="285"/>
      <c r="Z99" s="384">
        <v>15.09</v>
      </c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30"/>
      <c r="AY99" s="230"/>
      <c r="AZ99" s="230"/>
      <c r="BA99" s="443"/>
    </row>
    <row r="100" spans="1:53" ht="21" customHeight="1">
      <c r="A100" s="436"/>
      <c r="B100" s="489"/>
      <c r="C100" s="470"/>
      <c r="D100" s="180" t="s">
        <v>289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30"/>
      <c r="AY100" s="230"/>
      <c r="AZ100" s="230"/>
      <c r="BA100" s="443"/>
    </row>
    <row r="101" spans="1:53" s="270" customFormat="1" ht="21" customHeight="1">
      <c r="A101" s="436"/>
      <c r="B101" s="489"/>
      <c r="C101" s="470"/>
      <c r="D101" s="225" t="s">
        <v>43</v>
      </c>
      <c r="E101" s="181"/>
      <c r="F101" s="181"/>
      <c r="G101" s="230"/>
      <c r="H101" s="181"/>
      <c r="I101" s="181"/>
      <c r="J101" s="230"/>
      <c r="K101" s="181"/>
      <c r="L101" s="181"/>
      <c r="M101" s="230"/>
      <c r="N101" s="181"/>
      <c r="O101" s="181"/>
      <c r="P101" s="230"/>
      <c r="Q101" s="181"/>
      <c r="R101" s="181"/>
      <c r="S101" s="230"/>
      <c r="T101" s="181"/>
      <c r="U101" s="181"/>
      <c r="V101" s="230"/>
      <c r="W101" s="181"/>
      <c r="X101" s="181"/>
      <c r="Y101" s="230"/>
      <c r="Z101" s="181"/>
      <c r="AA101" s="181"/>
      <c r="AB101" s="230"/>
      <c r="AC101" s="230"/>
      <c r="AD101" s="230"/>
      <c r="AE101" s="181"/>
      <c r="AF101" s="181"/>
      <c r="AG101" s="230"/>
      <c r="AH101" s="230"/>
      <c r="AI101" s="181"/>
      <c r="AJ101" s="181"/>
      <c r="AK101" s="230"/>
      <c r="AL101" s="230"/>
      <c r="AM101" s="230"/>
      <c r="AN101" s="181"/>
      <c r="AO101" s="181"/>
      <c r="AP101" s="230"/>
      <c r="AQ101" s="230"/>
      <c r="AR101" s="230"/>
      <c r="AS101" s="181"/>
      <c r="AT101" s="181"/>
      <c r="AU101" s="230"/>
      <c r="AV101" s="230"/>
      <c r="AW101" s="230"/>
      <c r="AX101" s="230"/>
      <c r="AY101" s="230"/>
      <c r="AZ101" s="230"/>
      <c r="BA101" s="443"/>
    </row>
    <row r="102" spans="1:53" ht="20.25" customHeight="1">
      <c r="A102" s="448" t="s">
        <v>314</v>
      </c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  <c r="BA102" s="272"/>
    </row>
    <row r="103" spans="1:53" ht="21" customHeight="1">
      <c r="A103" s="438" t="s">
        <v>16</v>
      </c>
      <c r="B103" s="438" t="s">
        <v>315</v>
      </c>
      <c r="C103" s="438" t="s">
        <v>304</v>
      </c>
      <c r="D103" s="303" t="s">
        <v>41</v>
      </c>
      <c r="E103" s="341">
        <v>200</v>
      </c>
      <c r="F103" s="285">
        <f>F106</f>
        <v>178.35999999999999</v>
      </c>
      <c r="G103" s="335">
        <f>SUM(F103/E103*100)</f>
        <v>89.179999999999993</v>
      </c>
      <c r="H103" s="285"/>
      <c r="I103" s="285"/>
      <c r="J103" s="285"/>
      <c r="K103" s="285"/>
      <c r="L103" s="285"/>
      <c r="M103" s="285"/>
      <c r="N103" s="379">
        <v>175.7</v>
      </c>
      <c r="O103" s="379">
        <v>175.7</v>
      </c>
      <c r="P103" s="380">
        <f>SUM(O103/N103*100)</f>
        <v>100</v>
      </c>
      <c r="Q103" s="379">
        <f>Q106</f>
        <v>2.66</v>
      </c>
      <c r="R103" s="379">
        <f>R106</f>
        <v>2.66</v>
      </c>
      <c r="S103" s="285">
        <v>100</v>
      </c>
      <c r="T103" s="285"/>
      <c r="U103" s="285"/>
      <c r="V103" s="285"/>
      <c r="W103" s="285">
        <v>0</v>
      </c>
      <c r="X103" s="285"/>
      <c r="Y103" s="33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>
        <v>21.64</v>
      </c>
      <c r="AY103" s="285"/>
      <c r="AZ103" s="285"/>
      <c r="BA103" s="377"/>
    </row>
    <row r="104" spans="1:53" ht="21" customHeight="1">
      <c r="A104" s="440"/>
      <c r="B104" s="453"/>
      <c r="C104" s="440"/>
      <c r="D104" s="304" t="s">
        <v>37</v>
      </c>
      <c r="E104" s="341"/>
      <c r="F104" s="285"/>
      <c r="G104" s="335"/>
      <c r="H104" s="285"/>
      <c r="I104" s="285"/>
      <c r="J104" s="285"/>
      <c r="K104" s="285"/>
      <c r="L104" s="285"/>
      <c r="M104" s="285"/>
      <c r="N104" s="379"/>
      <c r="O104" s="379"/>
      <c r="P104" s="380"/>
      <c r="Q104" s="379"/>
      <c r="R104" s="379"/>
      <c r="S104" s="285"/>
      <c r="T104" s="285"/>
      <c r="U104" s="285"/>
      <c r="V104" s="285"/>
      <c r="W104" s="285"/>
      <c r="X104" s="285"/>
      <c r="Y104" s="33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71"/>
    </row>
    <row r="105" spans="1:53" ht="21" customHeight="1">
      <c r="A105" s="440"/>
      <c r="B105" s="453"/>
      <c r="C105" s="440"/>
      <c r="D105" s="304" t="s">
        <v>2</v>
      </c>
      <c r="E105" s="341"/>
      <c r="F105" s="285"/>
      <c r="G105" s="335"/>
      <c r="H105" s="285"/>
      <c r="I105" s="285"/>
      <c r="J105" s="285"/>
      <c r="K105" s="285"/>
      <c r="L105" s="285"/>
      <c r="M105" s="285"/>
      <c r="N105" s="379"/>
      <c r="O105" s="379"/>
      <c r="P105" s="380"/>
      <c r="Q105" s="379"/>
      <c r="R105" s="379"/>
      <c r="S105" s="285"/>
      <c r="T105" s="285"/>
      <c r="U105" s="285"/>
      <c r="V105" s="285"/>
      <c r="W105" s="285"/>
      <c r="X105" s="285"/>
      <c r="Y105" s="33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71"/>
    </row>
    <row r="106" spans="1:53" ht="21" customHeight="1">
      <c r="A106" s="440"/>
      <c r="B106" s="453"/>
      <c r="C106" s="440"/>
      <c r="D106" s="306" t="s">
        <v>288</v>
      </c>
      <c r="E106" s="341">
        <v>200</v>
      </c>
      <c r="F106" s="285">
        <f>O106+R106</f>
        <v>178.35999999999999</v>
      </c>
      <c r="G106" s="335">
        <f>SUM(F106/E106*100)</f>
        <v>89.179999999999993</v>
      </c>
      <c r="H106" s="285"/>
      <c r="I106" s="285"/>
      <c r="J106" s="285"/>
      <c r="K106" s="285"/>
      <c r="L106" s="285"/>
      <c r="M106" s="285"/>
      <c r="N106" s="379">
        <v>175.7</v>
      </c>
      <c r="O106" s="379">
        <v>175.7</v>
      </c>
      <c r="P106" s="380">
        <f>SUM(O106/N106*100)</f>
        <v>100</v>
      </c>
      <c r="Q106" s="379">
        <v>2.66</v>
      </c>
      <c r="R106" s="379">
        <v>2.66</v>
      </c>
      <c r="S106" s="285">
        <v>100</v>
      </c>
      <c r="T106" s="285"/>
      <c r="U106" s="285"/>
      <c r="V106" s="285"/>
      <c r="W106" s="285">
        <v>0</v>
      </c>
      <c r="X106" s="285"/>
      <c r="Y106" s="33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>
        <v>21.64</v>
      </c>
      <c r="AY106" s="285"/>
      <c r="AZ106" s="285"/>
      <c r="BA106" s="271"/>
    </row>
    <row r="107" spans="1:53" ht="45" customHeight="1">
      <c r="A107" s="440"/>
      <c r="B107" s="453"/>
      <c r="C107" s="440"/>
      <c r="D107" s="306" t="s">
        <v>296</v>
      </c>
      <c r="E107" s="285"/>
      <c r="F107" s="285"/>
      <c r="G107" s="335" t="e">
        <f>SUM(F107/E107*100)</f>
        <v>#DIV/0!</v>
      </c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71"/>
    </row>
    <row r="108" spans="1:53" ht="21" customHeight="1">
      <c r="A108" s="440"/>
      <c r="B108" s="453"/>
      <c r="C108" s="440"/>
      <c r="D108" s="306" t="s">
        <v>289</v>
      </c>
      <c r="E108" s="285"/>
      <c r="F108" s="285"/>
      <c r="G108" s="33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71"/>
    </row>
    <row r="109" spans="1:53" ht="21" customHeight="1">
      <c r="A109" s="440"/>
      <c r="B109" s="453"/>
      <c r="C109" s="440"/>
      <c r="D109" s="306" t="s">
        <v>43</v>
      </c>
      <c r="E109" s="285"/>
      <c r="F109" s="285"/>
      <c r="G109" s="33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71"/>
    </row>
    <row r="110" spans="1:53" ht="21" customHeight="1">
      <c r="A110" s="438" t="s">
        <v>316</v>
      </c>
      <c r="B110" s="438" t="s">
        <v>317</v>
      </c>
      <c r="C110" s="438" t="s">
        <v>304</v>
      </c>
      <c r="D110" s="303" t="s">
        <v>41</v>
      </c>
      <c r="E110" s="280">
        <v>100</v>
      </c>
      <c r="F110" s="285">
        <v>84.58</v>
      </c>
      <c r="G110" s="335">
        <f>SUM(F110/E110*100)</f>
        <v>84.58</v>
      </c>
      <c r="H110" s="285"/>
      <c r="I110" s="285"/>
      <c r="J110" s="285"/>
      <c r="K110" s="285"/>
      <c r="L110" s="285"/>
      <c r="M110" s="285"/>
      <c r="N110" s="285"/>
      <c r="O110" s="285"/>
      <c r="P110" s="285"/>
      <c r="Q110" s="285">
        <v>75</v>
      </c>
      <c r="R110" s="285">
        <v>69.38</v>
      </c>
      <c r="S110" s="335">
        <f>SUM(R110/Q110*100)</f>
        <v>92.506666666666661</v>
      </c>
      <c r="T110" s="285">
        <v>9.58</v>
      </c>
      <c r="U110" s="285">
        <v>9.3699999999999992</v>
      </c>
      <c r="V110" s="335">
        <f>SUM(U110/T110*100)</f>
        <v>97.807933194154487</v>
      </c>
      <c r="W110" s="285">
        <v>0.216</v>
      </c>
      <c r="X110" s="285">
        <v>0.216</v>
      </c>
      <c r="Y110" s="285">
        <v>100</v>
      </c>
      <c r="Z110" s="285"/>
      <c r="AA110" s="285"/>
      <c r="AB110" s="285"/>
      <c r="AC110" s="285"/>
      <c r="AD110" s="285"/>
      <c r="AE110" s="285"/>
      <c r="AF110" s="285"/>
      <c r="AG110" s="285"/>
      <c r="AH110" s="33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>
        <v>15.42</v>
      </c>
      <c r="AY110" s="285"/>
      <c r="AZ110" s="285"/>
      <c r="BA110" s="271"/>
    </row>
    <row r="111" spans="1:53" ht="21" customHeight="1">
      <c r="A111" s="440"/>
      <c r="B111" s="454"/>
      <c r="C111" s="440"/>
      <c r="D111" s="304" t="s">
        <v>37</v>
      </c>
      <c r="E111" s="285"/>
      <c r="F111" s="285"/>
      <c r="G111" s="33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335"/>
      <c r="T111" s="285"/>
      <c r="U111" s="285"/>
      <c r="V111" s="33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33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71"/>
    </row>
    <row r="112" spans="1:53" ht="21" customHeight="1">
      <c r="A112" s="440"/>
      <c r="B112" s="454"/>
      <c r="C112" s="440"/>
      <c r="D112" s="304" t="s">
        <v>2</v>
      </c>
      <c r="E112" s="285"/>
      <c r="F112" s="285"/>
      <c r="G112" s="33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335"/>
      <c r="T112" s="285"/>
      <c r="U112" s="285"/>
      <c r="V112" s="33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33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71"/>
    </row>
    <row r="113" spans="1:53" ht="47.25" customHeight="1">
      <c r="A113" s="440"/>
      <c r="B113" s="454"/>
      <c r="C113" s="440"/>
      <c r="D113" s="306" t="s">
        <v>288</v>
      </c>
      <c r="E113" s="285">
        <v>100</v>
      </c>
      <c r="F113" s="285">
        <v>84.58</v>
      </c>
      <c r="G113" s="335">
        <f>SUM(F113/E113*100)</f>
        <v>84.58</v>
      </c>
      <c r="H113" s="285"/>
      <c r="I113" s="285"/>
      <c r="J113" s="285"/>
      <c r="K113" s="285"/>
      <c r="L113" s="285"/>
      <c r="M113" s="285"/>
      <c r="N113" s="285"/>
      <c r="O113" s="285"/>
      <c r="P113" s="285"/>
      <c r="Q113" s="285">
        <v>75</v>
      </c>
      <c r="R113" s="285">
        <v>69.38</v>
      </c>
      <c r="S113" s="335">
        <f>SUM(R113/Q113*100)</f>
        <v>92.506666666666661</v>
      </c>
      <c r="T113" s="285">
        <v>9.58</v>
      </c>
      <c r="U113" s="285">
        <v>9.3699999999999992</v>
      </c>
      <c r="V113" s="335">
        <f>SUM(U113/T113*100)</f>
        <v>97.807933194154487</v>
      </c>
      <c r="W113" s="285">
        <v>0.22</v>
      </c>
      <c r="X113" s="285">
        <v>0.22</v>
      </c>
      <c r="Y113" s="285">
        <v>100</v>
      </c>
      <c r="Z113" s="285"/>
      <c r="AA113" s="285"/>
      <c r="AB113" s="285"/>
      <c r="AC113" s="285"/>
      <c r="AD113" s="285"/>
      <c r="AE113" s="285"/>
      <c r="AF113" s="285"/>
      <c r="AG113" s="285"/>
      <c r="AH113" s="33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>
        <v>15.42</v>
      </c>
      <c r="AY113" s="285"/>
      <c r="AZ113" s="285"/>
      <c r="BA113" s="271"/>
    </row>
    <row r="114" spans="1:53" ht="38.25" customHeight="1">
      <c r="A114" s="440"/>
      <c r="B114" s="454"/>
      <c r="C114" s="440"/>
      <c r="D114" s="306" t="s">
        <v>296</v>
      </c>
      <c r="E114" s="285"/>
      <c r="F114" s="285"/>
      <c r="G114" s="335" t="e">
        <f>SUM(F114/E114*100)</f>
        <v>#DIV/0!</v>
      </c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71"/>
    </row>
    <row r="115" spans="1:53" ht="21" customHeight="1">
      <c r="A115" s="440"/>
      <c r="B115" s="454"/>
      <c r="C115" s="440"/>
      <c r="D115" s="306" t="s">
        <v>289</v>
      </c>
      <c r="E115" s="285"/>
      <c r="F115" s="285"/>
      <c r="G115" s="33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71"/>
    </row>
    <row r="116" spans="1:53" ht="21" customHeight="1">
      <c r="A116" s="440"/>
      <c r="B116" s="454"/>
      <c r="C116" s="440"/>
      <c r="D116" s="306" t="s">
        <v>43</v>
      </c>
      <c r="E116" s="285"/>
      <c r="F116" s="285"/>
      <c r="G116" s="33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71"/>
    </row>
    <row r="117" spans="1:53" ht="21" customHeight="1">
      <c r="A117" s="438" t="s">
        <v>318</v>
      </c>
      <c r="B117" s="438" t="s">
        <v>319</v>
      </c>
      <c r="C117" s="438" t="s">
        <v>304</v>
      </c>
      <c r="D117" s="303" t="s">
        <v>41</v>
      </c>
      <c r="E117" s="285">
        <v>200</v>
      </c>
      <c r="F117" s="285"/>
      <c r="G117" s="335">
        <f>SUM(F117/E117*100)</f>
        <v>0</v>
      </c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335"/>
      <c r="Z117" s="282"/>
      <c r="AA117" s="285"/>
      <c r="AB117" s="285"/>
      <c r="AC117" s="285"/>
      <c r="AD117" s="335" t="e">
        <f>SUM(AC117/Z117*100)</f>
        <v>#DIV/0!</v>
      </c>
      <c r="AE117" s="285">
        <v>30</v>
      </c>
      <c r="AF117" s="285"/>
      <c r="AG117" s="285"/>
      <c r="AH117" s="285"/>
      <c r="AI117" s="282">
        <v>170</v>
      </c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71"/>
    </row>
    <row r="118" spans="1:53" ht="21" customHeight="1">
      <c r="A118" s="438"/>
      <c r="B118" s="440"/>
      <c r="C118" s="440"/>
      <c r="D118" s="304" t="s">
        <v>37</v>
      </c>
      <c r="E118" s="285"/>
      <c r="F118" s="285"/>
      <c r="G118" s="33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335"/>
      <c r="Z118" s="282"/>
      <c r="AA118" s="285"/>
      <c r="AB118" s="285"/>
      <c r="AC118" s="285"/>
      <c r="AD118" s="335"/>
      <c r="AE118" s="285"/>
      <c r="AF118" s="285"/>
      <c r="AG118" s="285"/>
      <c r="AH118" s="285"/>
      <c r="AI118" s="282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71"/>
    </row>
    <row r="119" spans="1:53" ht="21" customHeight="1">
      <c r="A119" s="438"/>
      <c r="B119" s="440"/>
      <c r="C119" s="440"/>
      <c r="D119" s="304" t="s">
        <v>2</v>
      </c>
      <c r="E119" s="285"/>
      <c r="F119" s="285"/>
      <c r="G119" s="33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335"/>
      <c r="Z119" s="282"/>
      <c r="AA119" s="285"/>
      <c r="AB119" s="285"/>
      <c r="AC119" s="285"/>
      <c r="AD119" s="335"/>
      <c r="AE119" s="285"/>
      <c r="AF119" s="285"/>
      <c r="AG119" s="285"/>
      <c r="AH119" s="285"/>
      <c r="AI119" s="282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71"/>
    </row>
    <row r="120" spans="1:53" ht="21" customHeight="1">
      <c r="A120" s="438"/>
      <c r="B120" s="440"/>
      <c r="C120" s="440"/>
      <c r="D120" s="306" t="s">
        <v>288</v>
      </c>
      <c r="E120" s="285">
        <v>200</v>
      </c>
      <c r="F120" s="285"/>
      <c r="G120" s="335">
        <f>SUM(F120/E120*100)</f>
        <v>0</v>
      </c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335"/>
      <c r="Z120" s="282"/>
      <c r="AA120" s="285"/>
      <c r="AB120" s="285"/>
      <c r="AC120" s="285"/>
      <c r="AD120" s="335" t="e">
        <f>SUM(AC120/Z120*100)</f>
        <v>#DIV/0!</v>
      </c>
      <c r="AE120" s="285">
        <v>30</v>
      </c>
      <c r="AF120" s="285"/>
      <c r="AG120" s="285"/>
      <c r="AH120" s="285"/>
      <c r="AI120" s="282">
        <v>170</v>
      </c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71"/>
    </row>
    <row r="121" spans="1:53" ht="21" customHeight="1">
      <c r="A121" s="438"/>
      <c r="B121" s="440"/>
      <c r="C121" s="440"/>
      <c r="D121" s="306" t="s">
        <v>296</v>
      </c>
      <c r="E121" s="285"/>
      <c r="F121" s="285"/>
      <c r="G121" s="335" t="e">
        <f>SUM(F121/E121*100)</f>
        <v>#DIV/0!</v>
      </c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335"/>
      <c r="Z121" s="282"/>
      <c r="AA121" s="285"/>
      <c r="AB121" s="285"/>
      <c r="AC121" s="285"/>
      <c r="AD121" s="33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71"/>
    </row>
    <row r="122" spans="1:53" ht="21" customHeight="1">
      <c r="A122" s="438"/>
      <c r="B122" s="440"/>
      <c r="C122" s="440"/>
      <c r="D122" s="306" t="s">
        <v>289</v>
      </c>
      <c r="E122" s="285"/>
      <c r="F122" s="285"/>
      <c r="G122" s="335" t="e">
        <f>SUM(F122/E122*100)</f>
        <v>#DIV/0!</v>
      </c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335"/>
      <c r="Z122" s="282"/>
      <c r="AA122" s="285"/>
      <c r="AB122" s="285"/>
      <c r="AC122" s="285"/>
      <c r="AD122" s="33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71"/>
    </row>
    <row r="123" spans="1:53" ht="21" customHeight="1">
      <c r="A123" s="438"/>
      <c r="B123" s="440"/>
      <c r="C123" s="440"/>
      <c r="D123" s="306" t="s">
        <v>43</v>
      </c>
      <c r="E123" s="285"/>
      <c r="F123" s="285"/>
      <c r="G123" s="335" t="e">
        <f>SUM(F123/E123*100)</f>
        <v>#DIV/0!</v>
      </c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335"/>
      <c r="Z123" s="282"/>
      <c r="AA123" s="285"/>
      <c r="AB123" s="285"/>
      <c r="AC123" s="285"/>
      <c r="AD123" s="33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71"/>
    </row>
    <row r="124" spans="1:53" ht="21" customHeight="1">
      <c r="A124" s="569" t="s">
        <v>320</v>
      </c>
      <c r="B124" s="572" t="s">
        <v>363</v>
      </c>
      <c r="C124" s="438" t="s">
        <v>304</v>
      </c>
      <c r="D124" s="303" t="s">
        <v>41</v>
      </c>
      <c r="E124" s="285">
        <v>19.3</v>
      </c>
      <c r="F124" s="285"/>
      <c r="G124" s="33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335"/>
      <c r="Z124" s="282"/>
      <c r="AA124" s="285"/>
      <c r="AB124" s="285"/>
      <c r="AC124" s="285"/>
      <c r="AD124" s="335"/>
      <c r="AE124" s="285">
        <v>19.3</v>
      </c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71"/>
    </row>
    <row r="125" spans="1:53" ht="21" customHeight="1">
      <c r="A125" s="570"/>
      <c r="B125" s="573"/>
      <c r="C125" s="440"/>
      <c r="D125" s="304" t="s">
        <v>37</v>
      </c>
      <c r="E125" s="285"/>
      <c r="F125" s="285"/>
      <c r="G125" s="33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335"/>
      <c r="Z125" s="282"/>
      <c r="AA125" s="285"/>
      <c r="AB125" s="285"/>
      <c r="AC125" s="285"/>
      <c r="AD125" s="33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71"/>
    </row>
    <row r="126" spans="1:53" ht="21" customHeight="1">
      <c r="A126" s="570"/>
      <c r="B126" s="573"/>
      <c r="C126" s="440"/>
      <c r="D126" s="304" t="s">
        <v>2</v>
      </c>
      <c r="E126" s="285"/>
      <c r="F126" s="285"/>
      <c r="G126" s="33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335"/>
      <c r="Z126" s="282"/>
      <c r="AA126" s="285"/>
      <c r="AB126" s="285"/>
      <c r="AC126" s="285"/>
      <c r="AD126" s="33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71"/>
    </row>
    <row r="127" spans="1:53" ht="21" customHeight="1">
      <c r="A127" s="570"/>
      <c r="B127" s="573"/>
      <c r="C127" s="440"/>
      <c r="D127" s="306" t="s">
        <v>288</v>
      </c>
      <c r="E127" s="285"/>
      <c r="F127" s="285"/>
      <c r="G127" s="33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335"/>
      <c r="Z127" s="282"/>
      <c r="AA127" s="285"/>
      <c r="AB127" s="285"/>
      <c r="AC127" s="285"/>
      <c r="AD127" s="335"/>
      <c r="AE127" s="285">
        <v>19.3</v>
      </c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71"/>
    </row>
    <row r="128" spans="1:53" ht="21" customHeight="1">
      <c r="A128" s="570"/>
      <c r="B128" s="573"/>
      <c r="C128" s="440"/>
      <c r="D128" s="306" t="s">
        <v>296</v>
      </c>
      <c r="E128" s="285"/>
      <c r="F128" s="285"/>
      <c r="G128" s="33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335"/>
      <c r="Z128" s="282"/>
      <c r="AA128" s="285"/>
      <c r="AB128" s="285"/>
      <c r="AC128" s="285"/>
      <c r="AD128" s="33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71"/>
    </row>
    <row r="129" spans="1:53" ht="21" customHeight="1">
      <c r="A129" s="570"/>
      <c r="B129" s="573"/>
      <c r="C129" s="440"/>
      <c r="D129" s="306" t="s">
        <v>289</v>
      </c>
      <c r="E129" s="285"/>
      <c r="F129" s="285"/>
      <c r="G129" s="33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335"/>
      <c r="Z129" s="282"/>
      <c r="AA129" s="285"/>
      <c r="AB129" s="285"/>
      <c r="AC129" s="285"/>
      <c r="AD129" s="33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71"/>
    </row>
    <row r="130" spans="1:53" ht="21" customHeight="1">
      <c r="A130" s="571"/>
      <c r="B130" s="574"/>
      <c r="C130" s="440"/>
      <c r="D130" s="306" t="s">
        <v>43</v>
      </c>
      <c r="E130" s="285"/>
      <c r="F130" s="285"/>
      <c r="G130" s="33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335"/>
      <c r="Z130" s="282"/>
      <c r="AA130" s="285"/>
      <c r="AB130" s="285"/>
      <c r="AC130" s="285"/>
      <c r="AD130" s="33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71"/>
    </row>
    <row r="131" spans="1:53" ht="21" customHeight="1">
      <c r="A131" s="575" t="s">
        <v>364</v>
      </c>
      <c r="B131" s="572" t="s">
        <v>366</v>
      </c>
      <c r="C131" s="438" t="s">
        <v>304</v>
      </c>
      <c r="D131" s="303" t="s">
        <v>41</v>
      </c>
      <c r="E131" s="358">
        <v>51.6</v>
      </c>
      <c r="F131" s="358"/>
      <c r="G131" s="33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335"/>
      <c r="Z131" s="282"/>
      <c r="AA131" s="285"/>
      <c r="AB131" s="285"/>
      <c r="AC131" s="285"/>
      <c r="AD131" s="335"/>
      <c r="AE131" s="285"/>
      <c r="AF131" s="285"/>
      <c r="AG131" s="285"/>
      <c r="AH131" s="285"/>
      <c r="AI131" s="285">
        <v>51.6</v>
      </c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71"/>
    </row>
    <row r="132" spans="1:53" ht="21" customHeight="1">
      <c r="A132" s="576"/>
      <c r="B132" s="573"/>
      <c r="C132" s="440"/>
      <c r="D132" s="304" t="s">
        <v>37</v>
      </c>
      <c r="E132" s="358"/>
      <c r="F132" s="358"/>
      <c r="G132" s="33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335"/>
      <c r="Z132" s="282"/>
      <c r="AA132" s="285"/>
      <c r="AB132" s="285"/>
      <c r="AC132" s="285"/>
      <c r="AD132" s="33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285"/>
      <c r="AU132" s="285"/>
      <c r="AV132" s="285"/>
      <c r="AW132" s="285"/>
      <c r="AX132" s="285"/>
      <c r="AY132" s="285"/>
      <c r="AZ132" s="285"/>
      <c r="BA132" s="271"/>
    </row>
    <row r="133" spans="1:53" ht="21" customHeight="1">
      <c r="A133" s="576"/>
      <c r="B133" s="573"/>
      <c r="C133" s="440"/>
      <c r="D133" s="304" t="s">
        <v>2</v>
      </c>
      <c r="E133" s="358"/>
      <c r="F133" s="358"/>
      <c r="G133" s="33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335"/>
      <c r="Z133" s="282"/>
      <c r="AA133" s="285"/>
      <c r="AB133" s="285"/>
      <c r="AC133" s="285"/>
      <c r="AD133" s="33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5"/>
      <c r="AX133" s="285"/>
      <c r="AY133" s="285"/>
      <c r="AZ133" s="285"/>
      <c r="BA133" s="271"/>
    </row>
    <row r="134" spans="1:53" ht="21" customHeight="1">
      <c r="A134" s="576"/>
      <c r="B134" s="573"/>
      <c r="C134" s="440"/>
      <c r="D134" s="306" t="s">
        <v>288</v>
      </c>
      <c r="E134" s="358"/>
      <c r="F134" s="358"/>
      <c r="G134" s="33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335"/>
      <c r="Z134" s="282"/>
      <c r="AA134" s="285"/>
      <c r="AB134" s="285"/>
      <c r="AC134" s="285"/>
      <c r="AD134" s="335"/>
      <c r="AE134" s="285"/>
      <c r="AF134" s="285"/>
      <c r="AG134" s="285"/>
      <c r="AH134" s="285"/>
      <c r="AI134" s="285">
        <v>51.6</v>
      </c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71"/>
    </row>
    <row r="135" spans="1:53" ht="21" customHeight="1">
      <c r="A135" s="576"/>
      <c r="B135" s="573"/>
      <c r="C135" s="440"/>
      <c r="D135" s="306" t="s">
        <v>296</v>
      </c>
      <c r="E135" s="358"/>
      <c r="F135" s="358"/>
      <c r="G135" s="33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335"/>
      <c r="Z135" s="282"/>
      <c r="AA135" s="285"/>
      <c r="AB135" s="285"/>
      <c r="AC135" s="285"/>
      <c r="AD135" s="33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85"/>
      <c r="AX135" s="285"/>
      <c r="AY135" s="285"/>
      <c r="AZ135" s="285"/>
      <c r="BA135" s="271"/>
    </row>
    <row r="136" spans="1:53" ht="21" customHeight="1">
      <c r="A136" s="576"/>
      <c r="B136" s="573"/>
      <c r="C136" s="440"/>
      <c r="D136" s="306" t="s">
        <v>289</v>
      </c>
      <c r="E136" s="358"/>
      <c r="F136" s="358"/>
      <c r="G136" s="33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335"/>
      <c r="Z136" s="282"/>
      <c r="AA136" s="285"/>
      <c r="AB136" s="285"/>
      <c r="AC136" s="285"/>
      <c r="AD136" s="33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  <c r="AY136" s="285"/>
      <c r="AZ136" s="285"/>
      <c r="BA136" s="271"/>
    </row>
    <row r="137" spans="1:53" ht="21" customHeight="1">
      <c r="A137" s="577"/>
      <c r="B137" s="574"/>
      <c r="C137" s="440"/>
      <c r="D137" s="306" t="s">
        <v>43</v>
      </c>
      <c r="E137" s="358"/>
      <c r="F137" s="358"/>
      <c r="G137" s="33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335"/>
      <c r="Z137" s="282"/>
      <c r="AA137" s="285"/>
      <c r="AB137" s="285"/>
      <c r="AC137" s="285"/>
      <c r="AD137" s="33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  <c r="AY137" s="285"/>
      <c r="AZ137" s="285"/>
      <c r="BA137" s="271"/>
    </row>
    <row r="138" spans="1:53" ht="21" customHeight="1">
      <c r="A138" s="438" t="s">
        <v>365</v>
      </c>
      <c r="B138" s="441" t="s">
        <v>321</v>
      </c>
      <c r="C138" s="444" t="s">
        <v>304</v>
      </c>
      <c r="D138" s="303" t="s">
        <v>41</v>
      </c>
      <c r="E138" s="341">
        <v>520</v>
      </c>
      <c r="F138" s="392">
        <v>204.31</v>
      </c>
      <c r="G138" s="335">
        <v>39.29</v>
      </c>
      <c r="H138" s="285"/>
      <c r="I138" s="285"/>
      <c r="J138" s="285"/>
      <c r="K138" s="285"/>
      <c r="L138" s="285"/>
      <c r="M138" s="285"/>
      <c r="N138" s="285">
        <v>90</v>
      </c>
      <c r="O138" s="282" t="s">
        <v>370</v>
      </c>
      <c r="P138" s="335" t="e">
        <f>SUM(O138/N138*100)</f>
        <v>#VALUE!</v>
      </c>
      <c r="Q138" s="285"/>
      <c r="R138" s="285"/>
      <c r="S138" s="285"/>
      <c r="T138" s="285">
        <v>0</v>
      </c>
      <c r="U138" s="285"/>
      <c r="V138" s="285"/>
      <c r="W138" s="285"/>
      <c r="X138" s="285"/>
      <c r="Y138" s="335"/>
      <c r="Z138" s="282">
        <v>122.96</v>
      </c>
      <c r="AA138" s="285"/>
      <c r="AB138" s="285"/>
      <c r="AC138" s="282">
        <v>122.96</v>
      </c>
      <c r="AD138" s="335">
        <f>SUM(AC138/Z138*100)</f>
        <v>100</v>
      </c>
      <c r="AE138" s="285">
        <v>185.65</v>
      </c>
      <c r="AF138" s="285"/>
      <c r="AG138" s="285"/>
      <c r="AH138" s="285"/>
      <c r="AI138" s="285">
        <v>130</v>
      </c>
      <c r="AJ138" s="285"/>
      <c r="AK138" s="285"/>
      <c r="AL138" s="285"/>
      <c r="AM138" s="285"/>
      <c r="AN138" s="285"/>
      <c r="AO138" s="285"/>
      <c r="AP138" s="285"/>
      <c r="AQ138" s="285"/>
      <c r="AR138" s="285"/>
      <c r="AS138" s="285"/>
      <c r="AT138" s="285"/>
      <c r="AU138" s="285"/>
      <c r="AV138" s="285"/>
      <c r="AW138" s="285"/>
      <c r="AX138" s="285"/>
      <c r="AY138" s="285"/>
      <c r="AZ138" s="285"/>
      <c r="BA138" s="271"/>
    </row>
    <row r="139" spans="1:53" ht="21" customHeight="1">
      <c r="A139" s="438"/>
      <c r="B139" s="466"/>
      <c r="C139" s="445"/>
      <c r="D139" s="304" t="s">
        <v>37</v>
      </c>
      <c r="E139" s="341"/>
      <c r="F139" s="392"/>
      <c r="G139" s="335"/>
      <c r="H139" s="285"/>
      <c r="I139" s="285"/>
      <c r="J139" s="285"/>
      <c r="K139" s="285"/>
      <c r="L139" s="285"/>
      <c r="M139" s="285"/>
      <c r="N139" s="285"/>
      <c r="O139" s="282"/>
      <c r="P139" s="335"/>
      <c r="Q139" s="285"/>
      <c r="R139" s="285"/>
      <c r="S139" s="285"/>
      <c r="T139" s="285"/>
      <c r="U139" s="285"/>
      <c r="V139" s="285"/>
      <c r="W139" s="285"/>
      <c r="X139" s="285"/>
      <c r="Y139" s="335"/>
      <c r="Z139" s="282"/>
      <c r="AA139" s="285"/>
      <c r="AB139" s="285"/>
      <c r="AC139" s="282"/>
      <c r="AD139" s="335"/>
      <c r="AE139" s="28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71"/>
    </row>
    <row r="140" spans="1:53" ht="21" customHeight="1">
      <c r="A140" s="438"/>
      <c r="B140" s="466"/>
      <c r="C140" s="445"/>
      <c r="D140" s="304" t="s">
        <v>2</v>
      </c>
      <c r="E140" s="341"/>
      <c r="F140" s="392"/>
      <c r="G140" s="335"/>
      <c r="H140" s="285"/>
      <c r="I140" s="285"/>
      <c r="J140" s="285"/>
      <c r="K140" s="285"/>
      <c r="L140" s="285"/>
      <c r="M140" s="285"/>
      <c r="N140" s="285"/>
      <c r="O140" s="282"/>
      <c r="P140" s="335"/>
      <c r="Q140" s="285"/>
      <c r="R140" s="285"/>
      <c r="S140" s="285"/>
      <c r="T140" s="285"/>
      <c r="U140" s="285"/>
      <c r="V140" s="285"/>
      <c r="W140" s="285"/>
      <c r="X140" s="285"/>
      <c r="Y140" s="335"/>
      <c r="Z140" s="282"/>
      <c r="AA140" s="285"/>
      <c r="AB140" s="285"/>
      <c r="AC140" s="282"/>
      <c r="AD140" s="33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71"/>
    </row>
    <row r="141" spans="1:53" ht="21" customHeight="1">
      <c r="A141" s="438"/>
      <c r="B141" s="466"/>
      <c r="C141" s="445"/>
      <c r="D141" s="306" t="s">
        <v>288</v>
      </c>
      <c r="E141" s="341">
        <v>520</v>
      </c>
      <c r="F141" s="392">
        <v>204.31</v>
      </c>
      <c r="G141" s="335">
        <v>39.29</v>
      </c>
      <c r="H141" s="285"/>
      <c r="I141" s="285"/>
      <c r="J141" s="285"/>
      <c r="K141" s="285"/>
      <c r="L141" s="285"/>
      <c r="M141" s="285"/>
      <c r="N141" s="285">
        <v>90</v>
      </c>
      <c r="O141" s="282" t="s">
        <v>370</v>
      </c>
      <c r="P141" s="335" t="e">
        <f>SUM(O141/N141*100)</f>
        <v>#VALUE!</v>
      </c>
      <c r="Q141" s="285"/>
      <c r="R141" s="285"/>
      <c r="S141" s="285"/>
      <c r="T141" s="285">
        <v>0</v>
      </c>
      <c r="U141" s="285"/>
      <c r="V141" s="285"/>
      <c r="W141" s="285"/>
      <c r="X141" s="285"/>
      <c r="Y141" s="335"/>
      <c r="Z141" s="282">
        <v>122.96</v>
      </c>
      <c r="AA141" s="285"/>
      <c r="AB141" s="285"/>
      <c r="AC141" s="282">
        <v>122.96</v>
      </c>
      <c r="AD141" s="335">
        <f>SUM(AC141/Z141*100)</f>
        <v>100</v>
      </c>
      <c r="AE141" s="285">
        <v>185.65</v>
      </c>
      <c r="AF141" s="285"/>
      <c r="AG141" s="285"/>
      <c r="AH141" s="285"/>
      <c r="AI141" s="285">
        <v>130</v>
      </c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71"/>
    </row>
    <row r="142" spans="1:53" ht="43.5" customHeight="1">
      <c r="A142" s="438"/>
      <c r="B142" s="466"/>
      <c r="C142" s="445"/>
      <c r="D142" s="306" t="s">
        <v>296</v>
      </c>
      <c r="E142" s="358"/>
      <c r="F142" s="358"/>
      <c r="G142" s="335" t="e">
        <f>SUM(F142/E142*100)</f>
        <v>#DIV/0!</v>
      </c>
      <c r="H142" s="285"/>
      <c r="I142" s="285"/>
      <c r="J142" s="285"/>
      <c r="K142" s="285"/>
      <c r="L142" s="285"/>
      <c r="M142" s="285"/>
      <c r="N142" s="285"/>
      <c r="O142" s="285"/>
      <c r="P142" s="335"/>
      <c r="Q142" s="285"/>
      <c r="R142" s="285"/>
      <c r="S142" s="285"/>
      <c r="T142" s="285"/>
      <c r="U142" s="285"/>
      <c r="V142" s="285"/>
      <c r="W142" s="285"/>
      <c r="X142" s="285"/>
      <c r="Y142" s="335"/>
      <c r="Z142" s="282"/>
      <c r="AA142" s="285"/>
      <c r="AB142" s="285"/>
      <c r="AC142" s="285"/>
      <c r="AD142" s="33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71"/>
    </row>
    <row r="143" spans="1:53" ht="21" customHeight="1">
      <c r="A143" s="438"/>
      <c r="B143" s="466"/>
      <c r="C143" s="445"/>
      <c r="D143" s="306" t="s">
        <v>289</v>
      </c>
      <c r="E143" s="358"/>
      <c r="F143" s="358"/>
      <c r="G143" s="335"/>
      <c r="H143" s="285"/>
      <c r="I143" s="285"/>
      <c r="J143" s="285"/>
      <c r="K143" s="285"/>
      <c r="L143" s="285"/>
      <c r="M143" s="285"/>
      <c r="N143" s="285"/>
      <c r="O143" s="285"/>
      <c r="P143" s="335"/>
      <c r="Q143" s="285"/>
      <c r="R143" s="285"/>
      <c r="S143" s="285"/>
      <c r="T143" s="285"/>
      <c r="U143" s="285"/>
      <c r="V143" s="285"/>
      <c r="W143" s="285"/>
      <c r="X143" s="285"/>
      <c r="Y143" s="335"/>
      <c r="Z143" s="282"/>
      <c r="AA143" s="285"/>
      <c r="AB143" s="285"/>
      <c r="AC143" s="285"/>
      <c r="AD143" s="33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5"/>
      <c r="AZ143" s="285"/>
      <c r="BA143" s="271"/>
    </row>
    <row r="144" spans="1:53" ht="21" customHeight="1">
      <c r="A144" s="438"/>
      <c r="B144" s="466"/>
      <c r="C144" s="445"/>
      <c r="D144" s="306" t="s">
        <v>43</v>
      </c>
      <c r="E144" s="358"/>
      <c r="F144" s="358"/>
      <c r="G144" s="335"/>
      <c r="H144" s="285"/>
      <c r="I144" s="285"/>
      <c r="J144" s="285"/>
      <c r="K144" s="285"/>
      <c r="L144" s="285"/>
      <c r="M144" s="285"/>
      <c r="N144" s="285"/>
      <c r="O144" s="285"/>
      <c r="P144" s="335"/>
      <c r="Q144" s="285"/>
      <c r="R144" s="285"/>
      <c r="S144" s="285"/>
      <c r="T144" s="285"/>
      <c r="U144" s="285"/>
      <c r="V144" s="285"/>
      <c r="W144" s="285"/>
      <c r="X144" s="285"/>
      <c r="Y144" s="335"/>
      <c r="Z144" s="282"/>
      <c r="AA144" s="285"/>
      <c r="AB144" s="285"/>
      <c r="AC144" s="285"/>
      <c r="AD144" s="33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71"/>
    </row>
    <row r="145" spans="1:53" ht="21" customHeight="1">
      <c r="A145" s="438"/>
      <c r="B145" s="439" t="s">
        <v>323</v>
      </c>
      <c r="C145" s="439" t="s">
        <v>312</v>
      </c>
      <c r="D145" s="303" t="s">
        <v>41</v>
      </c>
      <c r="E145" s="390">
        <v>1210</v>
      </c>
      <c r="F145" s="390">
        <v>467.25</v>
      </c>
      <c r="G145" s="335">
        <v>38.61</v>
      </c>
      <c r="H145" s="280"/>
      <c r="I145" s="280"/>
      <c r="J145" s="280"/>
      <c r="K145" s="280"/>
      <c r="L145" s="280"/>
      <c r="M145" s="280"/>
      <c r="N145" s="280">
        <f>N138+N103</f>
        <v>265.7</v>
      </c>
      <c r="O145" s="280">
        <v>257.05</v>
      </c>
      <c r="P145" s="378">
        <f>SUM(O145/N145*100)</f>
        <v>96.744448626270241</v>
      </c>
      <c r="Q145" s="280">
        <f>Q138+Q117+Q110+Q103</f>
        <v>77.66</v>
      </c>
      <c r="R145" s="280">
        <f>R138+R117+R110+R103</f>
        <v>72.039999999999992</v>
      </c>
      <c r="S145" s="378">
        <f>SUM(R145/Q145*100)</f>
        <v>92.763327324233842</v>
      </c>
      <c r="T145" s="280">
        <v>9.58</v>
      </c>
      <c r="U145" s="285">
        <f>U148</f>
        <v>9.3699999999999992</v>
      </c>
      <c r="V145" s="335">
        <f>SUM(U145/T145*100)</f>
        <v>97.807933194154487</v>
      </c>
      <c r="W145" s="280">
        <f>W138+W117+W110+W103</f>
        <v>0.216</v>
      </c>
      <c r="X145" s="280">
        <v>0.22</v>
      </c>
      <c r="Y145" s="335"/>
      <c r="Z145" s="280">
        <f>Z138+Z117+Z110+Z103</f>
        <v>122.96</v>
      </c>
      <c r="AA145" s="280">
        <f>AA138+AA117+AA110+AA103</f>
        <v>0</v>
      </c>
      <c r="AB145" s="280">
        <f>AB138+AB117+AB110+AB103</f>
        <v>0</v>
      </c>
      <c r="AC145" s="280">
        <f>AC138+AC117+AC110+AC103</f>
        <v>122.96</v>
      </c>
      <c r="AD145" s="335">
        <f>SUM(AC145/Z145*100)</f>
        <v>100</v>
      </c>
      <c r="AE145" s="280">
        <v>234.95</v>
      </c>
      <c r="AF145" s="280">
        <f>AF138+AF117+AF110+AF103</f>
        <v>0</v>
      </c>
      <c r="AG145" s="280">
        <f>AG138+AG117+AG110+AG103</f>
        <v>0</v>
      </c>
      <c r="AH145" s="378">
        <f>SUM(AG145/AE145*100)</f>
        <v>0</v>
      </c>
      <c r="AI145" s="280">
        <v>341.6</v>
      </c>
      <c r="AJ145" s="280">
        <f t="shared" ref="AJ145:AU145" si="4">AJ138+AJ117+AJ110+AJ103</f>
        <v>0</v>
      </c>
      <c r="AK145" s="280">
        <f t="shared" si="4"/>
        <v>0</v>
      </c>
      <c r="AL145" s="280">
        <f t="shared" si="4"/>
        <v>0</v>
      </c>
      <c r="AM145" s="280">
        <f t="shared" si="4"/>
        <v>0</v>
      </c>
      <c r="AN145" s="280">
        <f t="shared" si="4"/>
        <v>0</v>
      </c>
      <c r="AO145" s="280">
        <f t="shared" si="4"/>
        <v>0</v>
      </c>
      <c r="AP145" s="280">
        <f t="shared" si="4"/>
        <v>0</v>
      </c>
      <c r="AQ145" s="280">
        <f t="shared" si="4"/>
        <v>0</v>
      </c>
      <c r="AR145" s="280">
        <f t="shared" si="4"/>
        <v>0</v>
      </c>
      <c r="AS145" s="280">
        <f t="shared" si="4"/>
        <v>0</v>
      </c>
      <c r="AT145" s="280">
        <f t="shared" si="4"/>
        <v>0</v>
      </c>
      <c r="AU145" s="280">
        <f t="shared" si="4"/>
        <v>0</v>
      </c>
      <c r="AV145" s="285"/>
      <c r="AW145" s="285"/>
      <c r="AX145" s="280">
        <v>37.06</v>
      </c>
      <c r="AY145" s="285"/>
      <c r="AZ145" s="285"/>
      <c r="BA145" s="271"/>
    </row>
    <row r="146" spans="1:53" ht="34.5" customHeight="1">
      <c r="A146" s="438"/>
      <c r="B146" s="439"/>
      <c r="C146" s="472"/>
      <c r="D146" s="303" t="s">
        <v>37</v>
      </c>
      <c r="E146" s="390"/>
      <c r="F146" s="390"/>
      <c r="G146" s="335"/>
      <c r="H146" s="280"/>
      <c r="I146" s="280"/>
      <c r="J146" s="280"/>
      <c r="K146" s="280"/>
      <c r="L146" s="280"/>
      <c r="M146" s="280"/>
      <c r="N146" s="280"/>
      <c r="O146" s="280"/>
      <c r="P146" s="378"/>
      <c r="Q146" s="280"/>
      <c r="R146" s="280"/>
      <c r="S146" s="378"/>
      <c r="T146" s="280"/>
      <c r="U146" s="285"/>
      <c r="V146" s="335"/>
      <c r="W146" s="280"/>
      <c r="X146" s="280"/>
      <c r="Y146" s="335"/>
      <c r="Z146" s="307"/>
      <c r="AA146" s="285"/>
      <c r="AB146" s="285"/>
      <c r="AC146" s="285"/>
      <c r="AD146" s="335"/>
      <c r="AE146" s="280"/>
      <c r="AF146" s="285"/>
      <c r="AG146" s="285"/>
      <c r="AH146" s="378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0"/>
      <c r="AY146" s="285"/>
      <c r="AZ146" s="285"/>
      <c r="BA146" s="271"/>
    </row>
    <row r="147" spans="1:53" ht="38.25" customHeight="1">
      <c r="A147" s="438"/>
      <c r="B147" s="439"/>
      <c r="C147" s="472"/>
      <c r="D147" s="303" t="s">
        <v>2</v>
      </c>
      <c r="E147" s="390"/>
      <c r="F147" s="390"/>
      <c r="G147" s="335"/>
      <c r="H147" s="280"/>
      <c r="I147" s="280"/>
      <c r="J147" s="280"/>
      <c r="K147" s="280"/>
      <c r="L147" s="280"/>
      <c r="M147" s="280"/>
      <c r="N147" s="280"/>
      <c r="O147" s="280"/>
      <c r="P147" s="378"/>
      <c r="Q147" s="280"/>
      <c r="R147" s="280"/>
      <c r="S147" s="378"/>
      <c r="T147" s="280"/>
      <c r="U147" s="285"/>
      <c r="V147" s="335"/>
      <c r="W147" s="280"/>
      <c r="X147" s="280"/>
      <c r="Y147" s="335"/>
      <c r="Z147" s="307"/>
      <c r="AA147" s="285"/>
      <c r="AB147" s="285"/>
      <c r="AC147" s="285"/>
      <c r="AD147" s="335"/>
      <c r="AE147" s="280"/>
      <c r="AF147" s="285"/>
      <c r="AG147" s="285"/>
      <c r="AH147" s="378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0"/>
      <c r="AY147" s="285"/>
      <c r="AZ147" s="285"/>
      <c r="BA147" s="271"/>
    </row>
    <row r="148" spans="1:53" ht="21" customHeight="1">
      <c r="A148" s="438"/>
      <c r="B148" s="439"/>
      <c r="C148" s="472"/>
      <c r="D148" s="308" t="s">
        <v>288</v>
      </c>
      <c r="E148" s="390">
        <v>1210</v>
      </c>
      <c r="F148" s="390">
        <v>467.25</v>
      </c>
      <c r="G148" s="335">
        <v>38.61</v>
      </c>
      <c r="H148" s="280"/>
      <c r="I148" s="280"/>
      <c r="J148" s="280"/>
      <c r="K148" s="280"/>
      <c r="L148" s="280"/>
      <c r="M148" s="280"/>
      <c r="N148" s="280">
        <f>N141+N120+N113+N106</f>
        <v>265.7</v>
      </c>
      <c r="O148" s="280">
        <v>257.05</v>
      </c>
      <c r="P148" s="378">
        <f>SUM(O148/N148*100)</f>
        <v>96.744448626270241</v>
      </c>
      <c r="Q148" s="280">
        <f>Q141+Q120+Q113+Q106</f>
        <v>77.66</v>
      </c>
      <c r="R148" s="280">
        <f>R141+R120+R113+R106</f>
        <v>72.039999999999992</v>
      </c>
      <c r="S148" s="378">
        <f>SUM(R148/Q148*100)</f>
        <v>92.763327324233842</v>
      </c>
      <c r="T148" s="280">
        <v>9.58</v>
      </c>
      <c r="U148" s="280">
        <f>U110</f>
        <v>9.3699999999999992</v>
      </c>
      <c r="V148" s="335">
        <f>SUM(U148/T148*100)</f>
        <v>97.807933194154487</v>
      </c>
      <c r="W148" s="280">
        <f>W141+W120+W113+W106</f>
        <v>0.22</v>
      </c>
      <c r="X148" s="280">
        <v>0.22</v>
      </c>
      <c r="Y148" s="335"/>
      <c r="Z148" s="280">
        <f>Z141+Z117</f>
        <v>122.96</v>
      </c>
      <c r="AA148" s="280">
        <f>AA141+AA120+AA113+AA106</f>
        <v>0</v>
      </c>
      <c r="AB148" s="280">
        <f>AB141+AB120+AB113+AB106</f>
        <v>0</v>
      </c>
      <c r="AC148" s="280">
        <f>AC141+AC120+AC113+AC106</f>
        <v>122.96</v>
      </c>
      <c r="AD148" s="335">
        <f>SUM(AC148/Z148*100)</f>
        <v>100</v>
      </c>
      <c r="AE148" s="280">
        <v>234.95</v>
      </c>
      <c r="AF148" s="280">
        <f>AF141+AF120+AF113+AF106</f>
        <v>0</v>
      </c>
      <c r="AG148" s="280">
        <f>AG141+AG120+AG113+AG106</f>
        <v>0</v>
      </c>
      <c r="AH148" s="378">
        <f>SUM(AG148/AE148*100)</f>
        <v>0</v>
      </c>
      <c r="AI148" s="280">
        <v>341.6</v>
      </c>
      <c r="AJ148" s="280">
        <f t="shared" ref="AJ148:AS148" si="5">AJ141+AJ120+AJ113+AJ106</f>
        <v>0</v>
      </c>
      <c r="AK148" s="280">
        <f t="shared" si="5"/>
        <v>0</v>
      </c>
      <c r="AL148" s="280">
        <f t="shared" si="5"/>
        <v>0</v>
      </c>
      <c r="AM148" s="280">
        <f t="shared" si="5"/>
        <v>0</v>
      </c>
      <c r="AN148" s="280">
        <f t="shared" si="5"/>
        <v>0</v>
      </c>
      <c r="AO148" s="280">
        <f t="shared" si="5"/>
        <v>0</v>
      </c>
      <c r="AP148" s="280">
        <f t="shared" si="5"/>
        <v>0</v>
      </c>
      <c r="AQ148" s="280">
        <f t="shared" si="5"/>
        <v>0</v>
      </c>
      <c r="AR148" s="280">
        <f t="shared" si="5"/>
        <v>0</v>
      </c>
      <c r="AS148" s="280">
        <f t="shared" si="5"/>
        <v>0</v>
      </c>
      <c r="AT148" s="285"/>
      <c r="AU148" s="285"/>
      <c r="AV148" s="285"/>
      <c r="AW148" s="285"/>
      <c r="AX148" s="280">
        <v>37.06</v>
      </c>
      <c r="AY148" s="285"/>
      <c r="AZ148" s="285"/>
      <c r="BA148" s="271"/>
    </row>
    <row r="149" spans="1:53" ht="41.25" customHeight="1">
      <c r="A149" s="438"/>
      <c r="B149" s="439"/>
      <c r="C149" s="472"/>
      <c r="D149" s="308" t="s">
        <v>296</v>
      </c>
      <c r="E149" s="280"/>
      <c r="F149" s="280"/>
      <c r="G149" s="335" t="e">
        <f>SUM(F149/E149*100)</f>
        <v>#DIV/0!</v>
      </c>
      <c r="H149" s="280"/>
      <c r="I149" s="280"/>
      <c r="J149" s="280"/>
      <c r="K149" s="280"/>
      <c r="L149" s="280"/>
      <c r="M149" s="280"/>
      <c r="N149" s="280"/>
      <c r="O149" s="280"/>
      <c r="P149" s="335"/>
      <c r="Q149" s="280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335"/>
      <c r="AE149" s="285"/>
      <c r="AF149" s="285"/>
      <c r="AG149" s="285"/>
      <c r="AH149" s="285"/>
      <c r="AI149" s="285">
        <v>150</v>
      </c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71"/>
    </row>
    <row r="150" spans="1:53" ht="21" customHeight="1">
      <c r="A150" s="438"/>
      <c r="B150" s="439"/>
      <c r="C150" s="472"/>
      <c r="D150" s="308" t="s">
        <v>289</v>
      </c>
      <c r="E150" s="280"/>
      <c r="F150" s="280"/>
      <c r="G150" s="335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71"/>
    </row>
    <row r="151" spans="1:53" ht="21" customHeight="1">
      <c r="A151" s="438"/>
      <c r="B151" s="439"/>
      <c r="C151" s="472"/>
      <c r="D151" s="308" t="s">
        <v>43</v>
      </c>
      <c r="E151" s="280"/>
      <c r="F151" s="280"/>
      <c r="G151" s="335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71"/>
    </row>
    <row r="152" spans="1:53" ht="21" customHeight="1">
      <c r="A152" s="454" t="s">
        <v>324</v>
      </c>
      <c r="B152" s="445"/>
      <c r="C152" s="445"/>
      <c r="D152" s="445"/>
      <c r="E152" s="445"/>
      <c r="F152" s="445"/>
      <c r="G152" s="445"/>
      <c r="H152" s="445"/>
      <c r="I152" s="445"/>
      <c r="J152" s="445"/>
      <c r="K152" s="445"/>
      <c r="L152" s="445"/>
      <c r="M152" s="445"/>
      <c r="N152" s="445"/>
      <c r="O152" s="445"/>
      <c r="P152" s="445"/>
      <c r="Q152" s="445"/>
      <c r="R152" s="445"/>
      <c r="S152" s="445"/>
      <c r="T152" s="445"/>
      <c r="U152" s="445"/>
      <c r="V152" s="445"/>
      <c r="W152" s="445"/>
      <c r="X152" s="445"/>
      <c r="Y152" s="445"/>
      <c r="Z152" s="445"/>
      <c r="AA152" s="445"/>
      <c r="AB152" s="445"/>
      <c r="AC152" s="445"/>
      <c r="AD152" s="445"/>
      <c r="AE152" s="445"/>
      <c r="AF152" s="445"/>
      <c r="AG152" s="445"/>
      <c r="AH152" s="445"/>
      <c r="AI152" s="445"/>
      <c r="AJ152" s="445"/>
      <c r="AK152" s="445"/>
      <c r="AL152" s="445"/>
      <c r="AM152" s="445"/>
      <c r="AN152" s="445"/>
      <c r="AO152" s="445"/>
      <c r="AP152" s="445"/>
      <c r="AQ152" s="445"/>
      <c r="AR152" s="445"/>
      <c r="AS152" s="445"/>
      <c r="AT152" s="445"/>
      <c r="AU152" s="445"/>
      <c r="AV152" s="445"/>
      <c r="AW152" s="445"/>
      <c r="AX152" s="445"/>
      <c r="AY152" s="445"/>
      <c r="AZ152" s="445"/>
      <c r="BA152" s="271"/>
    </row>
    <row r="153" spans="1:53" ht="21" customHeight="1">
      <c r="A153" s="438" t="s">
        <v>94</v>
      </c>
      <c r="B153" s="441" t="s">
        <v>325</v>
      </c>
      <c r="C153" s="441" t="s">
        <v>304</v>
      </c>
      <c r="D153" s="303" t="s">
        <v>41</v>
      </c>
      <c r="E153" s="285">
        <v>400</v>
      </c>
      <c r="F153" s="285">
        <v>221.17</v>
      </c>
      <c r="G153" s="335">
        <f>SUM(F153/E153*100)</f>
        <v>55.292499999999997</v>
      </c>
      <c r="H153" s="285">
        <v>30</v>
      </c>
      <c r="I153" s="300">
        <v>30</v>
      </c>
      <c r="J153" s="335">
        <f>SUM(I153/H153*100)</f>
        <v>100</v>
      </c>
      <c r="K153" s="285">
        <v>70</v>
      </c>
      <c r="L153" s="285">
        <v>70</v>
      </c>
      <c r="M153" s="335">
        <f>SUM(L153/K153*100)</f>
        <v>100</v>
      </c>
      <c r="N153" s="285"/>
      <c r="O153" s="285"/>
      <c r="P153" s="285"/>
      <c r="Q153" s="285">
        <v>30</v>
      </c>
      <c r="R153" s="285">
        <v>30</v>
      </c>
      <c r="S153" s="335">
        <f>SUM(R153/Q153*100)</f>
        <v>100</v>
      </c>
      <c r="T153" s="285"/>
      <c r="U153" s="285"/>
      <c r="V153" s="335" t="e">
        <f>SUM(U153/T153*100)</f>
        <v>#DIV/0!</v>
      </c>
      <c r="W153" s="285">
        <v>61.17</v>
      </c>
      <c r="X153" s="285">
        <v>61.17</v>
      </c>
      <c r="Y153" s="335">
        <f>SUM(X153/W153*100)</f>
        <v>100</v>
      </c>
      <c r="Z153" s="285">
        <v>30</v>
      </c>
      <c r="AA153" s="285"/>
      <c r="AB153" s="285"/>
      <c r="AC153" s="285">
        <v>30</v>
      </c>
      <c r="AD153" s="285">
        <v>100</v>
      </c>
      <c r="AE153" s="285">
        <v>78.83</v>
      </c>
      <c r="AF153" s="285"/>
      <c r="AG153" s="285"/>
      <c r="AH153" s="285"/>
      <c r="AI153" s="285">
        <v>100</v>
      </c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71"/>
    </row>
    <row r="154" spans="1:53" ht="21" customHeight="1">
      <c r="A154" s="440"/>
      <c r="B154" s="440"/>
      <c r="C154" s="440"/>
      <c r="D154" s="304" t="s">
        <v>37</v>
      </c>
      <c r="E154" s="285"/>
      <c r="F154" s="285"/>
      <c r="G154" s="335"/>
      <c r="H154" s="285"/>
      <c r="I154" s="300"/>
      <c r="J154" s="335"/>
      <c r="K154" s="285"/>
      <c r="L154" s="285"/>
      <c r="M154" s="335"/>
      <c r="N154" s="285"/>
      <c r="O154" s="285"/>
      <c r="P154" s="285"/>
      <c r="Q154" s="285"/>
      <c r="R154" s="285"/>
      <c r="S154" s="335"/>
      <c r="T154" s="285"/>
      <c r="U154" s="285"/>
      <c r="V154" s="335"/>
      <c r="W154" s="285"/>
      <c r="X154" s="285"/>
      <c r="Y154" s="33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71"/>
    </row>
    <row r="155" spans="1:53" ht="30" customHeight="1">
      <c r="A155" s="440"/>
      <c r="B155" s="440"/>
      <c r="C155" s="440"/>
      <c r="D155" s="304" t="s">
        <v>2</v>
      </c>
      <c r="E155" s="285"/>
      <c r="F155" s="285"/>
      <c r="G155" s="335"/>
      <c r="H155" s="285"/>
      <c r="I155" s="300"/>
      <c r="J155" s="335"/>
      <c r="K155" s="285"/>
      <c r="L155" s="285"/>
      <c r="M155" s="335"/>
      <c r="N155" s="285"/>
      <c r="O155" s="285"/>
      <c r="P155" s="285"/>
      <c r="Q155" s="285"/>
      <c r="R155" s="285"/>
      <c r="S155" s="335"/>
      <c r="T155" s="285"/>
      <c r="U155" s="285"/>
      <c r="V155" s="335"/>
      <c r="W155" s="285"/>
      <c r="X155" s="285"/>
      <c r="Y155" s="33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71"/>
    </row>
    <row r="156" spans="1:53" ht="21" customHeight="1">
      <c r="A156" s="440"/>
      <c r="B156" s="440"/>
      <c r="C156" s="440"/>
      <c r="D156" s="306" t="s">
        <v>288</v>
      </c>
      <c r="E156" s="285">
        <v>400</v>
      </c>
      <c r="F156" s="285">
        <v>221.17</v>
      </c>
      <c r="G156" s="335">
        <f>SUM(F156/E156*100)</f>
        <v>55.292499999999997</v>
      </c>
      <c r="H156" s="285">
        <v>30</v>
      </c>
      <c r="I156" s="300">
        <v>30</v>
      </c>
      <c r="J156" s="335">
        <f>SUM(I156/H156*100)</f>
        <v>100</v>
      </c>
      <c r="K156" s="285">
        <v>70</v>
      </c>
      <c r="L156" s="285">
        <v>70</v>
      </c>
      <c r="M156" s="335">
        <f>SUM(L156/K156*100)</f>
        <v>100</v>
      </c>
      <c r="N156" s="285"/>
      <c r="O156" s="285"/>
      <c r="P156" s="285"/>
      <c r="Q156" s="285">
        <v>30</v>
      </c>
      <c r="R156" s="285">
        <v>30</v>
      </c>
      <c r="S156" s="335">
        <f>SUM(R156/Q156*100)</f>
        <v>100</v>
      </c>
      <c r="T156" s="285"/>
      <c r="U156" s="285"/>
      <c r="V156" s="335" t="e">
        <f>SUM(U156/T156*100)</f>
        <v>#DIV/0!</v>
      </c>
      <c r="W156" s="285">
        <v>61.17</v>
      </c>
      <c r="X156" s="285">
        <v>61.17</v>
      </c>
      <c r="Y156" s="335">
        <f>SUM(X156/W156*100)</f>
        <v>100</v>
      </c>
      <c r="Z156" s="285">
        <v>30</v>
      </c>
      <c r="AA156" s="285"/>
      <c r="AB156" s="285"/>
      <c r="AC156" s="285">
        <v>30</v>
      </c>
      <c r="AD156" s="285">
        <v>100</v>
      </c>
      <c r="AE156" s="285">
        <v>78.83</v>
      </c>
      <c r="AF156" s="285"/>
      <c r="AG156" s="285"/>
      <c r="AH156" s="285"/>
      <c r="AI156" s="285">
        <v>100</v>
      </c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71"/>
    </row>
    <row r="157" spans="1:53" ht="58.5" customHeight="1">
      <c r="A157" s="440"/>
      <c r="B157" s="440"/>
      <c r="C157" s="440"/>
      <c r="D157" s="306" t="s">
        <v>296</v>
      </c>
      <c r="E157" s="285">
        <v>83</v>
      </c>
      <c r="F157" s="285">
        <v>83</v>
      </c>
      <c r="G157" s="335">
        <f>SUM(F157/E157*100)</f>
        <v>100</v>
      </c>
      <c r="H157" s="285">
        <v>30</v>
      </c>
      <c r="I157" s="300">
        <v>30</v>
      </c>
      <c r="J157" s="335"/>
      <c r="K157" s="285">
        <v>53</v>
      </c>
      <c r="L157" s="285">
        <v>53</v>
      </c>
      <c r="M157" s="335"/>
      <c r="N157" s="285"/>
      <c r="O157" s="285"/>
      <c r="P157" s="285"/>
      <c r="Q157" s="285"/>
      <c r="R157" s="285"/>
      <c r="S157" s="335"/>
      <c r="T157" s="285"/>
      <c r="U157" s="285"/>
      <c r="V157" s="33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71"/>
    </row>
    <row r="158" spans="1:53" ht="21" customHeight="1">
      <c r="A158" s="440"/>
      <c r="B158" s="440"/>
      <c r="C158" s="440"/>
      <c r="D158" s="306" t="s">
        <v>289</v>
      </c>
      <c r="E158" s="285"/>
      <c r="F158" s="285"/>
      <c r="G158" s="335"/>
      <c r="H158" s="285"/>
      <c r="I158" s="300"/>
      <c r="J158" s="335"/>
      <c r="K158" s="285"/>
      <c r="L158" s="285"/>
      <c r="M158" s="335"/>
      <c r="N158" s="285"/>
      <c r="O158" s="285"/>
      <c r="P158" s="285"/>
      <c r="Q158" s="285"/>
      <c r="R158" s="285"/>
      <c r="S158" s="335"/>
      <c r="T158" s="285"/>
      <c r="U158" s="285"/>
      <c r="V158" s="33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71"/>
    </row>
    <row r="159" spans="1:53" ht="21" customHeight="1">
      <c r="A159" s="440"/>
      <c r="B159" s="440"/>
      <c r="C159" s="440"/>
      <c r="D159" s="306" t="s">
        <v>43</v>
      </c>
      <c r="E159" s="285"/>
      <c r="F159" s="285"/>
      <c r="G159" s="335"/>
      <c r="H159" s="285"/>
      <c r="I159" s="300"/>
      <c r="J159" s="335"/>
      <c r="K159" s="285"/>
      <c r="L159" s="285"/>
      <c r="M159" s="335"/>
      <c r="N159" s="285"/>
      <c r="O159" s="285"/>
      <c r="P159" s="285"/>
      <c r="Q159" s="285"/>
      <c r="R159" s="285"/>
      <c r="S159" s="335"/>
      <c r="T159" s="285"/>
      <c r="U159" s="285"/>
      <c r="V159" s="33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71"/>
    </row>
    <row r="160" spans="1:53" ht="21" customHeight="1">
      <c r="A160" s="438" t="s">
        <v>327</v>
      </c>
      <c r="B160" s="441" t="s">
        <v>328</v>
      </c>
      <c r="C160" s="441" t="s">
        <v>304</v>
      </c>
      <c r="D160" s="303" t="s">
        <v>41</v>
      </c>
      <c r="E160" s="285">
        <v>600</v>
      </c>
      <c r="F160" s="285">
        <v>344</v>
      </c>
      <c r="G160" s="335">
        <f>SUM(F160/E160*100)</f>
        <v>57.333333333333336</v>
      </c>
      <c r="H160" s="285">
        <v>47.5</v>
      </c>
      <c r="I160" s="300">
        <v>47.5</v>
      </c>
      <c r="J160" s="335">
        <f>SUM(I160/H160*100)</f>
        <v>100</v>
      </c>
      <c r="K160" s="285">
        <v>52.5</v>
      </c>
      <c r="L160" s="285">
        <v>52.5</v>
      </c>
      <c r="M160" s="335">
        <f>SUM(L160/K160*100)</f>
        <v>100</v>
      </c>
      <c r="N160" s="285"/>
      <c r="O160" s="285"/>
      <c r="P160" s="285"/>
      <c r="Q160" s="285">
        <v>43.75</v>
      </c>
      <c r="R160" s="285">
        <v>43.75</v>
      </c>
      <c r="S160" s="335">
        <f>SUM(R160/Q160*100)</f>
        <v>100</v>
      </c>
      <c r="T160" s="285">
        <v>56.25</v>
      </c>
      <c r="U160" s="285">
        <v>56.25</v>
      </c>
      <c r="V160" s="335">
        <f>SUM(U160/T160*100)</f>
        <v>100</v>
      </c>
      <c r="W160" s="285">
        <v>124</v>
      </c>
      <c r="X160" s="285">
        <v>124</v>
      </c>
      <c r="Y160" s="285">
        <v>100</v>
      </c>
      <c r="Z160" s="285">
        <v>20</v>
      </c>
      <c r="AA160" s="285"/>
      <c r="AB160" s="285"/>
      <c r="AC160" s="285">
        <v>20</v>
      </c>
      <c r="AD160" s="285">
        <v>100</v>
      </c>
      <c r="AE160" s="285">
        <v>100</v>
      </c>
      <c r="AF160" s="285"/>
      <c r="AG160" s="285"/>
      <c r="AH160" s="285"/>
      <c r="AI160" s="285">
        <v>100</v>
      </c>
      <c r="AJ160" s="285"/>
      <c r="AK160" s="285"/>
      <c r="AL160" s="285"/>
      <c r="AM160" s="285"/>
      <c r="AN160" s="285">
        <v>56</v>
      </c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71"/>
    </row>
    <row r="161" spans="1:53" ht="21" customHeight="1">
      <c r="A161" s="438"/>
      <c r="B161" s="440"/>
      <c r="C161" s="440"/>
      <c r="D161" s="304" t="s">
        <v>37</v>
      </c>
      <c r="E161" s="285"/>
      <c r="F161" s="285"/>
      <c r="G161" s="335"/>
      <c r="H161" s="285"/>
      <c r="I161" s="300"/>
      <c r="J161" s="335"/>
      <c r="K161" s="285"/>
      <c r="L161" s="285"/>
      <c r="M161" s="335"/>
      <c r="N161" s="285"/>
      <c r="O161" s="285"/>
      <c r="P161" s="285"/>
      <c r="Q161" s="285"/>
      <c r="R161" s="285"/>
      <c r="S161" s="33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71"/>
    </row>
    <row r="162" spans="1:53" ht="21" customHeight="1">
      <c r="A162" s="438"/>
      <c r="B162" s="440"/>
      <c r="C162" s="440"/>
      <c r="D162" s="304" t="s">
        <v>2</v>
      </c>
      <c r="E162" s="285"/>
      <c r="F162" s="285"/>
      <c r="G162" s="335"/>
      <c r="H162" s="285"/>
      <c r="I162" s="300"/>
      <c r="J162" s="335"/>
      <c r="K162" s="285"/>
      <c r="L162" s="285"/>
      <c r="M162" s="335"/>
      <c r="N162" s="285"/>
      <c r="O162" s="285"/>
      <c r="P162" s="285"/>
      <c r="Q162" s="285"/>
      <c r="R162" s="285"/>
      <c r="S162" s="33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5"/>
      <c r="AV162" s="285"/>
      <c r="AW162" s="285"/>
      <c r="AX162" s="285"/>
      <c r="AY162" s="285"/>
      <c r="AZ162" s="285"/>
      <c r="BA162" s="271"/>
    </row>
    <row r="163" spans="1:53" ht="21" customHeight="1">
      <c r="A163" s="438"/>
      <c r="B163" s="440"/>
      <c r="C163" s="440"/>
      <c r="D163" s="306" t="s">
        <v>288</v>
      </c>
      <c r="E163" s="285">
        <v>600</v>
      </c>
      <c r="F163" s="285">
        <v>344</v>
      </c>
      <c r="G163" s="335">
        <f>SUM(F163/E163*100)</f>
        <v>57.333333333333336</v>
      </c>
      <c r="H163" s="285">
        <v>47.5</v>
      </c>
      <c r="I163" s="285">
        <v>47.5</v>
      </c>
      <c r="J163" s="335">
        <f>SUM(I163/H163*100)</f>
        <v>100</v>
      </c>
      <c r="K163" s="285">
        <v>52.5</v>
      </c>
      <c r="L163" s="285">
        <v>52.5</v>
      </c>
      <c r="M163" s="335">
        <f t="shared" ref="M163:M171" si="6">SUM(L163/K163*100)</f>
        <v>100</v>
      </c>
      <c r="N163" s="285"/>
      <c r="O163" s="285"/>
      <c r="P163" s="285"/>
      <c r="Q163" s="285">
        <v>43.75</v>
      </c>
      <c r="R163" s="285">
        <v>43.75</v>
      </c>
      <c r="S163" s="335">
        <f>SUM(R163/Q163*100)</f>
        <v>100</v>
      </c>
      <c r="T163" s="285">
        <v>56.25</v>
      </c>
      <c r="U163" s="285">
        <v>56.25</v>
      </c>
      <c r="V163" s="285">
        <v>100</v>
      </c>
      <c r="W163" s="285">
        <v>124</v>
      </c>
      <c r="X163" s="285">
        <v>124</v>
      </c>
      <c r="Y163" s="285">
        <v>100</v>
      </c>
      <c r="Z163" s="285">
        <v>20</v>
      </c>
      <c r="AA163" s="285"/>
      <c r="AB163" s="285"/>
      <c r="AC163" s="285">
        <v>20</v>
      </c>
      <c r="AD163" s="285">
        <v>100</v>
      </c>
      <c r="AE163" s="285">
        <v>100</v>
      </c>
      <c r="AF163" s="285"/>
      <c r="AG163" s="285"/>
      <c r="AH163" s="285"/>
      <c r="AI163" s="285">
        <v>100</v>
      </c>
      <c r="AJ163" s="285"/>
      <c r="AK163" s="285"/>
      <c r="AL163" s="285"/>
      <c r="AM163" s="285"/>
      <c r="AN163" s="285">
        <v>56</v>
      </c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71"/>
    </row>
    <row r="164" spans="1:53" ht="49.5" customHeight="1">
      <c r="A164" s="438"/>
      <c r="B164" s="440"/>
      <c r="C164" s="440"/>
      <c r="D164" s="306" t="s">
        <v>296</v>
      </c>
      <c r="E164" s="285">
        <v>100</v>
      </c>
      <c r="F164" s="285">
        <v>100</v>
      </c>
      <c r="G164" s="335">
        <f>SUM(F164/E164*100)</f>
        <v>100</v>
      </c>
      <c r="H164" s="285">
        <v>47.5</v>
      </c>
      <c r="I164" s="300">
        <v>47.5</v>
      </c>
      <c r="J164" s="335">
        <f>SUM(I164/H164*100)</f>
        <v>100</v>
      </c>
      <c r="K164" s="285">
        <v>52.5</v>
      </c>
      <c r="L164" s="285">
        <v>52.5</v>
      </c>
      <c r="M164" s="335">
        <f t="shared" si="6"/>
        <v>100</v>
      </c>
      <c r="N164" s="285"/>
      <c r="O164" s="285"/>
      <c r="P164" s="285"/>
      <c r="Q164" s="285"/>
      <c r="R164" s="285"/>
      <c r="S164" s="33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71"/>
    </row>
    <row r="165" spans="1:53" ht="21" customHeight="1">
      <c r="A165" s="438"/>
      <c r="B165" s="440"/>
      <c r="C165" s="440"/>
      <c r="D165" s="306" t="s">
        <v>289</v>
      </c>
      <c r="E165" s="285"/>
      <c r="F165" s="285"/>
      <c r="G165" s="335"/>
      <c r="H165" s="285"/>
      <c r="I165" s="300"/>
      <c r="J165" s="335"/>
      <c r="K165" s="285"/>
      <c r="L165" s="285"/>
      <c r="M165" s="335"/>
      <c r="N165" s="285"/>
      <c r="O165" s="285"/>
      <c r="P165" s="285"/>
      <c r="Q165" s="285"/>
      <c r="R165" s="285"/>
      <c r="S165" s="33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71"/>
    </row>
    <row r="166" spans="1:53" ht="21" customHeight="1">
      <c r="A166" s="438"/>
      <c r="B166" s="440"/>
      <c r="C166" s="440"/>
      <c r="D166" s="305" t="s">
        <v>43</v>
      </c>
      <c r="E166" s="292"/>
      <c r="F166" s="292"/>
      <c r="G166" s="342"/>
      <c r="H166" s="292"/>
      <c r="I166" s="309"/>
      <c r="J166" s="342"/>
      <c r="K166" s="292"/>
      <c r="L166" s="292"/>
      <c r="M166" s="342"/>
      <c r="N166" s="292"/>
      <c r="O166" s="292"/>
      <c r="P166" s="292"/>
      <c r="Q166" s="292"/>
      <c r="R166" s="292"/>
      <c r="S166" s="34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71"/>
    </row>
    <row r="167" spans="1:53" s="274" customFormat="1" ht="21" customHeight="1">
      <c r="A167" s="438"/>
      <c r="B167" s="467" t="s">
        <v>332</v>
      </c>
      <c r="C167" s="467" t="s">
        <v>304</v>
      </c>
      <c r="D167" s="303" t="s">
        <v>41</v>
      </c>
      <c r="E167" s="280">
        <v>1000</v>
      </c>
      <c r="F167" s="280">
        <v>565.16999999999996</v>
      </c>
      <c r="G167" s="335">
        <f>SUM(F167/E167*100)</f>
        <v>56.516999999999996</v>
      </c>
      <c r="H167" s="280">
        <f>H160+H153</f>
        <v>77.5</v>
      </c>
      <c r="I167" s="280">
        <f>I160+I153</f>
        <v>77.5</v>
      </c>
      <c r="J167" s="335">
        <f>SUM(I167/H167*100)</f>
        <v>100</v>
      </c>
      <c r="K167" s="280">
        <f>K160+K153</f>
        <v>122.5</v>
      </c>
      <c r="L167" s="280">
        <f>L160+L153</f>
        <v>122.5</v>
      </c>
      <c r="M167" s="335">
        <f t="shared" si="6"/>
        <v>100</v>
      </c>
      <c r="N167" s="280">
        <f>N160+N153</f>
        <v>0</v>
      </c>
      <c r="O167" s="280">
        <f t="shared" ref="O167:AS167" si="7">O160+O153</f>
        <v>0</v>
      </c>
      <c r="P167" s="280"/>
      <c r="Q167" s="280">
        <f t="shared" si="7"/>
        <v>73.75</v>
      </c>
      <c r="R167" s="280">
        <f t="shared" si="7"/>
        <v>73.75</v>
      </c>
      <c r="S167" s="335">
        <f>SUM(R167/Q167*100)</f>
        <v>100</v>
      </c>
      <c r="T167" s="280">
        <f t="shared" si="7"/>
        <v>56.25</v>
      </c>
      <c r="U167" s="280">
        <f t="shared" si="7"/>
        <v>56.25</v>
      </c>
      <c r="V167" s="335">
        <f>SUM(U167/T167*100)</f>
        <v>100</v>
      </c>
      <c r="W167" s="280">
        <f t="shared" si="7"/>
        <v>185.17000000000002</v>
      </c>
      <c r="X167" s="280">
        <f t="shared" si="7"/>
        <v>185.17000000000002</v>
      </c>
      <c r="Y167" s="335">
        <f>SUM(X167/W167*100)</f>
        <v>100</v>
      </c>
      <c r="Z167" s="280">
        <f t="shared" si="7"/>
        <v>50</v>
      </c>
      <c r="AA167" s="280">
        <f t="shared" si="7"/>
        <v>0</v>
      </c>
      <c r="AB167" s="280">
        <f t="shared" si="7"/>
        <v>0</v>
      </c>
      <c r="AC167" s="280">
        <f t="shared" si="7"/>
        <v>50</v>
      </c>
      <c r="AD167" s="280">
        <v>100</v>
      </c>
      <c r="AE167" s="280">
        <f t="shared" si="7"/>
        <v>178.82999999999998</v>
      </c>
      <c r="AF167" s="280">
        <f t="shared" si="7"/>
        <v>0</v>
      </c>
      <c r="AG167" s="280">
        <f t="shared" si="7"/>
        <v>0</v>
      </c>
      <c r="AH167" s="280">
        <f t="shared" si="7"/>
        <v>0</v>
      </c>
      <c r="AI167" s="280">
        <v>200</v>
      </c>
      <c r="AJ167" s="280">
        <f t="shared" si="7"/>
        <v>0</v>
      </c>
      <c r="AK167" s="280">
        <f t="shared" si="7"/>
        <v>0</v>
      </c>
      <c r="AL167" s="280">
        <f t="shared" si="7"/>
        <v>0</v>
      </c>
      <c r="AM167" s="280">
        <f t="shared" si="7"/>
        <v>0</v>
      </c>
      <c r="AN167" s="280">
        <f t="shared" si="7"/>
        <v>56</v>
      </c>
      <c r="AO167" s="280">
        <f t="shared" si="7"/>
        <v>0</v>
      </c>
      <c r="AP167" s="280">
        <f t="shared" si="7"/>
        <v>0</v>
      </c>
      <c r="AQ167" s="280">
        <f t="shared" si="7"/>
        <v>0</v>
      </c>
      <c r="AR167" s="280">
        <f t="shared" si="7"/>
        <v>0</v>
      </c>
      <c r="AS167" s="280">
        <f t="shared" si="7"/>
        <v>0</v>
      </c>
      <c r="AT167" s="285"/>
      <c r="AU167" s="285"/>
      <c r="AV167" s="285"/>
      <c r="AW167" s="285"/>
      <c r="AX167" s="285"/>
      <c r="AY167" s="285"/>
      <c r="AZ167" s="285"/>
      <c r="BA167" s="273"/>
    </row>
    <row r="168" spans="1:53" s="274" customFormat="1" ht="21" customHeight="1">
      <c r="A168" s="438"/>
      <c r="B168" s="468"/>
      <c r="C168" s="468"/>
      <c r="D168" s="303" t="s">
        <v>37</v>
      </c>
      <c r="E168" s="280"/>
      <c r="F168" s="280"/>
      <c r="G168" s="335"/>
      <c r="H168" s="280"/>
      <c r="I168" s="301"/>
      <c r="J168" s="335"/>
      <c r="K168" s="301"/>
      <c r="L168" s="301"/>
      <c r="M168" s="335"/>
      <c r="N168" s="280"/>
      <c r="O168" s="285"/>
      <c r="P168" s="285"/>
      <c r="Q168" s="280"/>
      <c r="R168" s="280"/>
      <c r="S168" s="335"/>
      <c r="T168" s="280"/>
      <c r="U168" s="280"/>
      <c r="V168" s="335"/>
      <c r="W168" s="280"/>
      <c r="X168" s="285"/>
      <c r="Y168" s="33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73"/>
    </row>
    <row r="169" spans="1:53" s="274" customFormat="1" ht="21" customHeight="1">
      <c r="A169" s="438"/>
      <c r="B169" s="468"/>
      <c r="C169" s="468"/>
      <c r="D169" s="303" t="s">
        <v>2</v>
      </c>
      <c r="E169" s="280"/>
      <c r="F169" s="280"/>
      <c r="G169" s="335"/>
      <c r="H169" s="280"/>
      <c r="I169" s="301"/>
      <c r="J169" s="335"/>
      <c r="K169" s="301"/>
      <c r="L169" s="301"/>
      <c r="M169" s="335"/>
      <c r="N169" s="280"/>
      <c r="O169" s="285"/>
      <c r="P169" s="285"/>
      <c r="Q169" s="280"/>
      <c r="R169" s="280"/>
      <c r="S169" s="335"/>
      <c r="T169" s="280"/>
      <c r="U169" s="280"/>
      <c r="V169" s="335"/>
      <c r="W169" s="280"/>
      <c r="X169" s="285"/>
      <c r="Y169" s="33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73"/>
    </row>
    <row r="170" spans="1:53" s="274" customFormat="1" ht="21" customHeight="1">
      <c r="A170" s="438"/>
      <c r="B170" s="468"/>
      <c r="C170" s="468"/>
      <c r="D170" s="308" t="s">
        <v>288</v>
      </c>
      <c r="E170" s="280">
        <f>E163+E156</f>
        <v>1000</v>
      </c>
      <c r="F170" s="280">
        <v>565.16999999999996</v>
      </c>
      <c r="G170" s="335">
        <f>SUM(F170/E170*100)</f>
        <v>56.516999999999996</v>
      </c>
      <c r="H170" s="280">
        <v>77.5</v>
      </c>
      <c r="I170" s="280">
        <v>77.5</v>
      </c>
      <c r="J170" s="335">
        <f>SUM(I170/H170*100)</f>
        <v>100</v>
      </c>
      <c r="K170" s="280">
        <v>122.5</v>
      </c>
      <c r="L170" s="280">
        <v>122.5</v>
      </c>
      <c r="M170" s="335">
        <f t="shared" si="6"/>
        <v>100</v>
      </c>
      <c r="N170" s="280">
        <v>0</v>
      </c>
      <c r="O170" s="285">
        <v>0</v>
      </c>
      <c r="P170" s="285"/>
      <c r="Q170" s="280">
        <v>73.75</v>
      </c>
      <c r="R170" s="280">
        <f t="shared" ref="R170:AS170" si="8">R163+R156</f>
        <v>73.75</v>
      </c>
      <c r="S170" s="335">
        <f>SUM(R170/Q170*100)</f>
        <v>100</v>
      </c>
      <c r="T170" s="280">
        <f>T163+T156</f>
        <v>56.25</v>
      </c>
      <c r="U170" s="280">
        <f t="shared" si="8"/>
        <v>56.25</v>
      </c>
      <c r="V170" s="335">
        <f>SUM(U170/T170*100)</f>
        <v>100</v>
      </c>
      <c r="W170" s="280">
        <f t="shared" si="8"/>
        <v>185.17000000000002</v>
      </c>
      <c r="X170" s="280">
        <f t="shared" si="8"/>
        <v>185.17000000000002</v>
      </c>
      <c r="Y170" s="335">
        <f>SUM(X170/W170*100)</f>
        <v>100</v>
      </c>
      <c r="Z170" s="280">
        <f t="shared" si="8"/>
        <v>50</v>
      </c>
      <c r="AA170" s="280">
        <f t="shared" si="8"/>
        <v>0</v>
      </c>
      <c r="AB170" s="280">
        <f t="shared" si="8"/>
        <v>0</v>
      </c>
      <c r="AC170" s="280">
        <f t="shared" si="8"/>
        <v>50</v>
      </c>
      <c r="AD170" s="280">
        <v>100</v>
      </c>
      <c r="AE170" s="280">
        <f t="shared" si="8"/>
        <v>178.82999999999998</v>
      </c>
      <c r="AF170" s="280">
        <f t="shared" si="8"/>
        <v>0</v>
      </c>
      <c r="AG170" s="280">
        <f t="shared" si="8"/>
        <v>0</v>
      </c>
      <c r="AH170" s="280">
        <f t="shared" si="8"/>
        <v>0</v>
      </c>
      <c r="AI170" s="280">
        <v>200</v>
      </c>
      <c r="AJ170" s="280">
        <f t="shared" si="8"/>
        <v>0</v>
      </c>
      <c r="AK170" s="280">
        <f t="shared" si="8"/>
        <v>0</v>
      </c>
      <c r="AL170" s="280">
        <f t="shared" si="8"/>
        <v>0</v>
      </c>
      <c r="AM170" s="280">
        <f t="shared" si="8"/>
        <v>0</v>
      </c>
      <c r="AN170" s="280">
        <f t="shared" si="8"/>
        <v>56</v>
      </c>
      <c r="AO170" s="280">
        <f t="shared" si="8"/>
        <v>0</v>
      </c>
      <c r="AP170" s="280">
        <f t="shared" si="8"/>
        <v>0</v>
      </c>
      <c r="AQ170" s="280">
        <f t="shared" si="8"/>
        <v>0</v>
      </c>
      <c r="AR170" s="280">
        <f t="shared" si="8"/>
        <v>0</v>
      </c>
      <c r="AS170" s="280">
        <f t="shared" si="8"/>
        <v>0</v>
      </c>
      <c r="AT170" s="285"/>
      <c r="AU170" s="285"/>
      <c r="AV170" s="285"/>
      <c r="AW170" s="285"/>
      <c r="AX170" s="285"/>
      <c r="AY170" s="285"/>
      <c r="AZ170" s="285"/>
      <c r="BA170" s="273"/>
    </row>
    <row r="171" spans="1:53" s="274" customFormat="1" ht="35.25" customHeight="1">
      <c r="A171" s="438"/>
      <c r="B171" s="468"/>
      <c r="C171" s="468"/>
      <c r="D171" s="308" t="s">
        <v>296</v>
      </c>
      <c r="E171" s="280">
        <f>H171+K171+Q171+T171</f>
        <v>183</v>
      </c>
      <c r="F171" s="280">
        <f>I171+L171</f>
        <v>183</v>
      </c>
      <c r="G171" s="335">
        <f>SUM(F171/E171*100)</f>
        <v>100</v>
      </c>
      <c r="H171" s="280">
        <v>77.5</v>
      </c>
      <c r="I171" s="280">
        <v>77.5</v>
      </c>
      <c r="J171" s="335">
        <f>SUM(I171/H171*100)</f>
        <v>100</v>
      </c>
      <c r="K171" s="280">
        <f>K157+K164</f>
        <v>105.5</v>
      </c>
      <c r="L171" s="280">
        <f>L157+L164</f>
        <v>105.5</v>
      </c>
      <c r="M171" s="335">
        <f t="shared" si="6"/>
        <v>100</v>
      </c>
      <c r="N171" s="280"/>
      <c r="O171" s="285"/>
      <c r="P171" s="285"/>
      <c r="Q171" s="280"/>
      <c r="R171" s="280"/>
      <c r="S171" s="280"/>
      <c r="T171" s="280"/>
      <c r="U171" s="280"/>
      <c r="V171" s="280"/>
      <c r="W171" s="280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73"/>
    </row>
    <row r="172" spans="1:53" s="274" customFormat="1" ht="21" customHeight="1">
      <c r="A172" s="438"/>
      <c r="B172" s="468"/>
      <c r="C172" s="468"/>
      <c r="D172" s="308" t="s">
        <v>289</v>
      </c>
      <c r="E172" s="280"/>
      <c r="F172" s="280"/>
      <c r="G172" s="335"/>
      <c r="H172" s="280"/>
      <c r="I172" s="280"/>
      <c r="J172" s="335"/>
      <c r="K172" s="280"/>
      <c r="L172" s="280"/>
      <c r="M172" s="335"/>
      <c r="N172" s="280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73"/>
    </row>
    <row r="173" spans="1:53" s="274" customFormat="1" ht="21" customHeight="1">
      <c r="A173" s="438"/>
      <c r="B173" s="468"/>
      <c r="C173" s="468"/>
      <c r="D173" s="308" t="s">
        <v>43</v>
      </c>
      <c r="E173" s="280"/>
      <c r="F173" s="280"/>
      <c r="G173" s="335"/>
      <c r="H173" s="280"/>
      <c r="I173" s="280"/>
      <c r="J173" s="280"/>
      <c r="K173" s="280"/>
      <c r="L173" s="280"/>
      <c r="M173" s="280"/>
      <c r="N173" s="280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73"/>
    </row>
    <row r="174" spans="1:53" s="469" customFormat="1" ht="21" customHeight="1">
      <c r="A174" s="448" t="s">
        <v>329</v>
      </c>
    </row>
    <row r="175" spans="1:53" s="345" customFormat="1" ht="21" customHeight="1">
      <c r="A175" s="436" t="s">
        <v>330</v>
      </c>
      <c r="B175" s="447" t="s">
        <v>344</v>
      </c>
      <c r="C175" s="447" t="s">
        <v>304</v>
      </c>
      <c r="D175" s="237" t="s">
        <v>41</v>
      </c>
      <c r="E175" s="213"/>
      <c r="F175" s="213"/>
      <c r="G175" s="216"/>
      <c r="H175" s="213"/>
      <c r="I175" s="213"/>
      <c r="J175" s="216"/>
      <c r="K175" s="213"/>
      <c r="L175" s="213"/>
      <c r="M175" s="216"/>
      <c r="N175" s="213"/>
      <c r="O175" s="213"/>
      <c r="P175" s="216"/>
      <c r="Q175" s="213"/>
      <c r="R175" s="213"/>
      <c r="S175" s="216"/>
      <c r="T175" s="213"/>
      <c r="U175" s="213"/>
      <c r="V175" s="216"/>
      <c r="W175" s="213"/>
      <c r="X175" s="213"/>
      <c r="Y175" s="216"/>
      <c r="Z175" s="213"/>
      <c r="AA175" s="213"/>
      <c r="AB175" s="216"/>
      <c r="AC175" s="216"/>
      <c r="AD175" s="216"/>
      <c r="AE175" s="213"/>
      <c r="AF175" s="213"/>
      <c r="AG175" s="216"/>
      <c r="AH175" s="216"/>
      <c r="AI175" s="213"/>
      <c r="AJ175" s="213"/>
      <c r="AK175" s="216"/>
      <c r="AL175" s="216"/>
      <c r="AM175" s="216"/>
      <c r="AN175" s="213"/>
      <c r="AO175" s="213"/>
      <c r="AP175" s="216"/>
      <c r="AQ175" s="216"/>
      <c r="AR175" s="216"/>
      <c r="AS175" s="213"/>
      <c r="AT175" s="213"/>
      <c r="AU175" s="216"/>
      <c r="AV175" s="216"/>
      <c r="AW175" s="216"/>
      <c r="AX175" s="216"/>
      <c r="AY175" s="216"/>
      <c r="AZ175" s="216"/>
      <c r="BA175" s="344"/>
    </row>
    <row r="176" spans="1:53" s="274" customFormat="1" ht="21" customHeight="1">
      <c r="A176" s="437"/>
      <c r="B176" s="447"/>
      <c r="C176" s="437"/>
      <c r="D176" s="235" t="s">
        <v>37</v>
      </c>
      <c r="E176" s="181"/>
      <c r="F176" s="181"/>
      <c r="G176" s="230"/>
      <c r="H176" s="181"/>
      <c r="I176" s="181"/>
      <c r="J176" s="230"/>
      <c r="K176" s="181"/>
      <c r="L176" s="181"/>
      <c r="M176" s="230"/>
      <c r="N176" s="181"/>
      <c r="O176" s="181"/>
      <c r="P176" s="230"/>
      <c r="Q176" s="181"/>
      <c r="R176" s="181"/>
      <c r="S176" s="230"/>
      <c r="T176" s="181"/>
      <c r="U176" s="181"/>
      <c r="V176" s="230"/>
      <c r="W176" s="181"/>
      <c r="X176" s="181"/>
      <c r="Y176" s="230"/>
      <c r="Z176" s="181"/>
      <c r="AA176" s="181"/>
      <c r="AB176" s="230"/>
      <c r="AC176" s="230"/>
      <c r="AD176" s="230"/>
      <c r="AE176" s="181"/>
      <c r="AF176" s="181"/>
      <c r="AG176" s="230"/>
      <c r="AH176" s="230"/>
      <c r="AI176" s="181"/>
      <c r="AJ176" s="181"/>
      <c r="AK176" s="230"/>
      <c r="AL176" s="230"/>
      <c r="AM176" s="230"/>
      <c r="AN176" s="181"/>
      <c r="AO176" s="181"/>
      <c r="AP176" s="230"/>
      <c r="AQ176" s="230"/>
      <c r="AR176" s="230"/>
      <c r="AS176" s="181"/>
      <c r="AT176" s="181"/>
      <c r="AU176" s="230"/>
      <c r="AV176" s="230"/>
      <c r="AW176" s="230"/>
      <c r="AX176" s="230"/>
      <c r="AY176" s="230"/>
      <c r="AZ176" s="230"/>
      <c r="BA176" s="273"/>
    </row>
    <row r="177" spans="1:53" s="274" customFormat="1" ht="21" customHeight="1">
      <c r="A177" s="437"/>
      <c r="B177" s="447"/>
      <c r="C177" s="437"/>
      <c r="D177" s="338" t="s">
        <v>2</v>
      </c>
      <c r="E177" s="181"/>
      <c r="F177" s="181"/>
      <c r="G177" s="230"/>
      <c r="H177" s="181"/>
      <c r="I177" s="181"/>
      <c r="J177" s="230"/>
      <c r="K177" s="181"/>
      <c r="L177" s="181"/>
      <c r="M177" s="230"/>
      <c r="N177" s="181"/>
      <c r="O177" s="181"/>
      <c r="P177" s="230"/>
      <c r="Q177" s="181"/>
      <c r="R177" s="181"/>
      <c r="S177" s="230"/>
      <c r="T177" s="181"/>
      <c r="U177" s="181"/>
      <c r="V177" s="230"/>
      <c r="W177" s="181"/>
      <c r="X177" s="181"/>
      <c r="Y177" s="230"/>
      <c r="Z177" s="181"/>
      <c r="AA177" s="181"/>
      <c r="AB177" s="230"/>
      <c r="AC177" s="230"/>
      <c r="AD177" s="230"/>
      <c r="AE177" s="181"/>
      <c r="AF177" s="181"/>
      <c r="AG177" s="230"/>
      <c r="AH177" s="230"/>
      <c r="AI177" s="181"/>
      <c r="AJ177" s="181"/>
      <c r="AK177" s="230"/>
      <c r="AL177" s="230"/>
      <c r="AM177" s="230"/>
      <c r="AN177" s="181"/>
      <c r="AO177" s="181"/>
      <c r="AP177" s="230"/>
      <c r="AQ177" s="230"/>
      <c r="AR177" s="230"/>
      <c r="AS177" s="181"/>
      <c r="AT177" s="181"/>
      <c r="AU177" s="230"/>
      <c r="AV177" s="230"/>
      <c r="AW177" s="230"/>
      <c r="AX177" s="230"/>
      <c r="AY177" s="230"/>
      <c r="AZ177" s="230"/>
      <c r="BA177" s="273"/>
    </row>
    <row r="178" spans="1:53" s="274" customFormat="1" ht="21" customHeight="1">
      <c r="A178" s="437"/>
      <c r="B178" s="447"/>
      <c r="C178" s="437"/>
      <c r="D178" s="180" t="s">
        <v>288</v>
      </c>
      <c r="E178" s="181"/>
      <c r="F178" s="181"/>
      <c r="G178" s="230"/>
      <c r="H178" s="181"/>
      <c r="I178" s="181"/>
      <c r="J178" s="230"/>
      <c r="K178" s="181"/>
      <c r="L178" s="181"/>
      <c r="M178" s="230"/>
      <c r="N178" s="181"/>
      <c r="O178" s="181"/>
      <c r="P178" s="230"/>
      <c r="Q178" s="181"/>
      <c r="R178" s="181"/>
      <c r="S178" s="230"/>
      <c r="T178" s="181"/>
      <c r="U178" s="181"/>
      <c r="V178" s="230"/>
      <c r="W178" s="181"/>
      <c r="X178" s="181"/>
      <c r="Y178" s="230"/>
      <c r="Z178" s="181"/>
      <c r="AA178" s="181"/>
      <c r="AB178" s="230"/>
      <c r="AC178" s="230"/>
      <c r="AD178" s="230"/>
      <c r="AE178" s="181"/>
      <c r="AF178" s="181"/>
      <c r="AG178" s="230"/>
      <c r="AH178" s="230"/>
      <c r="AI178" s="181"/>
      <c r="AJ178" s="181"/>
      <c r="AK178" s="230"/>
      <c r="AL178" s="230"/>
      <c r="AM178" s="230"/>
      <c r="AN178" s="181"/>
      <c r="AO178" s="181"/>
      <c r="AP178" s="230"/>
      <c r="AQ178" s="230"/>
      <c r="AR178" s="230"/>
      <c r="AS178" s="181"/>
      <c r="AT178" s="181"/>
      <c r="AU178" s="230"/>
      <c r="AV178" s="230"/>
      <c r="AW178" s="230"/>
      <c r="AX178" s="230"/>
      <c r="AY178" s="230"/>
      <c r="AZ178" s="230"/>
      <c r="BA178" s="273"/>
    </row>
    <row r="179" spans="1:53" s="274" customFormat="1" ht="21" customHeight="1">
      <c r="A179" s="437"/>
      <c r="B179" s="447"/>
      <c r="C179" s="437"/>
      <c r="D179" s="180" t="s">
        <v>296</v>
      </c>
      <c r="E179" s="181"/>
      <c r="F179" s="181"/>
      <c r="G179" s="230"/>
      <c r="H179" s="181"/>
      <c r="I179" s="181"/>
      <c r="J179" s="230"/>
      <c r="K179" s="181"/>
      <c r="L179" s="181"/>
      <c r="M179" s="230"/>
      <c r="N179" s="181"/>
      <c r="O179" s="181"/>
      <c r="P179" s="230"/>
      <c r="Q179" s="181"/>
      <c r="R179" s="181"/>
      <c r="S179" s="230"/>
      <c r="T179" s="181"/>
      <c r="U179" s="181"/>
      <c r="V179" s="230"/>
      <c r="W179" s="181"/>
      <c r="X179" s="181"/>
      <c r="Y179" s="230"/>
      <c r="Z179" s="181"/>
      <c r="AA179" s="181"/>
      <c r="AB179" s="230"/>
      <c r="AC179" s="230"/>
      <c r="AD179" s="230"/>
      <c r="AE179" s="181"/>
      <c r="AF179" s="181"/>
      <c r="AG179" s="230"/>
      <c r="AH179" s="230"/>
      <c r="AI179" s="181"/>
      <c r="AJ179" s="181"/>
      <c r="AK179" s="230"/>
      <c r="AL179" s="230"/>
      <c r="AM179" s="230"/>
      <c r="AN179" s="181"/>
      <c r="AO179" s="181"/>
      <c r="AP179" s="230"/>
      <c r="AQ179" s="230"/>
      <c r="AR179" s="230"/>
      <c r="AS179" s="181"/>
      <c r="AT179" s="181"/>
      <c r="AU179" s="230"/>
      <c r="AV179" s="230"/>
      <c r="AW179" s="230"/>
      <c r="AX179" s="230"/>
      <c r="AY179" s="230"/>
      <c r="AZ179" s="230"/>
      <c r="BA179" s="273"/>
    </row>
    <row r="180" spans="1:53" s="274" customFormat="1" ht="21" customHeight="1">
      <c r="A180" s="437"/>
      <c r="B180" s="447"/>
      <c r="C180" s="437"/>
      <c r="D180" s="180" t="s">
        <v>289</v>
      </c>
      <c r="E180" s="181"/>
      <c r="F180" s="181"/>
      <c r="G180" s="230"/>
      <c r="H180" s="181"/>
      <c r="I180" s="181"/>
      <c r="J180" s="230"/>
      <c r="K180" s="181"/>
      <c r="L180" s="181"/>
      <c r="M180" s="230"/>
      <c r="N180" s="181"/>
      <c r="O180" s="181"/>
      <c r="P180" s="230"/>
      <c r="Q180" s="181"/>
      <c r="R180" s="181"/>
      <c r="S180" s="230"/>
      <c r="T180" s="181"/>
      <c r="U180" s="181"/>
      <c r="V180" s="230"/>
      <c r="W180" s="181"/>
      <c r="X180" s="181"/>
      <c r="Y180" s="230"/>
      <c r="Z180" s="181"/>
      <c r="AA180" s="181"/>
      <c r="AB180" s="230"/>
      <c r="AC180" s="230"/>
      <c r="AD180" s="230"/>
      <c r="AE180" s="181"/>
      <c r="AF180" s="181"/>
      <c r="AG180" s="230"/>
      <c r="AH180" s="230"/>
      <c r="AI180" s="181"/>
      <c r="AJ180" s="181"/>
      <c r="AK180" s="230"/>
      <c r="AL180" s="230"/>
      <c r="AM180" s="230"/>
      <c r="AN180" s="181"/>
      <c r="AO180" s="181"/>
      <c r="AP180" s="230"/>
      <c r="AQ180" s="230"/>
      <c r="AR180" s="230"/>
      <c r="AS180" s="181"/>
      <c r="AT180" s="181"/>
      <c r="AU180" s="230"/>
      <c r="AV180" s="230"/>
      <c r="AW180" s="230"/>
      <c r="AX180" s="230"/>
      <c r="AY180" s="230"/>
      <c r="AZ180" s="230"/>
      <c r="BA180" s="273"/>
    </row>
    <row r="181" spans="1:53" s="274" customFormat="1" ht="21" customHeight="1">
      <c r="A181" s="437"/>
      <c r="B181" s="447"/>
      <c r="C181" s="437"/>
      <c r="D181" s="225" t="s">
        <v>43</v>
      </c>
      <c r="E181" s="181"/>
      <c r="F181" s="181"/>
      <c r="G181" s="230"/>
      <c r="H181" s="181"/>
      <c r="I181" s="181"/>
      <c r="J181" s="230"/>
      <c r="K181" s="181"/>
      <c r="L181" s="181"/>
      <c r="M181" s="230"/>
      <c r="N181" s="181"/>
      <c r="O181" s="181"/>
      <c r="P181" s="230"/>
      <c r="Q181" s="181"/>
      <c r="R181" s="181"/>
      <c r="S181" s="230"/>
      <c r="T181" s="181"/>
      <c r="U181" s="181"/>
      <c r="V181" s="230"/>
      <c r="W181" s="181"/>
      <c r="X181" s="181"/>
      <c r="Y181" s="230"/>
      <c r="Z181" s="181"/>
      <c r="AA181" s="181"/>
      <c r="AB181" s="230"/>
      <c r="AC181" s="230"/>
      <c r="AD181" s="230"/>
      <c r="AE181" s="181"/>
      <c r="AF181" s="181"/>
      <c r="AG181" s="230"/>
      <c r="AH181" s="230"/>
      <c r="AI181" s="181"/>
      <c r="AJ181" s="181"/>
      <c r="AK181" s="230"/>
      <c r="AL181" s="230"/>
      <c r="AM181" s="230"/>
      <c r="AN181" s="181"/>
      <c r="AO181" s="181"/>
      <c r="AP181" s="230"/>
      <c r="AQ181" s="230"/>
      <c r="AR181" s="230"/>
      <c r="AS181" s="181"/>
      <c r="AT181" s="181"/>
      <c r="AU181" s="230"/>
      <c r="AV181" s="230"/>
      <c r="AW181" s="230"/>
      <c r="AX181" s="230"/>
      <c r="AY181" s="230"/>
      <c r="AZ181" s="230"/>
      <c r="BA181" s="273"/>
    </row>
    <row r="182" spans="1:53" s="274" customFormat="1" ht="21" customHeight="1">
      <c r="A182" s="436"/>
      <c r="B182" s="447" t="s">
        <v>331</v>
      </c>
      <c r="C182" s="447" t="s">
        <v>304</v>
      </c>
      <c r="D182" s="237" t="s">
        <v>41</v>
      </c>
      <c r="E182" s="181"/>
      <c r="F182" s="181"/>
      <c r="G182" s="230"/>
      <c r="H182" s="181"/>
      <c r="I182" s="181"/>
      <c r="J182" s="230"/>
      <c r="K182" s="181"/>
      <c r="L182" s="181"/>
      <c r="M182" s="230"/>
      <c r="N182" s="181"/>
      <c r="O182" s="181"/>
      <c r="P182" s="230"/>
      <c r="Q182" s="181"/>
      <c r="R182" s="181"/>
      <c r="S182" s="230"/>
      <c r="T182" s="181"/>
      <c r="U182" s="181"/>
      <c r="V182" s="230"/>
      <c r="W182" s="181"/>
      <c r="X182" s="181"/>
      <c r="Y182" s="230"/>
      <c r="Z182" s="181"/>
      <c r="AA182" s="181"/>
      <c r="AB182" s="230"/>
      <c r="AC182" s="230"/>
      <c r="AD182" s="230"/>
      <c r="AE182" s="181"/>
      <c r="AF182" s="181"/>
      <c r="AG182" s="230"/>
      <c r="AH182" s="230"/>
      <c r="AI182" s="181"/>
      <c r="AJ182" s="181"/>
      <c r="AK182" s="230"/>
      <c r="AL182" s="230"/>
      <c r="AM182" s="230"/>
      <c r="AN182" s="181"/>
      <c r="AO182" s="181"/>
      <c r="AP182" s="230"/>
      <c r="AQ182" s="230"/>
      <c r="AR182" s="230"/>
      <c r="AS182" s="181"/>
      <c r="AT182" s="181"/>
      <c r="AU182" s="230"/>
      <c r="AV182" s="230"/>
      <c r="AW182" s="230"/>
      <c r="AX182" s="230"/>
      <c r="AY182" s="230"/>
      <c r="AZ182" s="230"/>
      <c r="BA182" s="273"/>
    </row>
    <row r="183" spans="1:53" s="274" customFormat="1" ht="21" customHeight="1">
      <c r="A183" s="436"/>
      <c r="B183" s="471"/>
      <c r="C183" s="437"/>
      <c r="D183" s="235" t="s">
        <v>37</v>
      </c>
      <c r="E183" s="181"/>
      <c r="F183" s="181"/>
      <c r="G183" s="230"/>
      <c r="H183" s="181"/>
      <c r="I183" s="181"/>
      <c r="J183" s="230"/>
      <c r="K183" s="181"/>
      <c r="L183" s="181"/>
      <c r="M183" s="230"/>
      <c r="N183" s="181"/>
      <c r="O183" s="181"/>
      <c r="P183" s="230"/>
      <c r="Q183" s="181"/>
      <c r="R183" s="181"/>
      <c r="S183" s="230"/>
      <c r="T183" s="181"/>
      <c r="U183" s="181"/>
      <c r="V183" s="230"/>
      <c r="W183" s="181"/>
      <c r="X183" s="181"/>
      <c r="Y183" s="230"/>
      <c r="Z183" s="181"/>
      <c r="AA183" s="181"/>
      <c r="AB183" s="230"/>
      <c r="AC183" s="230"/>
      <c r="AD183" s="230"/>
      <c r="AE183" s="181"/>
      <c r="AF183" s="181"/>
      <c r="AG183" s="230"/>
      <c r="AH183" s="230"/>
      <c r="AI183" s="181"/>
      <c r="AJ183" s="181"/>
      <c r="AK183" s="230"/>
      <c r="AL183" s="230"/>
      <c r="AM183" s="230"/>
      <c r="AN183" s="181"/>
      <c r="AO183" s="181"/>
      <c r="AP183" s="230"/>
      <c r="AQ183" s="230"/>
      <c r="AR183" s="230"/>
      <c r="AS183" s="181"/>
      <c r="AT183" s="181"/>
      <c r="AU183" s="230"/>
      <c r="AV183" s="230"/>
      <c r="AW183" s="230"/>
      <c r="AX183" s="230"/>
      <c r="AY183" s="230"/>
      <c r="AZ183" s="230"/>
      <c r="BA183" s="273"/>
    </row>
    <row r="184" spans="1:53" s="274" customFormat="1" ht="21" customHeight="1">
      <c r="A184" s="436"/>
      <c r="B184" s="471"/>
      <c r="C184" s="437"/>
      <c r="D184" s="338" t="s">
        <v>2</v>
      </c>
      <c r="E184" s="181"/>
      <c r="F184" s="181"/>
      <c r="G184" s="230"/>
      <c r="H184" s="181"/>
      <c r="I184" s="181"/>
      <c r="J184" s="230"/>
      <c r="K184" s="181"/>
      <c r="L184" s="181"/>
      <c r="M184" s="230"/>
      <c r="N184" s="181"/>
      <c r="O184" s="181"/>
      <c r="P184" s="230"/>
      <c r="Q184" s="181"/>
      <c r="R184" s="181"/>
      <c r="S184" s="230"/>
      <c r="T184" s="181"/>
      <c r="U184" s="181"/>
      <c r="V184" s="230"/>
      <c r="W184" s="181"/>
      <c r="X184" s="181"/>
      <c r="Y184" s="230"/>
      <c r="Z184" s="181"/>
      <c r="AA184" s="181"/>
      <c r="AB184" s="230"/>
      <c r="AC184" s="230"/>
      <c r="AD184" s="230"/>
      <c r="AE184" s="181"/>
      <c r="AF184" s="181"/>
      <c r="AG184" s="230"/>
      <c r="AH184" s="230"/>
      <c r="AI184" s="181"/>
      <c r="AJ184" s="181"/>
      <c r="AK184" s="230"/>
      <c r="AL184" s="230"/>
      <c r="AM184" s="230"/>
      <c r="AN184" s="181"/>
      <c r="AO184" s="181"/>
      <c r="AP184" s="230"/>
      <c r="AQ184" s="230"/>
      <c r="AR184" s="230"/>
      <c r="AS184" s="181"/>
      <c r="AT184" s="181"/>
      <c r="AU184" s="230"/>
      <c r="AV184" s="230"/>
      <c r="AW184" s="230"/>
      <c r="AX184" s="230"/>
      <c r="AY184" s="230"/>
      <c r="AZ184" s="230"/>
      <c r="BA184" s="273"/>
    </row>
    <row r="185" spans="1:53" s="274" customFormat="1" ht="21" customHeight="1">
      <c r="A185" s="436"/>
      <c r="B185" s="471"/>
      <c r="C185" s="437"/>
      <c r="D185" s="180" t="s">
        <v>288</v>
      </c>
      <c r="E185" s="181"/>
      <c r="F185" s="181"/>
      <c r="G185" s="230"/>
      <c r="H185" s="181"/>
      <c r="I185" s="181"/>
      <c r="J185" s="230"/>
      <c r="K185" s="181"/>
      <c r="L185" s="181"/>
      <c r="M185" s="230"/>
      <c r="N185" s="181"/>
      <c r="O185" s="181"/>
      <c r="P185" s="230"/>
      <c r="Q185" s="181"/>
      <c r="R185" s="181"/>
      <c r="S185" s="230"/>
      <c r="T185" s="181"/>
      <c r="U185" s="181"/>
      <c r="V185" s="230"/>
      <c r="W185" s="181"/>
      <c r="X185" s="181"/>
      <c r="Y185" s="230"/>
      <c r="Z185" s="181"/>
      <c r="AA185" s="181"/>
      <c r="AB185" s="230"/>
      <c r="AC185" s="230"/>
      <c r="AD185" s="230"/>
      <c r="AE185" s="181"/>
      <c r="AF185" s="181"/>
      <c r="AG185" s="230"/>
      <c r="AH185" s="230"/>
      <c r="AI185" s="181"/>
      <c r="AJ185" s="181"/>
      <c r="AK185" s="230"/>
      <c r="AL185" s="230"/>
      <c r="AM185" s="230"/>
      <c r="AN185" s="181"/>
      <c r="AO185" s="181"/>
      <c r="AP185" s="230"/>
      <c r="AQ185" s="230"/>
      <c r="AR185" s="230"/>
      <c r="AS185" s="181"/>
      <c r="AT185" s="181"/>
      <c r="AU185" s="230"/>
      <c r="AV185" s="230"/>
      <c r="AW185" s="230"/>
      <c r="AX185" s="230"/>
      <c r="AY185" s="230"/>
      <c r="AZ185" s="230"/>
      <c r="BA185" s="273"/>
    </row>
    <row r="186" spans="1:53" s="274" customFormat="1" ht="35.25" customHeight="1">
      <c r="A186" s="436"/>
      <c r="B186" s="471"/>
      <c r="C186" s="437"/>
      <c r="D186" s="180" t="s">
        <v>296</v>
      </c>
      <c r="E186" s="181"/>
      <c r="F186" s="181"/>
      <c r="G186" s="230"/>
      <c r="H186" s="181"/>
      <c r="I186" s="181"/>
      <c r="J186" s="230"/>
      <c r="K186" s="181"/>
      <c r="L186" s="181"/>
      <c r="M186" s="230"/>
      <c r="N186" s="181"/>
      <c r="O186" s="181"/>
      <c r="P186" s="230"/>
      <c r="Q186" s="181"/>
      <c r="R186" s="181"/>
      <c r="S186" s="230"/>
      <c r="T186" s="181"/>
      <c r="U186" s="181"/>
      <c r="V186" s="230"/>
      <c r="W186" s="181"/>
      <c r="X186" s="181"/>
      <c r="Y186" s="230"/>
      <c r="Z186" s="181"/>
      <c r="AA186" s="181"/>
      <c r="AB186" s="230"/>
      <c r="AC186" s="230"/>
      <c r="AD186" s="230"/>
      <c r="AE186" s="181"/>
      <c r="AF186" s="181"/>
      <c r="AG186" s="230"/>
      <c r="AH186" s="230"/>
      <c r="AI186" s="181"/>
      <c r="AJ186" s="181"/>
      <c r="AK186" s="230"/>
      <c r="AL186" s="230"/>
      <c r="AM186" s="230"/>
      <c r="AN186" s="181"/>
      <c r="AO186" s="181"/>
      <c r="AP186" s="230"/>
      <c r="AQ186" s="230"/>
      <c r="AR186" s="230"/>
      <c r="AS186" s="181"/>
      <c r="AT186" s="181"/>
      <c r="AU186" s="230"/>
      <c r="AV186" s="230"/>
      <c r="AW186" s="230"/>
      <c r="AX186" s="230"/>
      <c r="AY186" s="230"/>
      <c r="AZ186" s="230"/>
      <c r="BA186" s="273"/>
    </row>
    <row r="187" spans="1:53" s="274" customFormat="1" ht="21" customHeight="1">
      <c r="A187" s="436"/>
      <c r="B187" s="471"/>
      <c r="C187" s="437"/>
      <c r="D187" s="180" t="s">
        <v>289</v>
      </c>
      <c r="E187" s="181"/>
      <c r="F187" s="181"/>
      <c r="G187" s="230"/>
      <c r="H187" s="181"/>
      <c r="I187" s="181"/>
      <c r="J187" s="230"/>
      <c r="K187" s="181"/>
      <c r="L187" s="181"/>
      <c r="M187" s="230"/>
      <c r="N187" s="181"/>
      <c r="O187" s="181"/>
      <c r="P187" s="230"/>
      <c r="Q187" s="181"/>
      <c r="R187" s="181"/>
      <c r="S187" s="230"/>
      <c r="T187" s="181"/>
      <c r="U187" s="181"/>
      <c r="V187" s="230"/>
      <c r="W187" s="181"/>
      <c r="X187" s="181"/>
      <c r="Y187" s="230"/>
      <c r="Z187" s="181"/>
      <c r="AA187" s="181"/>
      <c r="AB187" s="230"/>
      <c r="AC187" s="230"/>
      <c r="AD187" s="230"/>
      <c r="AE187" s="181"/>
      <c r="AF187" s="181"/>
      <c r="AG187" s="230"/>
      <c r="AH187" s="230"/>
      <c r="AI187" s="181"/>
      <c r="AJ187" s="181"/>
      <c r="AK187" s="230"/>
      <c r="AL187" s="230"/>
      <c r="AM187" s="230"/>
      <c r="AN187" s="181"/>
      <c r="AO187" s="181"/>
      <c r="AP187" s="230"/>
      <c r="AQ187" s="230"/>
      <c r="AR187" s="230"/>
      <c r="AS187" s="181"/>
      <c r="AT187" s="181"/>
      <c r="AU187" s="230"/>
      <c r="AV187" s="230"/>
      <c r="AW187" s="230"/>
      <c r="AX187" s="230"/>
      <c r="AY187" s="230"/>
      <c r="AZ187" s="230"/>
      <c r="BA187" s="273"/>
    </row>
    <row r="188" spans="1:53" s="274" customFormat="1" ht="21" customHeight="1">
      <c r="A188" s="436"/>
      <c r="B188" s="471"/>
      <c r="C188" s="437"/>
      <c r="D188" s="225" t="s">
        <v>43</v>
      </c>
      <c r="E188" s="181"/>
      <c r="F188" s="181"/>
      <c r="G188" s="230"/>
      <c r="H188" s="181"/>
      <c r="I188" s="181"/>
      <c r="J188" s="230"/>
      <c r="K188" s="181"/>
      <c r="L188" s="181"/>
      <c r="M188" s="230"/>
      <c r="N188" s="181"/>
      <c r="O188" s="181"/>
      <c r="P188" s="230"/>
      <c r="Q188" s="181"/>
      <c r="R188" s="181"/>
      <c r="S188" s="230"/>
      <c r="T188" s="181"/>
      <c r="U188" s="181"/>
      <c r="V188" s="230"/>
      <c r="W188" s="181"/>
      <c r="X188" s="181"/>
      <c r="Y188" s="230"/>
      <c r="Z188" s="181"/>
      <c r="AA188" s="181"/>
      <c r="AB188" s="230"/>
      <c r="AC188" s="230"/>
      <c r="AD188" s="230"/>
      <c r="AE188" s="181"/>
      <c r="AF188" s="181"/>
      <c r="AG188" s="230"/>
      <c r="AH188" s="230"/>
      <c r="AI188" s="181"/>
      <c r="AJ188" s="181"/>
      <c r="AK188" s="230"/>
      <c r="AL188" s="230"/>
      <c r="AM188" s="230"/>
      <c r="AN188" s="181"/>
      <c r="AO188" s="181"/>
      <c r="AP188" s="230"/>
      <c r="AQ188" s="230"/>
      <c r="AR188" s="230"/>
      <c r="AS188" s="181"/>
      <c r="AT188" s="181"/>
      <c r="AU188" s="230"/>
      <c r="AV188" s="230"/>
      <c r="AW188" s="230"/>
      <c r="AX188" s="230"/>
      <c r="AY188" s="230"/>
      <c r="AZ188" s="230"/>
      <c r="BA188" s="273"/>
    </row>
    <row r="189" spans="1:53" s="436" customFormat="1" ht="133.5" customHeight="1">
      <c r="A189" s="448" t="s">
        <v>340</v>
      </c>
    </row>
    <row r="190" spans="1:53" s="274" customFormat="1" ht="21" customHeight="1">
      <c r="A190" s="436" t="s">
        <v>334</v>
      </c>
      <c r="B190" s="449" t="s">
        <v>333</v>
      </c>
      <c r="C190" s="449" t="s">
        <v>304</v>
      </c>
      <c r="D190" s="237" t="s">
        <v>41</v>
      </c>
      <c r="E190" s="346">
        <v>100</v>
      </c>
      <c r="F190" s="285"/>
      <c r="G190" s="335">
        <f>SUM(F190/E190*100)</f>
        <v>0</v>
      </c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>
        <v>100</v>
      </c>
      <c r="AO190" s="285"/>
      <c r="AP190" s="285"/>
      <c r="AQ190" s="285"/>
      <c r="AR190" s="280">
        <f>SUM(AQ190/AN190*100)</f>
        <v>0</v>
      </c>
      <c r="AS190" s="285"/>
      <c r="AT190" s="285"/>
      <c r="AU190" s="285"/>
      <c r="AV190" s="285"/>
      <c r="AW190" s="285"/>
      <c r="AX190" s="285"/>
      <c r="AY190" s="285"/>
      <c r="AZ190" s="285"/>
      <c r="BA190" s="273"/>
    </row>
    <row r="191" spans="1:53" s="274" customFormat="1" ht="44.25" customHeight="1">
      <c r="A191" s="436"/>
      <c r="B191" s="450"/>
      <c r="C191" s="449"/>
      <c r="D191" s="235" t="s">
        <v>37</v>
      </c>
      <c r="E191" s="346"/>
      <c r="F191" s="285"/>
      <c r="G191" s="33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0"/>
      <c r="AS191" s="285"/>
      <c r="AT191" s="285"/>
      <c r="AU191" s="285"/>
      <c r="AV191" s="285"/>
      <c r="AW191" s="285"/>
      <c r="AX191" s="285"/>
      <c r="AY191" s="285"/>
      <c r="AZ191" s="285"/>
      <c r="BA191" s="273"/>
    </row>
    <row r="192" spans="1:53" s="274" customFormat="1" ht="41.25" customHeight="1">
      <c r="A192" s="436"/>
      <c r="B192" s="450"/>
      <c r="C192" s="449"/>
      <c r="D192" s="338" t="s">
        <v>2</v>
      </c>
      <c r="E192" s="346">
        <v>100</v>
      </c>
      <c r="F192" s="285"/>
      <c r="G192" s="335">
        <f>SUM(F192/E192*100)</f>
        <v>0</v>
      </c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>
        <v>100</v>
      </c>
      <c r="AO192" s="285"/>
      <c r="AP192" s="285"/>
      <c r="AQ192" s="285"/>
      <c r="AR192" s="280">
        <f>SUM(AQ192/AN192*100)</f>
        <v>0</v>
      </c>
      <c r="AS192" s="285"/>
      <c r="AT192" s="285"/>
      <c r="AU192" s="285"/>
      <c r="AV192" s="285"/>
      <c r="AW192" s="285"/>
      <c r="AX192" s="285"/>
      <c r="AY192" s="285"/>
      <c r="AZ192" s="285"/>
      <c r="BA192" s="273"/>
    </row>
    <row r="193" spans="1:53" s="274" customFormat="1" ht="21" customHeight="1">
      <c r="A193" s="436"/>
      <c r="B193" s="450"/>
      <c r="C193" s="449"/>
      <c r="D193" s="180" t="s">
        <v>288</v>
      </c>
      <c r="E193" s="285"/>
      <c r="F193" s="285"/>
      <c r="G193" s="33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0"/>
      <c r="AS193" s="285"/>
      <c r="AT193" s="285"/>
      <c r="AU193" s="285"/>
      <c r="AV193" s="285"/>
      <c r="AW193" s="285"/>
      <c r="AX193" s="285"/>
      <c r="AY193" s="285"/>
      <c r="AZ193" s="285"/>
      <c r="BA193" s="273"/>
    </row>
    <row r="194" spans="1:53" s="274" customFormat="1" ht="86.25" customHeight="1">
      <c r="A194" s="436"/>
      <c r="B194" s="450"/>
      <c r="C194" s="449"/>
      <c r="D194" s="180" t="s">
        <v>296</v>
      </c>
      <c r="E194" s="285"/>
      <c r="F194" s="285"/>
      <c r="G194" s="33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0"/>
      <c r="AS194" s="285"/>
      <c r="AT194" s="285"/>
      <c r="AU194" s="285"/>
      <c r="AV194" s="285"/>
      <c r="AW194" s="285"/>
      <c r="AX194" s="285"/>
      <c r="AY194" s="285"/>
      <c r="AZ194" s="285"/>
      <c r="BA194" s="273"/>
    </row>
    <row r="195" spans="1:53" s="274" customFormat="1" ht="21" customHeight="1">
      <c r="A195" s="436"/>
      <c r="B195" s="450"/>
      <c r="C195" s="449"/>
      <c r="D195" s="180" t="s">
        <v>289</v>
      </c>
      <c r="E195" s="285"/>
      <c r="F195" s="285"/>
      <c r="G195" s="33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0"/>
      <c r="AS195" s="285"/>
      <c r="AT195" s="285"/>
      <c r="AU195" s="285"/>
      <c r="AV195" s="285"/>
      <c r="AW195" s="285"/>
      <c r="AX195" s="285"/>
      <c r="AY195" s="285"/>
      <c r="AZ195" s="285"/>
      <c r="BA195" s="273"/>
    </row>
    <row r="196" spans="1:53" s="274" customFormat="1" ht="57.75" customHeight="1">
      <c r="A196" s="436"/>
      <c r="B196" s="450"/>
      <c r="C196" s="449"/>
      <c r="D196" s="225" t="s">
        <v>43</v>
      </c>
      <c r="E196" s="285"/>
      <c r="F196" s="285"/>
      <c r="G196" s="33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0"/>
      <c r="AS196" s="285"/>
      <c r="AT196" s="285"/>
      <c r="AU196" s="285"/>
      <c r="AV196" s="285"/>
      <c r="AW196" s="285"/>
      <c r="AX196" s="285"/>
      <c r="AY196" s="285"/>
      <c r="AZ196" s="285"/>
      <c r="BA196" s="273"/>
    </row>
    <row r="197" spans="1:53" s="345" customFormat="1" ht="20.25" customHeight="1">
      <c r="A197" s="436" t="s">
        <v>335</v>
      </c>
      <c r="B197" s="449" t="s">
        <v>339</v>
      </c>
      <c r="C197" s="449" t="s">
        <v>304</v>
      </c>
      <c r="D197" s="237" t="s">
        <v>41</v>
      </c>
      <c r="E197" s="314">
        <v>2206.35</v>
      </c>
      <c r="F197" s="385">
        <v>1888.19</v>
      </c>
      <c r="G197" s="335">
        <f>SUM(F197/E197*100)</f>
        <v>85.579803748272042</v>
      </c>
      <c r="H197" s="347"/>
      <c r="I197" s="347">
        <v>0</v>
      </c>
      <c r="J197" s="347">
        <v>0</v>
      </c>
      <c r="K197" s="348">
        <v>105</v>
      </c>
      <c r="L197" s="347">
        <v>105</v>
      </c>
      <c r="M197" s="335">
        <f>SUM(L197/K197*100)</f>
        <v>100</v>
      </c>
      <c r="N197" s="349">
        <v>615.9</v>
      </c>
      <c r="O197" s="349">
        <v>615.9</v>
      </c>
      <c r="P197" s="335">
        <f>SUM(O197/N197*100)</f>
        <v>100</v>
      </c>
      <c r="Q197" s="349"/>
      <c r="R197" s="347"/>
      <c r="S197" s="347"/>
      <c r="T197" s="347"/>
      <c r="U197" s="347">
        <v>0</v>
      </c>
      <c r="V197" s="335"/>
      <c r="W197" s="285">
        <v>1167.4000000000001</v>
      </c>
      <c r="X197" s="285">
        <v>1167.4000000000001</v>
      </c>
      <c r="Y197" s="347">
        <v>100</v>
      </c>
      <c r="Z197" s="350"/>
      <c r="AA197" s="347"/>
      <c r="AB197" s="347"/>
      <c r="AC197" s="347"/>
      <c r="AD197" s="335"/>
      <c r="AE197" s="347"/>
      <c r="AF197" s="347"/>
      <c r="AG197" s="347"/>
      <c r="AH197" s="347"/>
      <c r="AI197" s="347"/>
      <c r="AJ197" s="347"/>
      <c r="AK197" s="347"/>
      <c r="AL197" s="347"/>
      <c r="AM197" s="347"/>
      <c r="AN197" s="351">
        <v>318.05</v>
      </c>
      <c r="AO197" s="347"/>
      <c r="AP197" s="347"/>
      <c r="AQ197" s="347"/>
      <c r="AR197" s="280">
        <f>SUM(AQ197/AN197*100)</f>
        <v>0</v>
      </c>
      <c r="AS197" s="347"/>
      <c r="AT197" s="347"/>
      <c r="AU197" s="347"/>
      <c r="AV197" s="347"/>
      <c r="AW197" s="347"/>
      <c r="AX197" s="347"/>
      <c r="AY197" s="347"/>
      <c r="AZ197" s="347"/>
      <c r="BA197" s="451"/>
    </row>
    <row r="198" spans="1:53" s="274" customFormat="1" ht="20.25" customHeight="1">
      <c r="A198" s="436"/>
      <c r="B198" s="449"/>
      <c r="C198" s="449"/>
      <c r="D198" s="235" t="s">
        <v>37</v>
      </c>
      <c r="E198" s="315"/>
      <c r="F198" s="352"/>
      <c r="G198" s="335"/>
      <c r="H198" s="353"/>
      <c r="I198" s="353"/>
      <c r="J198" s="353"/>
      <c r="K198" s="354"/>
      <c r="L198" s="353"/>
      <c r="M198" s="335"/>
      <c r="N198" s="315"/>
      <c r="O198" s="315"/>
      <c r="P198" s="335"/>
      <c r="Q198" s="315"/>
      <c r="R198" s="353"/>
      <c r="S198" s="353"/>
      <c r="T198" s="353"/>
      <c r="U198" s="353"/>
      <c r="V198" s="335"/>
      <c r="W198" s="353"/>
      <c r="X198" s="353"/>
      <c r="Y198" s="353"/>
      <c r="Z198" s="355"/>
      <c r="AA198" s="353"/>
      <c r="AB198" s="353"/>
      <c r="AC198" s="353"/>
      <c r="AD198" s="335"/>
      <c r="AE198" s="353"/>
      <c r="AF198" s="353"/>
      <c r="AG198" s="353"/>
      <c r="AH198" s="353"/>
      <c r="AI198" s="353"/>
      <c r="AJ198" s="353"/>
      <c r="AK198" s="353"/>
      <c r="AL198" s="353"/>
      <c r="AM198" s="353"/>
      <c r="AN198" s="353"/>
      <c r="AO198" s="353"/>
      <c r="AP198" s="353"/>
      <c r="AQ198" s="353"/>
      <c r="AR198" s="280"/>
      <c r="AS198" s="353"/>
      <c r="AT198" s="353"/>
      <c r="AU198" s="353"/>
      <c r="AV198" s="353"/>
      <c r="AW198" s="353"/>
      <c r="AX198" s="353"/>
      <c r="AY198" s="353"/>
      <c r="AZ198" s="353"/>
      <c r="BA198" s="452"/>
    </row>
    <row r="199" spans="1:53" s="274" customFormat="1" ht="36.75" customHeight="1">
      <c r="A199" s="436"/>
      <c r="B199" s="449"/>
      <c r="C199" s="449"/>
      <c r="D199" s="338" t="s">
        <v>2</v>
      </c>
      <c r="E199" s="314">
        <v>2206.35</v>
      </c>
      <c r="F199" s="385">
        <v>1888.19</v>
      </c>
      <c r="G199" s="335">
        <f>SUM(F199/E199*100)</f>
        <v>85.579803748272042</v>
      </c>
      <c r="H199" s="353"/>
      <c r="I199" s="353">
        <v>0</v>
      </c>
      <c r="J199" s="353">
        <v>0</v>
      </c>
      <c r="K199" s="354">
        <v>105</v>
      </c>
      <c r="L199" s="353">
        <v>105</v>
      </c>
      <c r="M199" s="335">
        <f>SUM(L199/K199*100)</f>
        <v>100</v>
      </c>
      <c r="N199" s="315">
        <v>615.9</v>
      </c>
      <c r="O199" s="315">
        <v>615.9</v>
      </c>
      <c r="P199" s="335">
        <f>SUM(O199/N199*100)</f>
        <v>100</v>
      </c>
      <c r="Q199" s="315"/>
      <c r="R199" s="353"/>
      <c r="S199" s="353"/>
      <c r="T199" s="353"/>
      <c r="U199" s="353">
        <v>0</v>
      </c>
      <c r="V199" s="335"/>
      <c r="W199" s="285">
        <v>1167.4000000000001</v>
      </c>
      <c r="X199" s="285">
        <v>1167.4000000000001</v>
      </c>
      <c r="Y199" s="353">
        <v>100</v>
      </c>
      <c r="Z199" s="355"/>
      <c r="AA199" s="353"/>
      <c r="AB199" s="353"/>
      <c r="AC199" s="353"/>
      <c r="AD199" s="335"/>
      <c r="AE199" s="353"/>
      <c r="AF199" s="353"/>
      <c r="AG199" s="353"/>
      <c r="AH199" s="353"/>
      <c r="AI199" s="353"/>
      <c r="AJ199" s="353"/>
      <c r="AK199" s="353"/>
      <c r="AL199" s="353"/>
      <c r="AM199" s="353"/>
      <c r="AN199" s="356">
        <v>318.05</v>
      </c>
      <c r="AO199" s="353"/>
      <c r="AP199" s="353"/>
      <c r="AQ199" s="353"/>
      <c r="AR199" s="280">
        <f>SUM(AQ199/AN199*100)</f>
        <v>0</v>
      </c>
      <c r="AS199" s="353"/>
      <c r="AT199" s="353"/>
      <c r="AU199" s="353"/>
      <c r="AV199" s="353"/>
      <c r="AW199" s="353"/>
      <c r="AX199" s="353"/>
      <c r="AY199" s="353"/>
      <c r="AZ199" s="353"/>
      <c r="BA199" s="452"/>
    </row>
    <row r="200" spans="1:53" s="274" customFormat="1" ht="22.5" customHeight="1">
      <c r="A200" s="436"/>
      <c r="B200" s="449"/>
      <c r="C200" s="449"/>
      <c r="D200" s="180" t="s">
        <v>288</v>
      </c>
      <c r="E200" s="285"/>
      <c r="F200" s="285"/>
      <c r="G200" s="33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0"/>
      <c r="AS200" s="285"/>
      <c r="AT200" s="285"/>
      <c r="AU200" s="285"/>
      <c r="AV200" s="285"/>
      <c r="AW200" s="285"/>
      <c r="AX200" s="285"/>
      <c r="AY200" s="285"/>
      <c r="AZ200" s="285"/>
      <c r="BA200" s="273"/>
    </row>
    <row r="201" spans="1:53" s="274" customFormat="1" ht="105" customHeight="1">
      <c r="A201" s="436"/>
      <c r="B201" s="449"/>
      <c r="C201" s="449"/>
      <c r="D201" s="180" t="s">
        <v>296</v>
      </c>
      <c r="E201" s="285"/>
      <c r="F201" s="285"/>
      <c r="G201" s="33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0"/>
      <c r="AS201" s="285"/>
      <c r="AT201" s="285"/>
      <c r="AU201" s="285"/>
      <c r="AV201" s="285"/>
      <c r="AW201" s="285"/>
      <c r="AX201" s="285"/>
      <c r="AY201" s="285"/>
      <c r="AZ201" s="285"/>
      <c r="BA201" s="273"/>
    </row>
    <row r="202" spans="1:53" s="274" customFormat="1" ht="21" customHeight="1">
      <c r="A202" s="436"/>
      <c r="B202" s="449"/>
      <c r="C202" s="449"/>
      <c r="D202" s="180" t="s">
        <v>289</v>
      </c>
      <c r="E202" s="285"/>
      <c r="F202" s="285"/>
      <c r="G202" s="33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  <c r="AL202" s="285"/>
      <c r="AM202" s="285"/>
      <c r="AN202" s="285"/>
      <c r="AO202" s="285"/>
      <c r="AP202" s="285"/>
      <c r="AQ202" s="285"/>
      <c r="AR202" s="280"/>
      <c r="AS202" s="285"/>
      <c r="AT202" s="285"/>
      <c r="AU202" s="285"/>
      <c r="AV202" s="285"/>
      <c r="AW202" s="285"/>
      <c r="AX202" s="285"/>
      <c r="AY202" s="285"/>
      <c r="AZ202" s="285"/>
      <c r="BA202" s="273"/>
    </row>
    <row r="203" spans="1:53" s="274" customFormat="1" ht="111" customHeight="1">
      <c r="A203" s="436"/>
      <c r="B203" s="449"/>
      <c r="C203" s="449"/>
      <c r="D203" s="225" t="s">
        <v>43</v>
      </c>
      <c r="E203" s="285"/>
      <c r="F203" s="285"/>
      <c r="G203" s="33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5"/>
      <c r="AO203" s="285"/>
      <c r="AP203" s="285"/>
      <c r="AQ203" s="285"/>
      <c r="AR203" s="280"/>
      <c r="AS203" s="285"/>
      <c r="AT203" s="285"/>
      <c r="AU203" s="285"/>
      <c r="AV203" s="285"/>
      <c r="AW203" s="285"/>
      <c r="AX203" s="285"/>
      <c r="AY203" s="285"/>
      <c r="AZ203" s="285"/>
      <c r="BA203" s="273"/>
    </row>
    <row r="204" spans="1:53" s="345" customFormat="1" ht="21" customHeight="1">
      <c r="A204" s="436" t="s">
        <v>337</v>
      </c>
      <c r="B204" s="449" t="s">
        <v>341</v>
      </c>
      <c r="C204" s="449" t="s">
        <v>304</v>
      </c>
      <c r="D204" s="237" t="s">
        <v>41</v>
      </c>
      <c r="E204" s="310">
        <v>947.4</v>
      </c>
      <c r="F204" s="357">
        <f>O204+U204+AV204</f>
        <v>442.8</v>
      </c>
      <c r="G204" s="335">
        <f>SUM(F204/E204*100)</f>
        <v>46.738442051931607</v>
      </c>
      <c r="H204" s="280"/>
      <c r="I204" s="280"/>
      <c r="J204" s="280"/>
      <c r="K204" s="280"/>
      <c r="L204" s="280"/>
      <c r="M204" s="280"/>
      <c r="N204" s="280">
        <v>442.8</v>
      </c>
      <c r="O204" s="280">
        <v>442.8</v>
      </c>
      <c r="P204" s="335">
        <f>SUM(O204/N204*100)</f>
        <v>100</v>
      </c>
      <c r="Q204" s="280"/>
      <c r="R204" s="280"/>
      <c r="S204" s="280"/>
      <c r="T204" s="280"/>
      <c r="U204" s="280"/>
      <c r="V204" s="335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0">
        <v>100</v>
      </c>
      <c r="AJ204" s="280"/>
      <c r="AK204" s="280"/>
      <c r="AL204" s="280"/>
      <c r="AM204" s="280"/>
      <c r="AN204" s="280"/>
      <c r="AO204" s="280"/>
      <c r="AP204" s="280"/>
      <c r="AQ204" s="280"/>
      <c r="AR204" s="280"/>
      <c r="AS204" s="280">
        <v>404.6</v>
      </c>
      <c r="AT204" s="280"/>
      <c r="AU204" s="280"/>
      <c r="AV204" s="280"/>
      <c r="AW204" s="280">
        <f>SUM(AV204/AS204*100)</f>
        <v>0</v>
      </c>
      <c r="AX204" s="280"/>
      <c r="AY204" s="280"/>
      <c r="AZ204" s="280"/>
      <c r="BA204" s="344"/>
    </row>
    <row r="205" spans="1:53" s="274" customFormat="1" ht="38.25" customHeight="1">
      <c r="A205" s="436"/>
      <c r="B205" s="437"/>
      <c r="C205" s="449"/>
      <c r="D205" s="235" t="s">
        <v>37</v>
      </c>
      <c r="E205" s="358"/>
      <c r="F205" s="359"/>
      <c r="G205" s="335"/>
      <c r="H205" s="285"/>
      <c r="I205" s="285"/>
      <c r="J205" s="285"/>
      <c r="K205" s="285"/>
      <c r="L205" s="285"/>
      <c r="M205" s="285"/>
      <c r="N205" s="285"/>
      <c r="O205" s="285"/>
      <c r="P205" s="335"/>
      <c r="Q205" s="285"/>
      <c r="R205" s="285"/>
      <c r="S205" s="285"/>
      <c r="T205" s="285"/>
      <c r="U205" s="285"/>
      <c r="V205" s="33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  <c r="AL205" s="285"/>
      <c r="AM205" s="285"/>
      <c r="AN205" s="285"/>
      <c r="AO205" s="285"/>
      <c r="AP205" s="285"/>
      <c r="AQ205" s="285"/>
      <c r="AR205" s="280"/>
      <c r="AS205" s="285"/>
      <c r="AT205" s="285"/>
      <c r="AU205" s="285"/>
      <c r="AV205" s="285"/>
      <c r="AW205" s="280"/>
      <c r="AX205" s="285"/>
      <c r="AY205" s="285"/>
      <c r="AZ205" s="285"/>
      <c r="BA205" s="273"/>
    </row>
    <row r="206" spans="1:53" s="274" customFormat="1" ht="21" customHeight="1">
      <c r="A206" s="436"/>
      <c r="B206" s="437"/>
      <c r="C206" s="449"/>
      <c r="D206" s="338" t="s">
        <v>2</v>
      </c>
      <c r="E206" s="310">
        <v>947.4</v>
      </c>
      <c r="F206" s="359">
        <v>442.8</v>
      </c>
      <c r="G206" s="335">
        <f>SUM(F206/E206*100)</f>
        <v>46.738442051931607</v>
      </c>
      <c r="H206" s="285"/>
      <c r="I206" s="285"/>
      <c r="J206" s="285"/>
      <c r="K206" s="285"/>
      <c r="L206" s="285"/>
      <c r="M206" s="285"/>
      <c r="N206" s="285">
        <v>442.8</v>
      </c>
      <c r="O206" s="285">
        <v>442.8</v>
      </c>
      <c r="P206" s="335">
        <f>SUM(O206/N206*100)</f>
        <v>100</v>
      </c>
      <c r="Q206" s="285"/>
      <c r="R206" s="285"/>
      <c r="S206" s="285"/>
      <c r="T206" s="285"/>
      <c r="U206" s="285"/>
      <c r="V206" s="33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>
        <v>100</v>
      </c>
      <c r="AJ206" s="285"/>
      <c r="AK206" s="285"/>
      <c r="AL206" s="285"/>
      <c r="AM206" s="285"/>
      <c r="AN206" s="285"/>
      <c r="AO206" s="285"/>
      <c r="AP206" s="285"/>
      <c r="AQ206" s="285"/>
      <c r="AR206" s="280"/>
      <c r="AS206" s="285">
        <v>404.6</v>
      </c>
      <c r="AT206" s="285"/>
      <c r="AU206" s="285"/>
      <c r="AV206" s="285"/>
      <c r="AW206" s="280">
        <f>SUM(AV206/AS206*100)</f>
        <v>0</v>
      </c>
      <c r="AX206" s="285"/>
      <c r="AY206" s="285"/>
      <c r="AZ206" s="285"/>
      <c r="BA206" s="273"/>
    </row>
    <row r="207" spans="1:53" s="274" customFormat="1" ht="21" customHeight="1">
      <c r="A207" s="436"/>
      <c r="B207" s="437"/>
      <c r="C207" s="449"/>
      <c r="D207" s="180" t="s">
        <v>288</v>
      </c>
      <c r="E207" s="285"/>
      <c r="F207" s="285"/>
      <c r="G207" s="33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  <c r="AL207" s="285"/>
      <c r="AM207" s="285"/>
      <c r="AN207" s="285"/>
      <c r="AO207" s="285"/>
      <c r="AP207" s="285"/>
      <c r="AQ207" s="285"/>
      <c r="AR207" s="280"/>
      <c r="AS207" s="285"/>
      <c r="AT207" s="285"/>
      <c r="AU207" s="285"/>
      <c r="AV207" s="285"/>
      <c r="AW207" s="280"/>
      <c r="AX207" s="285"/>
      <c r="AY207" s="285"/>
      <c r="AZ207" s="285"/>
      <c r="BA207" s="273"/>
    </row>
    <row r="208" spans="1:53" s="274" customFormat="1" ht="36" customHeight="1">
      <c r="A208" s="436"/>
      <c r="B208" s="437"/>
      <c r="C208" s="449"/>
      <c r="D208" s="180" t="s">
        <v>296</v>
      </c>
      <c r="E208" s="359"/>
      <c r="F208" s="285"/>
      <c r="G208" s="33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285"/>
      <c r="AK208" s="285"/>
      <c r="AL208" s="285"/>
      <c r="AM208" s="285"/>
      <c r="AN208" s="285"/>
      <c r="AO208" s="285"/>
      <c r="AP208" s="285"/>
      <c r="AQ208" s="285"/>
      <c r="AR208" s="280"/>
      <c r="AS208" s="285"/>
      <c r="AT208" s="285"/>
      <c r="AU208" s="285"/>
      <c r="AV208" s="285"/>
      <c r="AW208" s="280"/>
      <c r="AX208" s="285"/>
      <c r="AY208" s="285"/>
      <c r="AZ208" s="285"/>
      <c r="BA208" s="273"/>
    </row>
    <row r="209" spans="1:53" s="274" customFormat="1" ht="19.5" customHeight="1">
      <c r="A209" s="436"/>
      <c r="B209" s="437"/>
      <c r="C209" s="449"/>
      <c r="D209" s="180" t="s">
        <v>289</v>
      </c>
      <c r="E209" s="285"/>
      <c r="F209" s="285"/>
      <c r="G209" s="33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  <c r="AJ209" s="285"/>
      <c r="AK209" s="285"/>
      <c r="AL209" s="285"/>
      <c r="AM209" s="285"/>
      <c r="AN209" s="285"/>
      <c r="AO209" s="285"/>
      <c r="AP209" s="285"/>
      <c r="AQ209" s="285"/>
      <c r="AR209" s="280"/>
      <c r="AS209" s="285"/>
      <c r="AT209" s="285"/>
      <c r="AU209" s="285"/>
      <c r="AV209" s="285"/>
      <c r="AW209" s="280"/>
      <c r="AX209" s="285"/>
      <c r="AY209" s="285"/>
      <c r="AZ209" s="285"/>
      <c r="BA209" s="273"/>
    </row>
    <row r="210" spans="1:53" s="274" customFormat="1" ht="53.25" customHeight="1">
      <c r="A210" s="436"/>
      <c r="B210" s="437"/>
      <c r="C210" s="449"/>
      <c r="D210" s="225" t="s">
        <v>43</v>
      </c>
      <c r="E210" s="285"/>
      <c r="F210" s="285"/>
      <c r="G210" s="33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  <c r="AJ210" s="285"/>
      <c r="AK210" s="285"/>
      <c r="AL210" s="285"/>
      <c r="AM210" s="285"/>
      <c r="AN210" s="285"/>
      <c r="AO210" s="285"/>
      <c r="AP210" s="285"/>
      <c r="AQ210" s="285"/>
      <c r="AR210" s="280"/>
      <c r="AS210" s="285"/>
      <c r="AT210" s="285"/>
      <c r="AU210" s="285"/>
      <c r="AV210" s="285"/>
      <c r="AW210" s="280"/>
      <c r="AX210" s="285"/>
      <c r="AY210" s="285"/>
      <c r="AZ210" s="285"/>
      <c r="BA210" s="273"/>
    </row>
    <row r="211" spans="1:53" s="274" customFormat="1" ht="33.75" customHeight="1">
      <c r="A211" s="436" t="s">
        <v>342</v>
      </c>
      <c r="B211" s="449" t="s">
        <v>336</v>
      </c>
      <c r="C211" s="449" t="s">
        <v>312</v>
      </c>
      <c r="D211" s="237" t="s">
        <v>41</v>
      </c>
      <c r="E211" s="360">
        <v>10</v>
      </c>
      <c r="F211" s="285"/>
      <c r="G211" s="335">
        <f>SUM(F211/E211*100)</f>
        <v>0</v>
      </c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  <c r="AJ211" s="285"/>
      <c r="AK211" s="285"/>
      <c r="AL211" s="285"/>
      <c r="AM211" s="285"/>
      <c r="AN211" s="285"/>
      <c r="AO211" s="285"/>
      <c r="AP211" s="285"/>
      <c r="AQ211" s="285"/>
      <c r="AR211" s="280"/>
      <c r="AS211" s="285">
        <v>10</v>
      </c>
      <c r="AT211" s="285"/>
      <c r="AU211" s="285"/>
      <c r="AV211" s="285"/>
      <c r="AW211" s="280">
        <f>SUM(AV211/AS211*100)</f>
        <v>0</v>
      </c>
      <c r="AX211" s="285"/>
      <c r="AY211" s="285"/>
      <c r="AZ211" s="285"/>
      <c r="BA211" s="273"/>
    </row>
    <row r="212" spans="1:53" s="274" customFormat="1" ht="37.5" customHeight="1">
      <c r="A212" s="436"/>
      <c r="B212" s="457"/>
      <c r="C212" s="449"/>
      <c r="D212" s="235" t="s">
        <v>37</v>
      </c>
      <c r="E212" s="360"/>
      <c r="F212" s="285"/>
      <c r="G212" s="33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  <c r="AJ212" s="285"/>
      <c r="AK212" s="285"/>
      <c r="AL212" s="285"/>
      <c r="AM212" s="285"/>
      <c r="AN212" s="285"/>
      <c r="AO212" s="285"/>
      <c r="AP212" s="285"/>
      <c r="AQ212" s="285"/>
      <c r="AR212" s="280"/>
      <c r="AS212" s="285"/>
      <c r="AT212" s="285"/>
      <c r="AU212" s="285"/>
      <c r="AV212" s="285"/>
      <c r="AW212" s="280"/>
      <c r="AX212" s="285"/>
      <c r="AY212" s="285"/>
      <c r="AZ212" s="285"/>
      <c r="BA212" s="273"/>
    </row>
    <row r="213" spans="1:53" s="274" customFormat="1" ht="60" customHeight="1">
      <c r="A213" s="436"/>
      <c r="B213" s="457"/>
      <c r="C213" s="449"/>
      <c r="D213" s="338" t="s">
        <v>2</v>
      </c>
      <c r="E213" s="360">
        <v>10</v>
      </c>
      <c r="F213" s="285"/>
      <c r="G213" s="335">
        <f>SUM(F213/E213*100)</f>
        <v>0</v>
      </c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285"/>
      <c r="AH213" s="285"/>
      <c r="AI213" s="285"/>
      <c r="AJ213" s="285"/>
      <c r="AK213" s="285"/>
      <c r="AL213" s="285"/>
      <c r="AM213" s="285"/>
      <c r="AN213" s="285"/>
      <c r="AO213" s="285"/>
      <c r="AP213" s="285"/>
      <c r="AQ213" s="285"/>
      <c r="AR213" s="280"/>
      <c r="AS213" s="285">
        <v>10</v>
      </c>
      <c r="AT213" s="285"/>
      <c r="AU213" s="285"/>
      <c r="AV213" s="285"/>
      <c r="AW213" s="280">
        <f>SUM(AV213/AS213*100)</f>
        <v>0</v>
      </c>
      <c r="AX213" s="285"/>
      <c r="AY213" s="285"/>
      <c r="AZ213" s="285"/>
      <c r="BA213" s="273"/>
    </row>
    <row r="214" spans="1:53" s="274" customFormat="1" ht="22.5" customHeight="1">
      <c r="A214" s="436"/>
      <c r="B214" s="457"/>
      <c r="C214" s="449"/>
      <c r="D214" s="180" t="s">
        <v>288</v>
      </c>
      <c r="E214" s="285"/>
      <c r="F214" s="285"/>
      <c r="G214" s="33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  <c r="AK214" s="285"/>
      <c r="AL214" s="285"/>
      <c r="AM214" s="285"/>
      <c r="AN214" s="285"/>
      <c r="AO214" s="285"/>
      <c r="AP214" s="285"/>
      <c r="AQ214" s="285"/>
      <c r="AR214" s="280"/>
      <c r="AS214" s="285"/>
      <c r="AT214" s="285"/>
      <c r="AU214" s="285"/>
      <c r="AV214" s="285"/>
      <c r="AW214" s="280"/>
      <c r="AX214" s="285"/>
      <c r="AY214" s="285"/>
      <c r="AZ214" s="285"/>
      <c r="BA214" s="273"/>
    </row>
    <row r="215" spans="1:53" s="274" customFormat="1" ht="83.25" customHeight="1">
      <c r="A215" s="436"/>
      <c r="B215" s="457"/>
      <c r="C215" s="449"/>
      <c r="D215" s="180" t="s">
        <v>296</v>
      </c>
      <c r="E215" s="285"/>
      <c r="F215" s="285"/>
      <c r="G215" s="33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  <c r="AL215" s="285"/>
      <c r="AM215" s="285"/>
      <c r="AN215" s="285"/>
      <c r="AO215" s="285"/>
      <c r="AP215" s="285"/>
      <c r="AQ215" s="285"/>
      <c r="AR215" s="280"/>
      <c r="AS215" s="285"/>
      <c r="AT215" s="285"/>
      <c r="AU215" s="285"/>
      <c r="AV215" s="285"/>
      <c r="AW215" s="280"/>
      <c r="AX215" s="285"/>
      <c r="AY215" s="285"/>
      <c r="AZ215" s="285"/>
      <c r="BA215" s="273"/>
    </row>
    <row r="216" spans="1:53" s="274" customFormat="1" ht="21" customHeight="1">
      <c r="A216" s="436"/>
      <c r="B216" s="457"/>
      <c r="C216" s="449"/>
      <c r="D216" s="180" t="s">
        <v>289</v>
      </c>
      <c r="E216" s="285"/>
      <c r="F216" s="285"/>
      <c r="G216" s="33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5"/>
      <c r="AR216" s="280"/>
      <c r="AS216" s="285"/>
      <c r="AT216" s="285"/>
      <c r="AU216" s="285"/>
      <c r="AV216" s="285"/>
      <c r="AW216" s="280"/>
      <c r="AX216" s="285"/>
      <c r="AY216" s="285"/>
      <c r="AZ216" s="285"/>
      <c r="BA216" s="273"/>
    </row>
    <row r="217" spans="1:53" s="274" customFormat="1" ht="21" customHeight="1">
      <c r="A217" s="436"/>
      <c r="B217" s="457"/>
      <c r="C217" s="449"/>
      <c r="D217" s="225" t="s">
        <v>43</v>
      </c>
      <c r="E217" s="285"/>
      <c r="F217" s="285"/>
      <c r="G217" s="33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  <c r="AL217" s="285"/>
      <c r="AM217" s="285"/>
      <c r="AN217" s="285"/>
      <c r="AO217" s="285"/>
      <c r="AP217" s="285"/>
      <c r="AQ217" s="285"/>
      <c r="AR217" s="280"/>
      <c r="AS217" s="285"/>
      <c r="AT217" s="285"/>
      <c r="AU217" s="285"/>
      <c r="AV217" s="285"/>
      <c r="AW217" s="280"/>
      <c r="AX217" s="285"/>
      <c r="AY217" s="285"/>
      <c r="AZ217" s="285"/>
      <c r="BA217" s="273"/>
    </row>
    <row r="218" spans="1:53" s="345" customFormat="1" ht="21" customHeight="1">
      <c r="A218" s="436"/>
      <c r="B218" s="458" t="s">
        <v>343</v>
      </c>
      <c r="C218" s="449" t="s">
        <v>312</v>
      </c>
      <c r="D218" s="237" t="s">
        <v>41</v>
      </c>
      <c r="E218" s="383">
        <v>3263.75</v>
      </c>
      <c r="F218" s="386" t="s">
        <v>371</v>
      </c>
      <c r="G218" s="335" t="e">
        <f>SUM(F218/E218*100)</f>
        <v>#VALUE!</v>
      </c>
      <c r="H218" s="361"/>
      <c r="I218" s="361"/>
      <c r="J218" s="361"/>
      <c r="K218" s="362">
        <v>105</v>
      </c>
      <c r="L218" s="361">
        <v>105</v>
      </c>
      <c r="M218" s="335">
        <f>SUM(L218/K218*100)</f>
        <v>100</v>
      </c>
      <c r="N218" s="362">
        <v>1058.7</v>
      </c>
      <c r="O218" s="362">
        <f>O220</f>
        <v>1058.69</v>
      </c>
      <c r="P218" s="335">
        <f>SUM(O218/N218*100)</f>
        <v>99.999055445357513</v>
      </c>
      <c r="Q218" s="280"/>
      <c r="R218" s="280"/>
      <c r="S218" s="280"/>
      <c r="T218" s="285"/>
      <c r="U218" s="280"/>
      <c r="V218" s="335"/>
      <c r="W218" s="285">
        <v>1167.4000000000001</v>
      </c>
      <c r="X218" s="280"/>
      <c r="Y218" s="280"/>
      <c r="Z218" s="280">
        <v>0</v>
      </c>
      <c r="AA218" s="280"/>
      <c r="AB218" s="280"/>
      <c r="AC218" s="280"/>
      <c r="AD218" s="335"/>
      <c r="AE218" s="280"/>
      <c r="AF218" s="280"/>
      <c r="AG218" s="280"/>
      <c r="AH218" s="280"/>
      <c r="AI218" s="280">
        <v>100</v>
      </c>
      <c r="AJ218" s="280"/>
      <c r="AK218" s="280"/>
      <c r="AL218" s="280"/>
      <c r="AM218" s="280"/>
      <c r="AN218" s="280">
        <f>AN197+AN190</f>
        <v>418.05</v>
      </c>
      <c r="AO218" s="280"/>
      <c r="AP218" s="280"/>
      <c r="AQ218" s="280"/>
      <c r="AR218" s="280">
        <f>SUM(AQ218/AN218*100)</f>
        <v>0</v>
      </c>
      <c r="AS218" s="280">
        <f>AS211+AS204</f>
        <v>414.6</v>
      </c>
      <c r="AT218" s="280"/>
      <c r="AU218" s="280"/>
      <c r="AV218" s="280"/>
      <c r="AW218" s="280">
        <f>SUM(AV218/AS218*100)</f>
        <v>0</v>
      </c>
      <c r="AX218" s="280"/>
      <c r="AY218" s="280"/>
      <c r="AZ218" s="280"/>
      <c r="BA218" s="344"/>
    </row>
    <row r="219" spans="1:53" s="274" customFormat="1" ht="21" customHeight="1">
      <c r="A219" s="436"/>
      <c r="B219" s="459"/>
      <c r="C219" s="449"/>
      <c r="D219" s="235" t="s">
        <v>37</v>
      </c>
      <c r="E219" s="311"/>
      <c r="F219" s="387"/>
      <c r="G219" s="335"/>
      <c r="H219" s="364"/>
      <c r="I219" s="364"/>
      <c r="J219" s="364"/>
      <c r="K219" s="365"/>
      <c r="L219" s="364"/>
      <c r="M219" s="335"/>
      <c r="N219" s="364"/>
      <c r="O219" s="364"/>
      <c r="P219" s="335"/>
      <c r="Q219" s="285"/>
      <c r="R219" s="285"/>
      <c r="S219" s="285"/>
      <c r="T219" s="285"/>
      <c r="U219" s="285"/>
      <c r="V219" s="335"/>
      <c r="W219" s="285"/>
      <c r="X219" s="285"/>
      <c r="Y219" s="285"/>
      <c r="Z219" s="285"/>
      <c r="AA219" s="285"/>
      <c r="AB219" s="285"/>
      <c r="AC219" s="285"/>
      <c r="AD219" s="335"/>
      <c r="AE219" s="285"/>
      <c r="AF219" s="285"/>
      <c r="AG219" s="285"/>
      <c r="AH219" s="285"/>
      <c r="AI219" s="285"/>
      <c r="AJ219" s="285"/>
      <c r="AK219" s="285"/>
      <c r="AL219" s="285"/>
      <c r="AM219" s="285"/>
      <c r="AN219" s="285"/>
      <c r="AO219" s="285"/>
      <c r="AP219" s="285"/>
      <c r="AQ219" s="285"/>
      <c r="AR219" s="280"/>
      <c r="AS219" s="285"/>
      <c r="AT219" s="285"/>
      <c r="AU219" s="285"/>
      <c r="AV219" s="285"/>
      <c r="AW219" s="280"/>
      <c r="AX219" s="285"/>
      <c r="AY219" s="285"/>
      <c r="AZ219" s="285"/>
      <c r="BA219" s="273"/>
    </row>
    <row r="220" spans="1:53" s="274" customFormat="1" ht="30.75" customHeight="1">
      <c r="A220" s="436"/>
      <c r="B220" s="459"/>
      <c r="C220" s="449"/>
      <c r="D220" s="338" t="s">
        <v>2</v>
      </c>
      <c r="E220" s="383">
        <v>3263.75</v>
      </c>
      <c r="F220" s="393" t="s">
        <v>372</v>
      </c>
      <c r="G220" s="335" t="e">
        <f>SUM(F220/E220*100)</f>
        <v>#VALUE!</v>
      </c>
      <c r="H220" s="364"/>
      <c r="I220" s="285"/>
      <c r="J220" s="285"/>
      <c r="K220" s="300">
        <v>105</v>
      </c>
      <c r="L220" s="285">
        <v>105</v>
      </c>
      <c r="M220" s="335">
        <f>SUM(L220/K220*100)</f>
        <v>100</v>
      </c>
      <c r="N220" s="300">
        <v>1058.7</v>
      </c>
      <c r="O220" s="300">
        <v>1058.69</v>
      </c>
      <c r="P220" s="335">
        <f>SUM(O220/N220*100)</f>
        <v>99.999055445357513</v>
      </c>
      <c r="Q220" s="285"/>
      <c r="R220" s="285"/>
      <c r="S220" s="285"/>
      <c r="T220" s="285"/>
      <c r="U220" s="285"/>
      <c r="V220" s="335"/>
      <c r="W220" s="285">
        <v>1167.4000000000001</v>
      </c>
      <c r="X220" s="285"/>
      <c r="Y220" s="285"/>
      <c r="Z220" s="355">
        <v>0</v>
      </c>
      <c r="AA220" s="285"/>
      <c r="AB220" s="285"/>
      <c r="AC220" s="285"/>
      <c r="AD220" s="335"/>
      <c r="AE220" s="285"/>
      <c r="AF220" s="285"/>
      <c r="AG220" s="285"/>
      <c r="AH220" s="285"/>
      <c r="AI220" s="285">
        <v>100</v>
      </c>
      <c r="AJ220" s="285"/>
      <c r="AK220" s="285"/>
      <c r="AL220" s="285"/>
      <c r="AM220" s="285"/>
      <c r="AN220" s="285">
        <f>AN199+AN192</f>
        <v>418.05</v>
      </c>
      <c r="AO220" s="285"/>
      <c r="AP220" s="285"/>
      <c r="AQ220" s="285"/>
      <c r="AR220" s="280">
        <f>SUM(AQ220/AN220*100)</f>
        <v>0</v>
      </c>
      <c r="AS220" s="285">
        <f>AS213+AS206</f>
        <v>414.6</v>
      </c>
      <c r="AT220" s="285"/>
      <c r="AU220" s="285"/>
      <c r="AV220" s="285"/>
      <c r="AW220" s="280">
        <f>SUM(AV220/AS220*100)</f>
        <v>0</v>
      </c>
      <c r="AX220" s="285"/>
      <c r="AY220" s="285"/>
      <c r="AZ220" s="285"/>
      <c r="BA220" s="273"/>
    </row>
    <row r="221" spans="1:53" s="274" customFormat="1" ht="21" customHeight="1">
      <c r="A221" s="436"/>
      <c r="B221" s="459"/>
      <c r="C221" s="449"/>
      <c r="D221" s="180" t="s">
        <v>288</v>
      </c>
      <c r="E221" s="285"/>
      <c r="F221" s="285"/>
      <c r="G221" s="33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335"/>
      <c r="W221" s="285"/>
      <c r="X221" s="285"/>
      <c r="Y221" s="285"/>
      <c r="Z221" s="285"/>
      <c r="AA221" s="285"/>
      <c r="AB221" s="285"/>
      <c r="AC221" s="285"/>
      <c r="AD221" s="285"/>
      <c r="AE221" s="285"/>
      <c r="AF221" s="285"/>
      <c r="AG221" s="285"/>
      <c r="AH221" s="285"/>
      <c r="AI221" s="285"/>
      <c r="AJ221" s="285"/>
      <c r="AK221" s="285"/>
      <c r="AL221" s="285"/>
      <c r="AM221" s="285"/>
      <c r="AN221" s="285"/>
      <c r="AO221" s="285"/>
      <c r="AP221" s="285"/>
      <c r="AQ221" s="285"/>
      <c r="AR221" s="280"/>
      <c r="AS221" s="285"/>
      <c r="AT221" s="285"/>
      <c r="AU221" s="285"/>
      <c r="AV221" s="285"/>
      <c r="AW221" s="280"/>
      <c r="AX221" s="285"/>
      <c r="AY221" s="285"/>
      <c r="AZ221" s="285"/>
      <c r="BA221" s="273"/>
    </row>
    <row r="222" spans="1:53" s="274" customFormat="1" ht="34.5" customHeight="1">
      <c r="A222" s="436"/>
      <c r="B222" s="459"/>
      <c r="C222" s="449"/>
      <c r="D222" s="180" t="s">
        <v>296</v>
      </c>
      <c r="E222" s="285"/>
      <c r="F222" s="285"/>
      <c r="G222" s="33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  <c r="AJ222" s="285"/>
      <c r="AK222" s="285"/>
      <c r="AL222" s="285"/>
      <c r="AM222" s="285"/>
      <c r="AN222" s="285"/>
      <c r="AO222" s="285"/>
      <c r="AP222" s="285"/>
      <c r="AQ222" s="285"/>
      <c r="AR222" s="280"/>
      <c r="AS222" s="285"/>
      <c r="AT222" s="285"/>
      <c r="AU222" s="285"/>
      <c r="AV222" s="285"/>
      <c r="AW222" s="280"/>
      <c r="AX222" s="285"/>
      <c r="AY222" s="285"/>
      <c r="AZ222" s="285"/>
      <c r="BA222" s="273"/>
    </row>
    <row r="223" spans="1:53" s="274" customFormat="1" ht="21" customHeight="1">
      <c r="A223" s="436"/>
      <c r="B223" s="459"/>
      <c r="C223" s="449"/>
      <c r="D223" s="180" t="s">
        <v>289</v>
      </c>
      <c r="E223" s="285"/>
      <c r="F223" s="285"/>
      <c r="G223" s="33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285"/>
      <c r="AK223" s="285"/>
      <c r="AL223" s="285"/>
      <c r="AM223" s="285"/>
      <c r="AN223" s="285"/>
      <c r="AO223" s="285"/>
      <c r="AP223" s="285"/>
      <c r="AQ223" s="285"/>
      <c r="AR223" s="280"/>
      <c r="AS223" s="285"/>
      <c r="AT223" s="285"/>
      <c r="AU223" s="285"/>
      <c r="AV223" s="285"/>
      <c r="AW223" s="280"/>
      <c r="AX223" s="285"/>
      <c r="AY223" s="285"/>
      <c r="AZ223" s="285"/>
      <c r="BA223" s="273"/>
    </row>
    <row r="224" spans="1:53" s="274" customFormat="1" ht="21" customHeight="1">
      <c r="A224" s="436"/>
      <c r="B224" s="459"/>
      <c r="C224" s="449"/>
      <c r="D224" s="225" t="s">
        <v>43</v>
      </c>
      <c r="E224" s="285"/>
      <c r="F224" s="285"/>
      <c r="G224" s="33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  <c r="AJ224" s="285"/>
      <c r="AK224" s="285"/>
      <c r="AL224" s="285"/>
      <c r="AM224" s="285"/>
      <c r="AN224" s="285"/>
      <c r="AO224" s="285"/>
      <c r="AP224" s="285"/>
      <c r="AQ224" s="285"/>
      <c r="AR224" s="280"/>
      <c r="AS224" s="285"/>
      <c r="AT224" s="285"/>
      <c r="AU224" s="285"/>
      <c r="AV224" s="285"/>
      <c r="AW224" s="280"/>
      <c r="AX224" s="285"/>
      <c r="AY224" s="285"/>
      <c r="AZ224" s="285"/>
      <c r="BA224" s="273"/>
    </row>
    <row r="225" spans="1:53" s="274" customFormat="1" ht="15.75">
      <c r="A225" s="337"/>
      <c r="B225" s="275"/>
      <c r="C225" s="366"/>
      <c r="D225" s="225"/>
      <c r="E225" s="285"/>
      <c r="F225" s="285"/>
      <c r="G225" s="33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285"/>
      <c r="AK225" s="285"/>
      <c r="AL225" s="285"/>
      <c r="AM225" s="285"/>
      <c r="AN225" s="285"/>
      <c r="AO225" s="285"/>
      <c r="AP225" s="285"/>
      <c r="AQ225" s="285"/>
      <c r="AR225" s="280"/>
      <c r="AS225" s="285"/>
      <c r="AT225" s="285"/>
      <c r="AU225" s="285"/>
      <c r="AV225" s="285"/>
      <c r="AW225" s="280"/>
      <c r="AX225" s="285"/>
      <c r="AY225" s="285"/>
      <c r="AZ225" s="285"/>
      <c r="BA225" s="273"/>
    </row>
    <row r="226" spans="1:53" s="274" customFormat="1" ht="29.25" customHeight="1">
      <c r="A226" s="337"/>
      <c r="B226" s="337"/>
      <c r="C226" s="337"/>
      <c r="D226" s="337"/>
      <c r="E226" s="285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  <c r="AE226" s="340"/>
      <c r="AF226" s="340"/>
      <c r="AG226" s="340"/>
      <c r="AH226" s="340"/>
      <c r="AI226" s="340"/>
      <c r="AJ226" s="340"/>
      <c r="AK226" s="340"/>
      <c r="AL226" s="340"/>
      <c r="AM226" s="340"/>
      <c r="AN226" s="340"/>
      <c r="AO226" s="340"/>
      <c r="AP226" s="340"/>
      <c r="AQ226" s="340"/>
      <c r="AR226" s="340"/>
      <c r="AS226" s="340"/>
      <c r="AT226" s="340"/>
      <c r="AU226" s="340"/>
      <c r="AV226" s="340"/>
      <c r="AW226" s="340"/>
      <c r="AX226" s="340"/>
      <c r="AY226" s="340"/>
      <c r="AZ226" s="340"/>
      <c r="BA226" s="337"/>
    </row>
    <row r="227" spans="1:53" s="274" customFormat="1" ht="22.5" customHeight="1">
      <c r="A227" s="367" t="s">
        <v>281</v>
      </c>
      <c r="B227" s="367"/>
      <c r="C227" s="367"/>
      <c r="D227" s="367"/>
      <c r="E227" s="368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369"/>
      <c r="AF227" s="369"/>
      <c r="AG227" s="369"/>
      <c r="AH227" s="369"/>
      <c r="AI227" s="369"/>
      <c r="AJ227" s="369"/>
      <c r="AK227" s="369"/>
      <c r="AL227" s="369"/>
      <c r="AM227" s="369"/>
      <c r="AN227" s="369"/>
      <c r="AO227" s="369"/>
      <c r="AP227" s="369"/>
      <c r="AQ227" s="369"/>
      <c r="AR227" s="369"/>
      <c r="AS227" s="369"/>
      <c r="AT227" s="369"/>
      <c r="AU227" s="369"/>
      <c r="AV227" s="369"/>
      <c r="AW227" s="369"/>
      <c r="AX227" s="369"/>
      <c r="AY227" s="369"/>
      <c r="AZ227" s="369"/>
      <c r="BA227" s="370"/>
    </row>
    <row r="228" spans="1:53" s="274" customFormat="1" ht="18.75" customHeight="1">
      <c r="A228" s="446" t="s">
        <v>304</v>
      </c>
      <c r="B228" s="446"/>
      <c r="C228" s="446"/>
      <c r="D228" s="372" t="s">
        <v>41</v>
      </c>
      <c r="E228" s="394">
        <f>E230+E231</f>
        <v>9891.01</v>
      </c>
      <c r="F228" s="394">
        <f>F230+F231</f>
        <v>7802.0700000000006</v>
      </c>
      <c r="G228" s="335">
        <f>SUM(F228/E228*100)</f>
        <v>78.880417672209418</v>
      </c>
      <c r="H228" s="316">
        <f>H218+H167+H145+H95+H65</f>
        <v>247.5</v>
      </c>
      <c r="I228" s="316">
        <f>I218+I167+I145+I95+I65</f>
        <v>247.5</v>
      </c>
      <c r="J228" s="335">
        <f>SUM(I228/H228*100)</f>
        <v>100</v>
      </c>
      <c r="K228" s="316">
        <f>K218+K167+K145+K95+K65</f>
        <v>235.66</v>
      </c>
      <c r="L228" s="316">
        <f>L218+L167+L145+L95+L65</f>
        <v>235.66</v>
      </c>
      <c r="M228" s="335">
        <f>SUM(L228/K228*100)</f>
        <v>100</v>
      </c>
      <c r="N228" s="316">
        <f>N218+N167+N145+N95+N65</f>
        <v>1961.56</v>
      </c>
      <c r="O228" s="316">
        <f>O218+O167+O145+O95+O65</f>
        <v>1952.9</v>
      </c>
      <c r="P228" s="335">
        <f>SUM(O228/N228*100)</f>
        <v>99.558514651603829</v>
      </c>
      <c r="Q228" s="316">
        <f>Q230+Q231</f>
        <v>159.57</v>
      </c>
      <c r="R228" s="316">
        <v>153.94999999999999</v>
      </c>
      <c r="S228" s="335">
        <f>SUM(R228/Q228*100)</f>
        <v>96.478034718305437</v>
      </c>
      <c r="T228" s="316">
        <f>T218+T167+T145+T95+T65</f>
        <v>427.49</v>
      </c>
      <c r="U228" s="301"/>
      <c r="V228" s="335">
        <f>SUM(U228/T228*100)</f>
        <v>0</v>
      </c>
      <c r="W228" s="316">
        <v>4616.1400000000003</v>
      </c>
      <c r="X228" s="336">
        <v>4595.67</v>
      </c>
      <c r="Y228" s="335">
        <f>SUM(X228/W228*100)</f>
        <v>99.556555910349331</v>
      </c>
      <c r="Z228" s="316">
        <f>Z218+Z167+Z145+Z95+Z65</f>
        <v>204.36999999999998</v>
      </c>
      <c r="AA228" s="316">
        <f>AA218+AA167+AA145+AA95+AA65</f>
        <v>0</v>
      </c>
      <c r="AB228" s="316">
        <f>AB218+AB167+AB145+AB95+AB65</f>
        <v>0</v>
      </c>
      <c r="AC228" s="316">
        <f>AC218+AC167+AC145+AC95+AC65</f>
        <v>204.36999999999998</v>
      </c>
      <c r="AD228" s="335">
        <f>SUM(AC228/Z228*100)</f>
        <v>100</v>
      </c>
      <c r="AE228" s="316">
        <f>AE218+AE167+AE145+AE95+AE65</f>
        <v>421.94</v>
      </c>
      <c r="AF228" s="316">
        <f>AF218+AF167+AF145+AF95+AF65</f>
        <v>0</v>
      </c>
      <c r="AG228" s="316">
        <f>AG218+AG167+AG145+AG95+AG65</f>
        <v>0</v>
      </c>
      <c r="AH228" s="335">
        <f>SUM(AG228/AE228*100)</f>
        <v>0</v>
      </c>
      <c r="AI228" s="336">
        <v>659.76</v>
      </c>
      <c r="AJ228" s="316">
        <f>AJ218+AJ167+AJ145+AJ95+AJ65</f>
        <v>0</v>
      </c>
      <c r="AK228" s="316">
        <f>AK218+AK167+AK145+AK95+AK65</f>
        <v>0</v>
      </c>
      <c r="AL228" s="316">
        <f>AL218+AL167+AL145+AL95+AL65</f>
        <v>0</v>
      </c>
      <c r="AM228" s="335">
        <f>SUM(AL228/AI228*100)</f>
        <v>0</v>
      </c>
      <c r="AN228" s="316">
        <f>AN197+AN190+AN167+AN145+AN95+AN65</f>
        <v>482.21000000000004</v>
      </c>
      <c r="AO228" s="316">
        <f>AO218+AO167+AO145+AO95+AO65</f>
        <v>0</v>
      </c>
      <c r="AP228" s="316">
        <f>AP218+AP167+AP145+AP95+AP65</f>
        <v>0</v>
      </c>
      <c r="AQ228" s="316">
        <f>AQ218+AQ167+AQ145+AQ95+AQ65</f>
        <v>0</v>
      </c>
      <c r="AR228" s="316">
        <f>AR218+AR167+AR145+AR95+AR65</f>
        <v>0</v>
      </c>
      <c r="AS228" s="316">
        <f>AS211+AS204+AS167+AS145+AS95+AS65</f>
        <v>422.76000000000005</v>
      </c>
      <c r="AT228" s="316">
        <f>AT218+AT167+AT145+AT95+AT65</f>
        <v>0</v>
      </c>
      <c r="AU228" s="316">
        <f>AU218+AU167+AU145+AU95+AU65</f>
        <v>0</v>
      </c>
      <c r="AV228" s="316">
        <f>AV218+AV167+AV145+AV95+AV65</f>
        <v>0</v>
      </c>
      <c r="AW228" s="390">
        <f>SUM(AV228/AS228*100)</f>
        <v>0</v>
      </c>
      <c r="AX228" s="316">
        <v>67.91</v>
      </c>
      <c r="AY228" s="316">
        <f>AY218+AY167+AY145+AY95+AY65</f>
        <v>0</v>
      </c>
      <c r="AZ228" s="280">
        <f>SUM(AY228/AX228*100)</f>
        <v>0</v>
      </c>
      <c r="BA228" s="461"/>
    </row>
    <row r="229" spans="1:53" s="274" customFormat="1" ht="39.75" customHeight="1">
      <c r="A229" s="446"/>
      <c r="B229" s="446"/>
      <c r="C229" s="446"/>
      <c r="D229" s="373" t="s">
        <v>37</v>
      </c>
      <c r="E229" s="394"/>
      <c r="F229" s="395"/>
      <c r="G229" s="335"/>
      <c r="H229" s="300"/>
      <c r="I229" s="300"/>
      <c r="J229" s="335"/>
      <c r="K229" s="300"/>
      <c r="L229" s="300"/>
      <c r="M229" s="335"/>
      <c r="N229" s="300"/>
      <c r="O229" s="300"/>
      <c r="P229" s="335"/>
      <c r="Q229" s="300"/>
      <c r="R229" s="300"/>
      <c r="S229" s="335"/>
      <c r="T229" s="300"/>
      <c r="U229" s="300"/>
      <c r="V229" s="335"/>
      <c r="W229" s="300"/>
      <c r="X229" s="300"/>
      <c r="Y229" s="335"/>
      <c r="Z229" s="300"/>
      <c r="AA229" s="300"/>
      <c r="AB229" s="300"/>
      <c r="AC229" s="300"/>
      <c r="AD229" s="335"/>
      <c r="AE229" s="300"/>
      <c r="AF229" s="300"/>
      <c r="AG229" s="300"/>
      <c r="AH229" s="335"/>
      <c r="AI229" s="285"/>
      <c r="AJ229" s="391"/>
      <c r="AK229" s="391"/>
      <c r="AL229" s="391"/>
      <c r="AM229" s="335"/>
      <c r="AN229" s="391"/>
      <c r="AO229" s="391"/>
      <c r="AP229" s="391"/>
      <c r="AQ229" s="391"/>
      <c r="AR229" s="391"/>
      <c r="AS229" s="391"/>
      <c r="AT229" s="391"/>
      <c r="AU229" s="391"/>
      <c r="AV229" s="391"/>
      <c r="AW229" s="390"/>
      <c r="AX229" s="391"/>
      <c r="AY229" s="391"/>
      <c r="AZ229" s="280"/>
      <c r="BA229" s="461"/>
    </row>
    <row r="230" spans="1:53" s="274" customFormat="1" ht="61.5" customHeight="1">
      <c r="A230" s="446"/>
      <c r="B230" s="446"/>
      <c r="C230" s="446"/>
      <c r="D230" s="374" t="s">
        <v>2</v>
      </c>
      <c r="E230" s="394">
        <f t="shared" ref="E230:F231" si="9">H230+K230++N230+Q230+T230+W230+Z230+AE230+AI230+AN230+AS230+AX230</f>
        <v>3263.7500000000005</v>
      </c>
      <c r="F230" s="394">
        <f t="shared" si="9"/>
        <v>2331.1000000000004</v>
      </c>
      <c r="G230" s="335">
        <f>SUM(F230/E230*100)</f>
        <v>71.423975488318661</v>
      </c>
      <c r="H230" s="300">
        <v>0</v>
      </c>
      <c r="I230" s="300">
        <v>0</v>
      </c>
      <c r="J230" s="335">
        <v>0</v>
      </c>
      <c r="K230" s="300">
        <v>105</v>
      </c>
      <c r="L230" s="300">
        <v>105</v>
      </c>
      <c r="M230" s="335">
        <f>SUM(L230/K230*100)</f>
        <v>100</v>
      </c>
      <c r="N230" s="300">
        <v>1058.7</v>
      </c>
      <c r="O230" s="300">
        <v>1058.7</v>
      </c>
      <c r="P230" s="335">
        <f>SUM(O230/N230*100)</f>
        <v>100</v>
      </c>
      <c r="Q230" s="300"/>
      <c r="R230" s="300">
        <v>0</v>
      </c>
      <c r="S230" s="335" t="e">
        <f>SUM(R230/Q230*100)</f>
        <v>#DIV/0!</v>
      </c>
      <c r="T230" s="300">
        <v>0</v>
      </c>
      <c r="U230" s="300"/>
      <c r="V230" s="335" t="e">
        <f>SUM(U230/T230*100)</f>
        <v>#DIV/0!</v>
      </c>
      <c r="W230" s="300">
        <v>1167.4000000000001</v>
      </c>
      <c r="X230" s="300">
        <v>1167.4000000000001</v>
      </c>
      <c r="Y230" s="335">
        <f>SUM(X230/W230*100)</f>
        <v>100</v>
      </c>
      <c r="Z230" s="300">
        <v>0</v>
      </c>
      <c r="AA230" s="300"/>
      <c r="AB230" s="300"/>
      <c r="AC230" s="300">
        <v>0</v>
      </c>
      <c r="AD230" s="335">
        <v>0</v>
      </c>
      <c r="AE230" s="300"/>
      <c r="AF230" s="300"/>
      <c r="AG230" s="300"/>
      <c r="AH230" s="335"/>
      <c r="AI230" s="285">
        <v>100</v>
      </c>
      <c r="AJ230" s="391"/>
      <c r="AK230" s="391"/>
      <c r="AL230" s="391"/>
      <c r="AM230" s="335"/>
      <c r="AN230" s="391">
        <v>418.05</v>
      </c>
      <c r="AO230" s="391"/>
      <c r="AP230" s="391"/>
      <c r="AQ230" s="391"/>
      <c r="AR230" s="391"/>
      <c r="AS230" s="391">
        <v>414.6</v>
      </c>
      <c r="AT230" s="391"/>
      <c r="AU230" s="391"/>
      <c r="AV230" s="391"/>
      <c r="AW230" s="390">
        <f>SUM(AV230/AS230*100)</f>
        <v>0</v>
      </c>
      <c r="AX230" s="391">
        <v>0</v>
      </c>
      <c r="AY230" s="391"/>
      <c r="AZ230" s="280" t="e">
        <f>SUM(AY230/AX230*100)</f>
        <v>#DIV/0!</v>
      </c>
      <c r="BA230" s="461"/>
    </row>
    <row r="231" spans="1:53" s="274" customFormat="1" ht="31.5" customHeight="1">
      <c r="A231" s="446"/>
      <c r="B231" s="446"/>
      <c r="C231" s="446"/>
      <c r="D231" s="371" t="s">
        <v>288</v>
      </c>
      <c r="E231" s="394">
        <f t="shared" si="9"/>
        <v>6627.2599999999993</v>
      </c>
      <c r="F231" s="396">
        <f>I231+L231+O231+R231+U231+X231+AC231+AG231+AL231+AQ231+AV231+AY231</f>
        <v>5470.97</v>
      </c>
      <c r="G231" s="335">
        <f>SUM(F231/E231*100)</f>
        <v>82.552517933504959</v>
      </c>
      <c r="H231" s="316">
        <f>H170+H148+H98+H68</f>
        <v>247.5</v>
      </c>
      <c r="I231" s="316">
        <f>I170+I148+I98+I68</f>
        <v>247.5</v>
      </c>
      <c r="J231" s="335">
        <f>SUM(I231/H231*100)</f>
        <v>100</v>
      </c>
      <c r="K231" s="316">
        <f>K170+K148+K98+K68</f>
        <v>130.66</v>
      </c>
      <c r="L231" s="316">
        <f>L170+L148+L98+L68</f>
        <v>130.66</v>
      </c>
      <c r="M231" s="335">
        <f>SUM(L231/K231*100)</f>
        <v>100</v>
      </c>
      <c r="N231" s="316">
        <f>N170+N148+N98+N68</f>
        <v>902.8599999999999</v>
      </c>
      <c r="O231" s="316">
        <f>O170+O148+O98+O68</f>
        <v>894.21</v>
      </c>
      <c r="P231" s="335">
        <f>SUM(O231/N231*100)</f>
        <v>99.041933411603139</v>
      </c>
      <c r="Q231" s="316">
        <f>Q167+Q145+Q65</f>
        <v>159.57</v>
      </c>
      <c r="R231" s="316">
        <v>153.94999999999999</v>
      </c>
      <c r="S231" s="335">
        <f>SUM(R231/Q231*100)</f>
        <v>96.478034718305437</v>
      </c>
      <c r="T231" s="316">
        <f>T170+T148+T98+T68</f>
        <v>427.49</v>
      </c>
      <c r="U231" s="316">
        <f>U170+U148+U98+U68</f>
        <v>427.28000000000003</v>
      </c>
      <c r="V231" s="335">
        <f>SUM(U231/T231*100)</f>
        <v>99.95087604388408</v>
      </c>
      <c r="W231" s="316">
        <f>W170+W148+W98+W68</f>
        <v>3432.88</v>
      </c>
      <c r="X231" s="316">
        <v>3413</v>
      </c>
      <c r="Y231" s="335">
        <f>SUM(X231/W231*100)</f>
        <v>99.420894409358908</v>
      </c>
      <c r="Z231" s="316">
        <f>Z221+Z170+Z148+Z98+Z68</f>
        <v>204.36999999999998</v>
      </c>
      <c r="AA231" s="316">
        <f>AA170+AA148+AA98+AA68</f>
        <v>0</v>
      </c>
      <c r="AB231" s="316">
        <f>AB170+AB148+AB98+AB68</f>
        <v>0</v>
      </c>
      <c r="AC231" s="316">
        <f>AC170+AC148+AC98+AC68</f>
        <v>204.36999999999998</v>
      </c>
      <c r="AD231" s="335">
        <f>SUM(AC231/Z231*100)</f>
        <v>100</v>
      </c>
      <c r="AE231" s="316">
        <f>AE170+AE148+AE98+AE68</f>
        <v>421.94</v>
      </c>
      <c r="AF231" s="316">
        <f>AF170+AF148+AF98+AF68</f>
        <v>0</v>
      </c>
      <c r="AG231" s="316">
        <f>AG170+AG148+AG98+AG68</f>
        <v>0</v>
      </c>
      <c r="AH231" s="335">
        <f>SUM(AG231/AE231*100)</f>
        <v>0</v>
      </c>
      <c r="AI231" s="281">
        <v>559.76</v>
      </c>
      <c r="AJ231" s="316">
        <f>AJ170+AJ148+AJ98+AJ68</f>
        <v>0</v>
      </c>
      <c r="AK231" s="316">
        <f>AK170+AK148+AK98+AK68</f>
        <v>0</v>
      </c>
      <c r="AL231" s="316">
        <f>AL170+AL148+AL98+AL68</f>
        <v>0</v>
      </c>
      <c r="AM231" s="335">
        <f>SUM(AL231/AI231*100)</f>
        <v>0</v>
      </c>
      <c r="AN231" s="316">
        <v>64.16</v>
      </c>
      <c r="AO231" s="316">
        <f t="shared" ref="AO231:AV231" si="10">AO170+AO148+AO98+AO68</f>
        <v>0</v>
      </c>
      <c r="AP231" s="316">
        <f t="shared" si="10"/>
        <v>0</v>
      </c>
      <c r="AQ231" s="316">
        <f t="shared" si="10"/>
        <v>0</v>
      </c>
      <c r="AR231" s="316">
        <f t="shared" si="10"/>
        <v>0</v>
      </c>
      <c r="AS231" s="316">
        <v>8.16</v>
      </c>
      <c r="AT231" s="316">
        <f t="shared" si="10"/>
        <v>0</v>
      </c>
      <c r="AU231" s="316">
        <f t="shared" si="10"/>
        <v>0</v>
      </c>
      <c r="AV231" s="316">
        <f t="shared" si="10"/>
        <v>0</v>
      </c>
      <c r="AW231" s="390">
        <f>SUM(AV231/AS231*100)</f>
        <v>0</v>
      </c>
      <c r="AX231" s="316">
        <v>67.91</v>
      </c>
      <c r="AY231" s="316">
        <f>AY170+AY148+AY98+AY68</f>
        <v>0</v>
      </c>
      <c r="AZ231" s="280">
        <f>SUM(AY231/AX231*100)</f>
        <v>0</v>
      </c>
      <c r="BA231" s="461"/>
    </row>
    <row r="232" spans="1:53" s="274" customFormat="1" ht="86.25" customHeight="1">
      <c r="A232" s="446"/>
      <c r="B232" s="446"/>
      <c r="C232" s="446"/>
      <c r="D232" s="371" t="s">
        <v>296</v>
      </c>
      <c r="E232" s="396">
        <f>H232+K232++N232+Q232+T232+W232+Z232+AE232+AI232+AN232+AS232+AX232</f>
        <v>2811.59</v>
      </c>
      <c r="F232" s="396">
        <f>I232+L232+O232+R232+U232+X232+AC232+AG232+AL232+AQ232+AV232+AY232</f>
        <v>2661.59</v>
      </c>
      <c r="G232" s="335">
        <f>SUM(F232/E232*100)</f>
        <v>94.66494047851927</v>
      </c>
      <c r="H232" s="281">
        <v>77.5</v>
      </c>
      <c r="I232" s="281">
        <v>77.5</v>
      </c>
      <c r="J232" s="335">
        <f>SUM(I232/H232*100)</f>
        <v>100</v>
      </c>
      <c r="K232" s="281">
        <v>105.5</v>
      </c>
      <c r="L232" s="281">
        <v>105.5</v>
      </c>
      <c r="M232" s="335">
        <f>SUM(L232/K232*100)</f>
        <v>100</v>
      </c>
      <c r="N232" s="281">
        <v>610</v>
      </c>
      <c r="O232" s="281">
        <v>610</v>
      </c>
      <c r="P232" s="335">
        <f>SUM(O232/N232*100)</f>
        <v>100</v>
      </c>
      <c r="Q232" s="281">
        <f>Q287+Q317+Q389</f>
        <v>0</v>
      </c>
      <c r="R232" s="281">
        <f>R287+R317+R389</f>
        <v>0</v>
      </c>
      <c r="S232" s="335"/>
      <c r="T232" s="281">
        <v>353.5</v>
      </c>
      <c r="U232" s="281">
        <v>353.5</v>
      </c>
      <c r="V232" s="281"/>
      <c r="W232" s="281">
        <v>1500</v>
      </c>
      <c r="X232" s="281">
        <v>1500</v>
      </c>
      <c r="Y232" s="281"/>
      <c r="Z232" s="281">
        <v>15.09</v>
      </c>
      <c r="AA232" s="281"/>
      <c r="AB232" s="281"/>
      <c r="AC232" s="281">
        <v>15.09</v>
      </c>
      <c r="AD232" s="282"/>
      <c r="AE232" s="281">
        <f>AE287+AE317+AE389</f>
        <v>0</v>
      </c>
      <c r="AF232" s="285"/>
      <c r="AG232" s="281">
        <f>AG287+AG317+AG389</f>
        <v>0</v>
      </c>
      <c r="AH232" s="285"/>
      <c r="AI232" s="389">
        <f>AI287+AI317+AI389+AI149</f>
        <v>150</v>
      </c>
      <c r="AJ232" s="358"/>
      <c r="AK232" s="358"/>
      <c r="AL232" s="389">
        <f>AL287+AL317+AL389</f>
        <v>0</v>
      </c>
      <c r="AM232" s="358"/>
      <c r="AN232" s="389">
        <f>AN287+AN317+AN389</f>
        <v>0</v>
      </c>
      <c r="AO232" s="358"/>
      <c r="AP232" s="358"/>
      <c r="AQ232" s="389">
        <f>AQ287+AQ317+AQ389</f>
        <v>0</v>
      </c>
      <c r="AR232" s="358"/>
      <c r="AS232" s="389">
        <f>AS287+AS317+AS389</f>
        <v>0</v>
      </c>
      <c r="AT232" s="358"/>
      <c r="AU232" s="358"/>
      <c r="AV232" s="389">
        <f>AV287+AV317+AV389</f>
        <v>0</v>
      </c>
      <c r="AW232" s="358"/>
      <c r="AX232" s="389">
        <f>AX287+AX317+AX389</f>
        <v>0</v>
      </c>
      <c r="AY232" s="389">
        <f>AY287+AY317+AY389</f>
        <v>0</v>
      </c>
      <c r="AZ232" s="285"/>
      <c r="BA232" s="461"/>
    </row>
    <row r="233" spans="1:53" s="274" customFormat="1" ht="20.25" customHeight="1">
      <c r="A233" s="446"/>
      <c r="B233" s="446"/>
      <c r="C233" s="446"/>
      <c r="D233" s="371" t="s">
        <v>289</v>
      </c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300"/>
      <c r="AS233" s="300"/>
      <c r="AT233" s="300"/>
      <c r="AU233" s="300"/>
      <c r="AV233" s="300"/>
      <c r="AW233" s="300"/>
      <c r="AX233" s="300"/>
      <c r="AY233" s="300"/>
      <c r="AZ233" s="300"/>
      <c r="BA233" s="461"/>
    </row>
    <row r="234" spans="1:53" s="274" customFormat="1" ht="25.5">
      <c r="A234" s="446"/>
      <c r="B234" s="446"/>
      <c r="C234" s="446"/>
      <c r="D234" s="317" t="s">
        <v>43</v>
      </c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461"/>
    </row>
    <row r="235" spans="1:53" s="274" customFormat="1" ht="15" customHeight="1">
      <c r="A235" s="470" t="s">
        <v>282</v>
      </c>
      <c r="B235" s="470"/>
      <c r="C235" s="470"/>
      <c r="D235" s="212" t="s">
        <v>41</v>
      </c>
      <c r="E235" s="285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461"/>
    </row>
    <row r="236" spans="1:53" s="274" customFormat="1" ht="31.5">
      <c r="A236" s="470"/>
      <c r="B236" s="470"/>
      <c r="C236" s="470"/>
      <c r="D236" s="225" t="s">
        <v>37</v>
      </c>
      <c r="E236" s="280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  <c r="AA236" s="285"/>
      <c r="AB236" s="285"/>
      <c r="AC236" s="285"/>
      <c r="AD236" s="285"/>
      <c r="AE236" s="285"/>
      <c r="AF236" s="285"/>
      <c r="AG236" s="285"/>
      <c r="AH236" s="285"/>
      <c r="AI236" s="285"/>
      <c r="AJ236" s="285"/>
      <c r="AK236" s="285"/>
      <c r="AL236" s="285"/>
      <c r="AM236" s="285"/>
      <c r="AN236" s="285"/>
      <c r="AO236" s="285"/>
      <c r="AP236" s="285"/>
      <c r="AQ236" s="285"/>
      <c r="AR236" s="285"/>
      <c r="AS236" s="285"/>
      <c r="AT236" s="285"/>
      <c r="AU236" s="285"/>
      <c r="AV236" s="285"/>
      <c r="AW236" s="285"/>
      <c r="AX236" s="285"/>
      <c r="AY236" s="285"/>
      <c r="AZ236" s="285"/>
      <c r="BA236" s="461"/>
    </row>
    <row r="237" spans="1:53" s="274" customFormat="1" ht="54" customHeight="1">
      <c r="A237" s="470"/>
      <c r="B237" s="470"/>
      <c r="C237" s="470"/>
      <c r="D237" s="180" t="s">
        <v>2</v>
      </c>
      <c r="E237" s="280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  <c r="AA237" s="285"/>
      <c r="AB237" s="285"/>
      <c r="AC237" s="285"/>
      <c r="AD237" s="285"/>
      <c r="AE237" s="285"/>
      <c r="AF237" s="285"/>
      <c r="AG237" s="285"/>
      <c r="AH237" s="285"/>
      <c r="AI237" s="285"/>
      <c r="AJ237" s="285"/>
      <c r="AK237" s="285"/>
      <c r="AL237" s="285"/>
      <c r="AM237" s="285"/>
      <c r="AN237" s="285"/>
      <c r="AO237" s="285"/>
      <c r="AP237" s="285"/>
      <c r="AQ237" s="285"/>
      <c r="AR237" s="285"/>
      <c r="AS237" s="285"/>
      <c r="AT237" s="285"/>
      <c r="AU237" s="285"/>
      <c r="AV237" s="285"/>
      <c r="AW237" s="285"/>
      <c r="AX237" s="285"/>
      <c r="AY237" s="285"/>
      <c r="AZ237" s="285"/>
      <c r="BA237" s="461"/>
    </row>
    <row r="238" spans="1:53" s="274" customFormat="1" ht="20.25" customHeight="1">
      <c r="A238" s="470"/>
      <c r="B238" s="470"/>
      <c r="C238" s="470"/>
      <c r="D238" s="180" t="s">
        <v>288</v>
      </c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  <c r="AA238" s="285"/>
      <c r="AB238" s="285"/>
      <c r="AC238" s="285"/>
      <c r="AD238" s="285"/>
      <c r="AE238" s="285"/>
      <c r="AF238" s="285"/>
      <c r="AG238" s="285"/>
      <c r="AH238" s="285"/>
      <c r="AI238" s="285"/>
      <c r="AJ238" s="285"/>
      <c r="AK238" s="285"/>
      <c r="AL238" s="285"/>
      <c r="AM238" s="285"/>
      <c r="AN238" s="285"/>
      <c r="AO238" s="285"/>
      <c r="AP238" s="285"/>
      <c r="AQ238" s="285"/>
      <c r="AR238" s="285"/>
      <c r="AS238" s="285"/>
      <c r="AT238" s="285"/>
      <c r="AU238" s="285"/>
      <c r="AV238" s="285"/>
      <c r="AW238" s="285"/>
      <c r="AX238" s="285"/>
      <c r="AY238" s="285"/>
      <c r="AZ238" s="285"/>
      <c r="BA238" s="461"/>
    </row>
    <row r="239" spans="1:53" s="274" customFormat="1" ht="87.75" customHeight="1">
      <c r="A239" s="470"/>
      <c r="B239" s="470"/>
      <c r="C239" s="470"/>
      <c r="D239" s="180" t="s">
        <v>296</v>
      </c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285"/>
      <c r="AD239" s="285"/>
      <c r="AE239" s="285"/>
      <c r="AF239" s="285"/>
      <c r="AG239" s="285"/>
      <c r="AH239" s="285"/>
      <c r="AI239" s="285"/>
      <c r="AJ239" s="285"/>
      <c r="AK239" s="285"/>
      <c r="AL239" s="285"/>
      <c r="AM239" s="285"/>
      <c r="AN239" s="285"/>
      <c r="AO239" s="285"/>
      <c r="AP239" s="285"/>
      <c r="AQ239" s="285"/>
      <c r="AR239" s="285"/>
      <c r="AS239" s="285"/>
      <c r="AT239" s="285"/>
      <c r="AU239" s="285"/>
      <c r="AV239" s="285"/>
      <c r="AW239" s="285"/>
      <c r="AX239" s="285"/>
      <c r="AY239" s="285"/>
      <c r="AZ239" s="285"/>
      <c r="BA239" s="461"/>
    </row>
    <row r="240" spans="1:53" s="274" customFormat="1" ht="20.25" customHeight="1">
      <c r="A240" s="470"/>
      <c r="B240" s="470"/>
      <c r="C240" s="470"/>
      <c r="D240" s="180" t="s">
        <v>289</v>
      </c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  <c r="AJ240" s="285"/>
      <c r="AK240" s="285"/>
      <c r="AL240" s="285"/>
      <c r="AM240" s="285"/>
      <c r="AN240" s="285"/>
      <c r="AO240" s="285"/>
      <c r="AP240" s="285"/>
      <c r="AQ240" s="285"/>
      <c r="AR240" s="285"/>
      <c r="AS240" s="285"/>
      <c r="AT240" s="285"/>
      <c r="AU240" s="285"/>
      <c r="AV240" s="285"/>
      <c r="AW240" s="285"/>
      <c r="AX240" s="285"/>
      <c r="AY240" s="285"/>
      <c r="AZ240" s="285"/>
      <c r="BA240" s="461"/>
    </row>
    <row r="241" spans="1:53" s="274" customFormat="1" ht="31.5">
      <c r="A241" s="470"/>
      <c r="B241" s="470"/>
      <c r="C241" s="470"/>
      <c r="D241" s="225" t="s">
        <v>43</v>
      </c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  <c r="AJ241" s="285"/>
      <c r="AK241" s="285"/>
      <c r="AL241" s="285"/>
      <c r="AM241" s="285"/>
      <c r="AN241" s="285"/>
      <c r="AO241" s="285"/>
      <c r="AP241" s="285"/>
      <c r="AQ241" s="285"/>
      <c r="AR241" s="285"/>
      <c r="AS241" s="285"/>
      <c r="AT241" s="285"/>
      <c r="AU241" s="285"/>
      <c r="AV241" s="285"/>
      <c r="AW241" s="285"/>
      <c r="AX241" s="285"/>
      <c r="AY241" s="285"/>
      <c r="AZ241" s="285"/>
      <c r="BA241" s="461"/>
    </row>
    <row r="242" spans="1:53" s="274" customFormat="1" ht="21" customHeight="1">
      <c r="A242" s="470" t="s">
        <v>283</v>
      </c>
      <c r="B242" s="470"/>
      <c r="C242" s="470"/>
      <c r="D242" s="237" t="s">
        <v>41</v>
      </c>
      <c r="E242" s="285"/>
      <c r="F242" s="280"/>
      <c r="G242" s="280"/>
      <c r="H242" s="280"/>
      <c r="I242" s="280"/>
      <c r="J242" s="280"/>
      <c r="K242" s="280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0"/>
      <c r="AB242" s="280"/>
      <c r="AC242" s="280"/>
      <c r="AD242" s="280"/>
      <c r="AE242" s="285"/>
      <c r="AF242" s="280"/>
      <c r="AG242" s="280"/>
      <c r="AH242" s="280"/>
      <c r="AI242" s="285"/>
      <c r="AJ242" s="280"/>
      <c r="AK242" s="280"/>
      <c r="AL242" s="280"/>
      <c r="AM242" s="280"/>
      <c r="AN242" s="285"/>
      <c r="AO242" s="280"/>
      <c r="AP242" s="280"/>
      <c r="AQ242" s="280"/>
      <c r="AR242" s="280"/>
      <c r="AS242" s="285"/>
      <c r="AT242" s="280"/>
      <c r="AU242" s="280"/>
      <c r="AV242" s="280"/>
      <c r="AW242" s="280"/>
      <c r="AX242" s="280"/>
      <c r="AY242" s="280"/>
      <c r="AZ242" s="280"/>
      <c r="BA242" s="461"/>
    </row>
    <row r="243" spans="1:53" s="274" customFormat="1" ht="35.25" customHeight="1">
      <c r="A243" s="470"/>
      <c r="B243" s="470"/>
      <c r="C243" s="470"/>
      <c r="D243" s="235" t="s">
        <v>37</v>
      </c>
      <c r="E243" s="280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  <c r="AJ243" s="285"/>
      <c r="AK243" s="285"/>
      <c r="AL243" s="285"/>
      <c r="AM243" s="285"/>
      <c r="AN243" s="285"/>
      <c r="AO243" s="285"/>
      <c r="AP243" s="285"/>
      <c r="AQ243" s="285"/>
      <c r="AR243" s="285"/>
      <c r="AS243" s="285"/>
      <c r="AT243" s="285"/>
      <c r="AU243" s="285"/>
      <c r="AV243" s="285"/>
      <c r="AW243" s="285"/>
      <c r="AX243" s="285"/>
      <c r="AY243" s="285"/>
      <c r="AZ243" s="285"/>
      <c r="BA243" s="461"/>
    </row>
    <row r="244" spans="1:53" s="274" customFormat="1" ht="63" customHeight="1">
      <c r="A244" s="470"/>
      <c r="B244" s="470"/>
      <c r="C244" s="470"/>
      <c r="D244" s="338" t="s">
        <v>2</v>
      </c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  <c r="AA244" s="285"/>
      <c r="AB244" s="285"/>
      <c r="AC244" s="285"/>
      <c r="AD244" s="285"/>
      <c r="AE244" s="285"/>
      <c r="AF244" s="285"/>
      <c r="AG244" s="285"/>
      <c r="AH244" s="285"/>
      <c r="AI244" s="285"/>
      <c r="AJ244" s="285"/>
      <c r="AK244" s="285"/>
      <c r="AL244" s="285"/>
      <c r="AM244" s="285"/>
      <c r="AN244" s="285"/>
      <c r="AO244" s="285"/>
      <c r="AP244" s="285"/>
      <c r="AQ244" s="285"/>
      <c r="AR244" s="285"/>
      <c r="AS244" s="285"/>
      <c r="AT244" s="285"/>
      <c r="AU244" s="285"/>
      <c r="AV244" s="285"/>
      <c r="AW244" s="285"/>
      <c r="AX244" s="285"/>
      <c r="AY244" s="285"/>
      <c r="AZ244" s="285"/>
      <c r="BA244" s="461"/>
    </row>
    <row r="245" spans="1:53" s="274" customFormat="1" ht="24.75" customHeight="1">
      <c r="A245" s="470"/>
      <c r="B245" s="470"/>
      <c r="C245" s="470"/>
      <c r="D245" s="180" t="s">
        <v>288</v>
      </c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  <c r="AA245" s="285"/>
      <c r="AB245" s="285"/>
      <c r="AC245" s="285"/>
      <c r="AD245" s="285"/>
      <c r="AE245" s="285"/>
      <c r="AF245" s="285"/>
      <c r="AG245" s="285"/>
      <c r="AH245" s="285"/>
      <c r="AI245" s="285"/>
      <c r="AJ245" s="285"/>
      <c r="AK245" s="285"/>
      <c r="AL245" s="285"/>
      <c r="AM245" s="285"/>
      <c r="AN245" s="285"/>
      <c r="AO245" s="285"/>
      <c r="AP245" s="285"/>
      <c r="AQ245" s="285"/>
      <c r="AR245" s="285"/>
      <c r="AS245" s="285"/>
      <c r="AT245" s="285"/>
      <c r="AU245" s="285"/>
      <c r="AV245" s="285"/>
      <c r="AW245" s="285"/>
      <c r="AX245" s="285"/>
      <c r="AY245" s="285"/>
      <c r="AZ245" s="285"/>
      <c r="BA245" s="461"/>
    </row>
    <row r="246" spans="1:53" s="274" customFormat="1" ht="88.5" customHeight="1">
      <c r="A246" s="470"/>
      <c r="B246" s="470"/>
      <c r="C246" s="470"/>
      <c r="D246" s="180" t="s">
        <v>296</v>
      </c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  <c r="AF246" s="285"/>
      <c r="AG246" s="285"/>
      <c r="AH246" s="285"/>
      <c r="AI246" s="285"/>
      <c r="AJ246" s="285"/>
      <c r="AK246" s="285"/>
      <c r="AL246" s="285"/>
      <c r="AM246" s="285"/>
      <c r="AN246" s="285"/>
      <c r="AO246" s="285"/>
      <c r="AP246" s="285"/>
      <c r="AQ246" s="285"/>
      <c r="AR246" s="285"/>
      <c r="AS246" s="285"/>
      <c r="AT246" s="285"/>
      <c r="AU246" s="285"/>
      <c r="AV246" s="285"/>
      <c r="AW246" s="285"/>
      <c r="AX246" s="285"/>
      <c r="AY246" s="285"/>
      <c r="AZ246" s="285"/>
      <c r="BA246" s="461"/>
    </row>
    <row r="247" spans="1:53" s="274" customFormat="1" ht="24.75" customHeight="1">
      <c r="A247" s="470"/>
      <c r="B247" s="470"/>
      <c r="C247" s="470"/>
      <c r="D247" s="180" t="s">
        <v>289</v>
      </c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285"/>
      <c r="AK247" s="285"/>
      <c r="AL247" s="285"/>
      <c r="AM247" s="285"/>
      <c r="AN247" s="285"/>
      <c r="AO247" s="285"/>
      <c r="AP247" s="285"/>
      <c r="AQ247" s="285"/>
      <c r="AR247" s="285"/>
      <c r="AS247" s="285"/>
      <c r="AT247" s="285"/>
      <c r="AU247" s="285"/>
      <c r="AV247" s="285"/>
      <c r="AW247" s="285"/>
      <c r="AX247" s="285"/>
      <c r="AY247" s="285"/>
      <c r="AZ247" s="285"/>
      <c r="BA247" s="461"/>
    </row>
    <row r="248" spans="1:53" s="274" customFormat="1" ht="31.5">
      <c r="A248" s="470"/>
      <c r="B248" s="470"/>
      <c r="C248" s="470"/>
      <c r="D248" s="225" t="s">
        <v>43</v>
      </c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  <c r="AF248" s="285"/>
      <c r="AG248" s="285"/>
      <c r="AH248" s="285"/>
      <c r="AI248" s="285"/>
      <c r="AJ248" s="285"/>
      <c r="AK248" s="285"/>
      <c r="AL248" s="285"/>
      <c r="AM248" s="285"/>
      <c r="AN248" s="285"/>
      <c r="AO248" s="285"/>
      <c r="AP248" s="285"/>
      <c r="AQ248" s="285"/>
      <c r="AR248" s="285"/>
      <c r="AS248" s="285"/>
      <c r="AT248" s="285"/>
      <c r="AU248" s="285"/>
      <c r="AV248" s="285"/>
      <c r="AW248" s="285"/>
      <c r="AX248" s="285"/>
      <c r="AY248" s="285"/>
      <c r="AZ248" s="285"/>
      <c r="BA248" s="461"/>
    </row>
    <row r="249" spans="1:53" s="118" customFormat="1" ht="12.75" customHeight="1">
      <c r="A249" s="343"/>
      <c r="B249" s="343"/>
      <c r="C249" s="343"/>
      <c r="D249" s="343"/>
      <c r="E249" s="328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  <c r="P249" s="312"/>
      <c r="Q249" s="312"/>
      <c r="R249" s="312"/>
      <c r="S249" s="312"/>
      <c r="T249" s="312"/>
      <c r="U249" s="31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312"/>
      <c r="AG249" s="312"/>
      <c r="AH249" s="312"/>
      <c r="AI249" s="312"/>
      <c r="AJ249" s="312"/>
      <c r="AK249" s="312"/>
      <c r="AL249" s="312"/>
      <c r="AM249" s="312"/>
      <c r="AN249" s="312"/>
      <c r="AO249" s="312"/>
      <c r="AP249" s="312"/>
      <c r="AQ249" s="312"/>
      <c r="AR249" s="312"/>
      <c r="AS249" s="312"/>
      <c r="AT249" s="312"/>
      <c r="AU249" s="312"/>
      <c r="AV249" s="312"/>
      <c r="AW249" s="312"/>
      <c r="AX249" s="312"/>
      <c r="AY249" s="312"/>
      <c r="AZ249" s="312"/>
      <c r="BA249" s="343"/>
    </row>
    <row r="250" spans="1:53" s="120" customFormat="1" ht="11.25" customHeight="1">
      <c r="A250" s="119"/>
      <c r="B250" s="133"/>
      <c r="C250" s="133"/>
      <c r="D250" s="133"/>
      <c r="E250" s="312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  <c r="W250" s="313"/>
      <c r="X250" s="313"/>
      <c r="Y250" s="313"/>
      <c r="Z250" s="313"/>
      <c r="AA250" s="313"/>
      <c r="AB250" s="313"/>
      <c r="AC250" s="313"/>
      <c r="AD250" s="313"/>
      <c r="AE250" s="313"/>
      <c r="AF250" s="313"/>
      <c r="AG250" s="313"/>
      <c r="AH250" s="313"/>
      <c r="AI250" s="313"/>
      <c r="AJ250" s="313"/>
      <c r="AK250" s="313"/>
      <c r="AL250" s="313"/>
      <c r="AM250" s="313"/>
      <c r="AN250" s="313"/>
      <c r="AO250" s="313"/>
      <c r="AP250" s="313"/>
      <c r="AQ250" s="313"/>
      <c r="AR250" s="313"/>
      <c r="AS250" s="313"/>
      <c r="AT250" s="313"/>
      <c r="AU250" s="313"/>
      <c r="AV250" s="313"/>
      <c r="AW250" s="313"/>
      <c r="AX250" s="313"/>
      <c r="AY250" s="313"/>
      <c r="AZ250" s="313"/>
      <c r="BA250" s="133"/>
    </row>
    <row r="251" spans="1:53" s="120" customFormat="1" ht="19.5" customHeight="1">
      <c r="A251" s="119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</row>
    <row r="252" spans="1:53" s="456" customFormat="1" ht="19.5" customHeight="1">
      <c r="A252" s="455" t="s">
        <v>361</v>
      </c>
    </row>
    <row r="253" spans="1:53" s="320" customFormat="1" ht="19.5" customHeight="1">
      <c r="A253" s="319"/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9"/>
      <c r="AO253" s="319"/>
      <c r="AP253" s="319"/>
      <c r="AQ253" s="319"/>
      <c r="AR253" s="319"/>
      <c r="AS253" s="319"/>
      <c r="AT253" s="319"/>
      <c r="AU253" s="319"/>
      <c r="AV253" s="319"/>
      <c r="AW253" s="319"/>
      <c r="AX253" s="319"/>
      <c r="AY253" s="319"/>
      <c r="AZ253" s="319"/>
    </row>
    <row r="254" spans="1:53" s="320" customFormat="1" ht="30.75" customHeight="1">
      <c r="A254" s="460" t="s">
        <v>362</v>
      </c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321"/>
      <c r="P254" s="321"/>
      <c r="Q254" s="321"/>
      <c r="R254" s="321"/>
      <c r="S254" s="321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2"/>
      <c r="AO254" s="322"/>
      <c r="AP254" s="322"/>
      <c r="AQ254" s="322"/>
      <c r="AR254" s="322"/>
      <c r="AS254" s="322"/>
      <c r="AT254" s="322"/>
      <c r="AU254" s="322"/>
      <c r="AV254" s="322"/>
      <c r="AW254" s="322"/>
      <c r="AX254" s="322"/>
      <c r="AY254" s="322"/>
      <c r="AZ254" s="322"/>
      <c r="BA254" s="322"/>
    </row>
    <row r="255" spans="1:53" s="320" customFormat="1" ht="23.25">
      <c r="A255" s="323"/>
      <c r="B255" s="324" t="s">
        <v>338</v>
      </c>
      <c r="C255" s="324"/>
      <c r="D255" s="325"/>
      <c r="E255" s="322"/>
      <c r="F255" s="326"/>
      <c r="G255" s="326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7"/>
      <c r="U255" s="327"/>
      <c r="V255" s="327"/>
      <c r="W255" s="327"/>
      <c r="X255" s="327"/>
      <c r="Y255" s="327"/>
      <c r="Z255" s="327"/>
      <c r="AA255" s="327"/>
      <c r="AB255" s="327"/>
      <c r="AC255" s="327"/>
      <c r="AD255" s="327"/>
      <c r="AE255" s="327"/>
      <c r="AF255" s="327"/>
      <c r="AG255" s="327"/>
      <c r="AH255" s="327"/>
      <c r="AI255" s="327"/>
      <c r="AJ255" s="327"/>
      <c r="AK255" s="327"/>
      <c r="AL255" s="327"/>
      <c r="AM255" s="327"/>
      <c r="AN255" s="324"/>
      <c r="AO255" s="324"/>
      <c r="AP255" s="324"/>
      <c r="AQ255" s="324"/>
      <c r="AR255" s="324"/>
      <c r="AS255" s="327"/>
      <c r="AT255" s="327"/>
      <c r="AU255" s="327"/>
      <c r="AV255" s="327"/>
      <c r="AW255" s="327"/>
    </row>
    <row r="256" spans="1:53" s="320" customFormat="1" ht="23.25">
      <c r="A256" s="323"/>
      <c r="B256" s="324"/>
      <c r="C256" s="324"/>
      <c r="D256" s="325"/>
      <c r="E256" s="326"/>
      <c r="F256" s="326"/>
      <c r="G256" s="32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7"/>
      <c r="U256" s="327"/>
      <c r="V256" s="327"/>
      <c r="W256" s="327"/>
      <c r="X256" s="327"/>
      <c r="Y256" s="327"/>
      <c r="Z256" s="327"/>
      <c r="AA256" s="327"/>
      <c r="AB256" s="327"/>
      <c r="AC256" s="327"/>
      <c r="AD256" s="327"/>
      <c r="AE256" s="327"/>
      <c r="AF256" s="327"/>
      <c r="AG256" s="327"/>
      <c r="AH256" s="327"/>
      <c r="AI256" s="327"/>
      <c r="AJ256" s="327"/>
      <c r="AK256" s="327"/>
      <c r="AL256" s="327"/>
      <c r="AM256" s="327"/>
      <c r="AN256" s="324"/>
      <c r="AO256" s="324"/>
      <c r="AP256" s="324"/>
      <c r="AQ256" s="324"/>
      <c r="AR256" s="324"/>
      <c r="AS256" s="327"/>
      <c r="AT256" s="327"/>
      <c r="AU256" s="327"/>
      <c r="AV256" s="327"/>
      <c r="AW256" s="327"/>
    </row>
    <row r="257" spans="1:52" s="320" customFormat="1" ht="23.25">
      <c r="A257" s="323"/>
      <c r="B257" s="324" t="s">
        <v>297</v>
      </c>
      <c r="C257" s="324"/>
      <c r="D257" s="325"/>
      <c r="E257" s="326"/>
      <c r="F257" s="326"/>
      <c r="G257" s="326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7"/>
      <c r="U257" s="327"/>
      <c r="V257" s="327"/>
      <c r="W257" s="327"/>
      <c r="X257" s="327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4"/>
      <c r="AO257" s="324"/>
      <c r="AP257" s="324"/>
      <c r="AQ257" s="324"/>
      <c r="AR257" s="324"/>
      <c r="AS257" s="327"/>
      <c r="AT257" s="327"/>
      <c r="AU257" s="327"/>
      <c r="AV257" s="327"/>
      <c r="AW257" s="327"/>
    </row>
    <row r="258" spans="1:52" ht="18.75" customHeight="1">
      <c r="A258" s="455" t="s">
        <v>373</v>
      </c>
      <c r="B258" s="456"/>
      <c r="C258" s="456"/>
      <c r="D258" s="456"/>
      <c r="E258" s="456"/>
      <c r="F258" s="456"/>
      <c r="G258" s="456"/>
      <c r="H258" s="456"/>
      <c r="I258" s="268"/>
      <c r="J258" s="268"/>
      <c r="K258" s="26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34"/>
      <c r="AZ258" s="134"/>
    </row>
    <row r="259" spans="1:52" ht="15">
      <c r="E259" s="268"/>
    </row>
    <row r="261" spans="1:52" ht="18.75">
      <c r="A261" s="137"/>
      <c r="B261" s="135"/>
      <c r="C261" s="135"/>
      <c r="D261" s="139"/>
      <c r="F261" s="140"/>
      <c r="G261" s="140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5"/>
      <c r="AO261" s="135"/>
      <c r="AP261" s="135"/>
      <c r="AQ261" s="135"/>
      <c r="AR261" s="135"/>
      <c r="AS261" s="136"/>
      <c r="AT261" s="136"/>
      <c r="AU261" s="136"/>
      <c r="AV261" s="136"/>
      <c r="AW261" s="136"/>
      <c r="AX261" s="141"/>
      <c r="AY261" s="112"/>
      <c r="AZ261" s="112"/>
    </row>
    <row r="262" spans="1:52" ht="18.75">
      <c r="A262" s="122"/>
      <c r="E262" s="140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S262" s="123"/>
      <c r="AT262" s="123"/>
      <c r="AU262" s="123"/>
      <c r="AV262" s="123"/>
      <c r="AW262" s="123"/>
      <c r="AX262" s="112"/>
      <c r="AY262" s="112"/>
      <c r="AZ262" s="112"/>
    </row>
    <row r="263" spans="1:52">
      <c r="A263" s="122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S263" s="123"/>
      <c r="AT263" s="123"/>
      <c r="AU263" s="123"/>
      <c r="AV263" s="123"/>
      <c r="AW263" s="123"/>
      <c r="AX263" s="112"/>
      <c r="AY263" s="112"/>
      <c r="AZ263" s="112"/>
    </row>
    <row r="264" spans="1:52">
      <c r="A264" s="122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S264" s="123"/>
      <c r="AT264" s="123"/>
      <c r="AU264" s="123"/>
      <c r="AV264" s="123"/>
      <c r="AW264" s="123"/>
      <c r="AX264" s="112"/>
      <c r="AY264" s="112"/>
      <c r="AZ264" s="112"/>
    </row>
    <row r="265" spans="1:52" ht="14.25" customHeight="1">
      <c r="A265" s="122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S265" s="123"/>
      <c r="AT265" s="123"/>
      <c r="AU265" s="123"/>
      <c r="AV265" s="123"/>
      <c r="AW265" s="123"/>
      <c r="AX265" s="112"/>
      <c r="AY265" s="112"/>
      <c r="AZ265" s="112"/>
    </row>
    <row r="266" spans="1:52">
      <c r="A266" s="124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S266" s="123"/>
      <c r="AT266" s="123"/>
      <c r="AU266" s="123"/>
      <c r="AV266" s="123"/>
      <c r="AW266" s="123"/>
      <c r="AX266" s="112"/>
      <c r="AY266" s="112"/>
      <c r="AZ266" s="112"/>
    </row>
    <row r="267" spans="1:52">
      <c r="A267" s="122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S267" s="123"/>
      <c r="AT267" s="123"/>
      <c r="AU267" s="123"/>
      <c r="AV267" s="123"/>
      <c r="AW267" s="123"/>
      <c r="AX267" s="112"/>
      <c r="AY267" s="112"/>
      <c r="AZ267" s="112"/>
    </row>
    <row r="268" spans="1:52">
      <c r="A268" s="122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S268" s="123"/>
      <c r="AT268" s="123"/>
      <c r="AU268" s="123"/>
      <c r="AV268" s="123"/>
      <c r="AW268" s="123"/>
      <c r="AX268" s="112"/>
      <c r="AY268" s="112"/>
      <c r="AZ268" s="112"/>
    </row>
    <row r="269" spans="1:52">
      <c r="A269" s="122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S269" s="123"/>
      <c r="AT269" s="123"/>
      <c r="AU269" s="123"/>
      <c r="AV269" s="123"/>
      <c r="AW269" s="123"/>
      <c r="AX269" s="112"/>
      <c r="AY269" s="112"/>
      <c r="AZ269" s="112"/>
    </row>
    <row r="270" spans="1:52">
      <c r="A270" s="122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S270" s="123"/>
      <c r="AT270" s="123"/>
      <c r="AU270" s="123"/>
      <c r="AV270" s="123"/>
      <c r="AW270" s="123"/>
      <c r="AX270" s="112"/>
      <c r="AY270" s="112"/>
      <c r="AZ270" s="112"/>
    </row>
    <row r="271" spans="1:52" ht="12.75" customHeight="1">
      <c r="A271" s="122"/>
    </row>
    <row r="272" spans="1:52">
      <c r="A272" s="124"/>
    </row>
    <row r="273" spans="1:53">
      <c r="A273" s="122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S273" s="127"/>
      <c r="AT273" s="127"/>
      <c r="AU273" s="127"/>
      <c r="AV273" s="127"/>
      <c r="AW273" s="127"/>
    </row>
    <row r="274" spans="1:53" s="121" customFormat="1">
      <c r="A274" s="122"/>
      <c r="D274" s="125"/>
      <c r="E274" s="126"/>
      <c r="F274" s="126"/>
      <c r="G274" s="126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S274" s="127"/>
      <c r="AT274" s="127"/>
      <c r="AU274" s="127"/>
      <c r="AV274" s="127"/>
      <c r="AW274" s="127"/>
      <c r="BA274" s="112"/>
    </row>
    <row r="275" spans="1:53" s="121" customFormat="1">
      <c r="A275" s="122"/>
      <c r="D275" s="125"/>
      <c r="E275" s="126"/>
      <c r="F275" s="126"/>
      <c r="G275" s="126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S275" s="127"/>
      <c r="AT275" s="127"/>
      <c r="AU275" s="127"/>
      <c r="AV275" s="127"/>
      <c r="AW275" s="127"/>
      <c r="BA275" s="112"/>
    </row>
    <row r="276" spans="1:53" s="121" customFormat="1">
      <c r="A276" s="122"/>
      <c r="D276" s="125"/>
      <c r="E276" s="126"/>
      <c r="F276" s="126"/>
      <c r="G276" s="126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S276" s="127"/>
      <c r="AT276" s="127"/>
      <c r="AU276" s="127"/>
      <c r="AV276" s="127"/>
      <c r="AW276" s="127"/>
      <c r="BA276" s="112"/>
    </row>
    <row r="277" spans="1:53" s="121" customFormat="1">
      <c r="A277" s="122"/>
      <c r="D277" s="125"/>
      <c r="E277" s="126"/>
      <c r="F277" s="126"/>
      <c r="G277" s="126"/>
      <c r="BA277" s="112"/>
    </row>
    <row r="283" spans="1:53" s="121" customFormat="1" ht="49.5" customHeight="1">
      <c r="D283" s="125"/>
      <c r="E283" s="126"/>
      <c r="F283" s="126"/>
      <c r="G283" s="126"/>
      <c r="BA283" s="112"/>
    </row>
  </sheetData>
  <mergeCells count="134">
    <mergeCell ref="BA18:BA31"/>
    <mergeCell ref="AN7:AR7"/>
    <mergeCell ref="AS7:AW7"/>
    <mergeCell ref="BA49:BA50"/>
    <mergeCell ref="A124:A130"/>
    <mergeCell ref="B124:B130"/>
    <mergeCell ref="C124:C130"/>
    <mergeCell ref="A131:A137"/>
    <mergeCell ref="B131:B137"/>
    <mergeCell ref="C131:C137"/>
    <mergeCell ref="BA65:BA71"/>
    <mergeCell ref="A58:A64"/>
    <mergeCell ref="B58:B64"/>
    <mergeCell ref="A2:BA2"/>
    <mergeCell ref="A3:BA3"/>
    <mergeCell ref="A4:BA4"/>
    <mergeCell ref="A5:AN5"/>
    <mergeCell ref="A6:A8"/>
    <mergeCell ref="AX7:AZ7"/>
    <mergeCell ref="BA6:BA8"/>
    <mergeCell ref="E7:E8"/>
    <mergeCell ref="F7:F8"/>
    <mergeCell ref="T7:V7"/>
    <mergeCell ref="N7:P7"/>
    <mergeCell ref="W7:Y7"/>
    <mergeCell ref="K7:M7"/>
    <mergeCell ref="H7:J7"/>
    <mergeCell ref="G7:G8"/>
    <mergeCell ref="AI7:AM7"/>
    <mergeCell ref="Q7:S7"/>
    <mergeCell ref="B42:B48"/>
    <mergeCell ref="C42:C48"/>
    <mergeCell ref="B6:B8"/>
    <mergeCell ref="C6:C8"/>
    <mergeCell ref="D6:D8"/>
    <mergeCell ref="C58:C64"/>
    <mergeCell ref="B49:B57"/>
    <mergeCell ref="E6:G6"/>
    <mergeCell ref="H6:AZ6"/>
    <mergeCell ref="A34:BA34"/>
    <mergeCell ref="A25:C31"/>
    <mergeCell ref="AE7:AH7"/>
    <mergeCell ref="BA35:BA41"/>
    <mergeCell ref="Z7:AD7"/>
    <mergeCell ref="A35:A41"/>
    <mergeCell ref="B35:B41"/>
    <mergeCell ref="C35:C41"/>
    <mergeCell ref="A32:BA32"/>
    <mergeCell ref="A10:C16"/>
    <mergeCell ref="BA10:BA16"/>
    <mergeCell ref="A33:BA33"/>
    <mergeCell ref="A17:BA17"/>
    <mergeCell ref="A18:C24"/>
    <mergeCell ref="A49:A57"/>
    <mergeCell ref="C49:C57"/>
    <mergeCell ref="C204:C210"/>
    <mergeCell ref="B88:B94"/>
    <mergeCell ref="BA58:BA59"/>
    <mergeCell ref="A88:A94"/>
    <mergeCell ref="C88:C94"/>
    <mergeCell ref="A102:AZ102"/>
    <mergeCell ref="A72:BA72"/>
    <mergeCell ref="A73:BA73"/>
    <mergeCell ref="A74:A80"/>
    <mergeCell ref="B74:B80"/>
    <mergeCell ref="C74:C80"/>
    <mergeCell ref="A95:A101"/>
    <mergeCell ref="B95:B101"/>
    <mergeCell ref="C95:C101"/>
    <mergeCell ref="B81:B87"/>
    <mergeCell ref="C81:C87"/>
    <mergeCell ref="A65:A71"/>
    <mergeCell ref="B65:B71"/>
    <mergeCell ref="C65:C71"/>
    <mergeCell ref="BA74:BA80"/>
    <mergeCell ref="A81:A87"/>
    <mergeCell ref="A138:A144"/>
    <mergeCell ref="B138:B144"/>
    <mergeCell ref="C167:C173"/>
    <mergeCell ref="A174:XFD174"/>
    <mergeCell ref="B160:B166"/>
    <mergeCell ref="A117:A123"/>
    <mergeCell ref="A110:A116"/>
    <mergeCell ref="A103:A109"/>
    <mergeCell ref="B117:B123"/>
    <mergeCell ref="B167:B173"/>
    <mergeCell ref="C145:C151"/>
    <mergeCell ref="A152:AZ152"/>
    <mergeCell ref="A258:H258"/>
    <mergeCell ref="A252:XFD252"/>
    <mergeCell ref="B211:B217"/>
    <mergeCell ref="A211:A217"/>
    <mergeCell ref="C211:C217"/>
    <mergeCell ref="A218:A224"/>
    <mergeCell ref="B218:B224"/>
    <mergeCell ref="C218:C224"/>
    <mergeCell ref="A254:N254"/>
    <mergeCell ref="BA242:BA248"/>
    <mergeCell ref="BA235:BA241"/>
    <mergeCell ref="A242:C248"/>
    <mergeCell ref="A235:C241"/>
    <mergeCell ref="BA228:BA234"/>
    <mergeCell ref="BA95:BA101"/>
    <mergeCell ref="C138:C144"/>
    <mergeCell ref="A228:C234"/>
    <mergeCell ref="B175:B181"/>
    <mergeCell ref="C175:C181"/>
    <mergeCell ref="A189:XFD189"/>
    <mergeCell ref="A190:A196"/>
    <mergeCell ref="B190:B196"/>
    <mergeCell ref="C190:C196"/>
    <mergeCell ref="BA197:BA199"/>
    <mergeCell ref="B103:B109"/>
    <mergeCell ref="C103:C109"/>
    <mergeCell ref="B110:B116"/>
    <mergeCell ref="C117:C123"/>
    <mergeCell ref="C110:C116"/>
    <mergeCell ref="A197:A203"/>
    <mergeCell ref="B197:B203"/>
    <mergeCell ref="C197:C203"/>
    <mergeCell ref="A204:A210"/>
    <mergeCell ref="B204:B210"/>
    <mergeCell ref="C182:C188"/>
    <mergeCell ref="A182:A188"/>
    <mergeCell ref="B182:B188"/>
    <mergeCell ref="A175:A181"/>
    <mergeCell ref="A145:A151"/>
    <mergeCell ref="B145:B151"/>
    <mergeCell ref="A153:A159"/>
    <mergeCell ref="C153:C159"/>
    <mergeCell ref="A160:A166"/>
    <mergeCell ref="C160:C166"/>
    <mergeCell ref="A167:A173"/>
    <mergeCell ref="B153:B159"/>
  </mergeCells>
  <pageMargins left="0.59055118110236227" right="0.59055118110236227" top="1.1811023622047245" bottom="0.39370078740157483" header="0" footer="0"/>
  <pageSetup paperSize="9" scale="26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13" sqref="A13:IV13"/>
    </sheetView>
  </sheetViews>
  <sheetFormatPr defaultRowHeight="15"/>
  <cols>
    <col min="1" max="1" width="4" style="242" customWidth="1"/>
    <col min="2" max="2" width="36" style="243" customWidth="1"/>
    <col min="3" max="4" width="14.85546875" style="243" customWidth="1"/>
    <col min="5" max="5" width="7.28515625" style="243" customWidth="1"/>
    <col min="6" max="6" width="8" style="243" customWidth="1"/>
    <col min="7" max="7" width="6.85546875" style="243" customWidth="1"/>
    <col min="8" max="9" width="6.42578125" style="243" customWidth="1"/>
    <col min="10" max="10" width="2.7109375" style="243" bestFit="1" customWidth="1"/>
    <col min="11" max="11" width="5.42578125" style="243" customWidth="1"/>
    <col min="12" max="12" width="6.140625" style="243" customWidth="1"/>
    <col min="13" max="13" width="2.7109375" style="243" bestFit="1" customWidth="1"/>
    <col min="14" max="14" width="5.5703125" style="243" customWidth="1"/>
    <col min="15" max="15" width="5.42578125" style="243" customWidth="1"/>
    <col min="16" max="16" width="2.7109375" style="243" bestFit="1" customWidth="1"/>
    <col min="17" max="18" width="6.140625" style="243" customWidth="1"/>
    <col min="19" max="19" width="2.7109375" style="243" bestFit="1" customWidth="1"/>
    <col min="20" max="20" width="4.85546875" style="243" customWidth="1"/>
    <col min="21" max="21" width="5.28515625" style="243" customWidth="1"/>
    <col min="22" max="22" width="2.7109375" style="243" bestFit="1" customWidth="1"/>
    <col min="23" max="23" width="5.7109375" style="243" customWidth="1"/>
    <col min="24" max="24" width="5.140625" style="243" customWidth="1"/>
    <col min="25" max="25" width="2.7109375" style="243" bestFit="1" customWidth="1"/>
    <col min="26" max="26" width="5.7109375" style="243" customWidth="1"/>
    <col min="27" max="27" width="5" style="243" customWidth="1"/>
    <col min="28" max="28" width="2.7109375" style="243" bestFit="1" customWidth="1"/>
    <col min="29" max="29" width="4.7109375" style="243" customWidth="1"/>
    <col min="30" max="30" width="4.5703125" style="243" customWidth="1"/>
    <col min="31" max="31" width="2.7109375" style="243" bestFit="1" customWidth="1"/>
    <col min="32" max="32" width="5" style="243" customWidth="1"/>
    <col min="33" max="33" width="5.140625" style="243" customWidth="1"/>
    <col min="34" max="34" width="2.7109375" style="243" bestFit="1" customWidth="1"/>
    <col min="35" max="35" width="5" style="243" customWidth="1"/>
    <col min="36" max="36" width="5.140625" style="243" customWidth="1"/>
    <col min="37" max="37" width="2.7109375" style="243" bestFit="1" customWidth="1"/>
    <col min="38" max="38" width="4.7109375" style="243" customWidth="1"/>
    <col min="39" max="39" width="6" style="243" customWidth="1"/>
    <col min="40" max="40" width="2.7109375" style="243" bestFit="1" customWidth="1"/>
    <col min="41" max="41" width="2.7109375" style="243" customWidth="1"/>
    <col min="42" max="42" width="7.28515625" style="243" customWidth="1"/>
    <col min="43" max="43" width="5.28515625" style="243" customWidth="1"/>
    <col min="44" max="44" width="2.7109375" style="243" bestFit="1" customWidth="1"/>
    <col min="45" max="16384" width="9.140625" style="243"/>
  </cols>
  <sheetData>
    <row r="1" spans="1:44">
      <c r="AF1" s="583" t="s">
        <v>290</v>
      </c>
      <c r="AG1" s="583"/>
      <c r="AH1" s="583"/>
      <c r="AI1" s="583"/>
      <c r="AJ1" s="583"/>
      <c r="AK1" s="583"/>
      <c r="AL1" s="583"/>
      <c r="AM1" s="583"/>
      <c r="AN1" s="583"/>
      <c r="AO1" s="278"/>
    </row>
    <row r="2" spans="1:44" s="130" customFormat="1" ht="15.75" customHeight="1">
      <c r="A2" s="590" t="s">
        <v>350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159"/>
      <c r="AR2" s="159"/>
    </row>
    <row r="3" spans="1:44" s="130" customFormat="1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36" customFormat="1" ht="13.5" thickBot="1">
      <c r="A4" s="41"/>
    </row>
    <row r="5" spans="1:44" s="36" customFormat="1" ht="12.75" customHeight="1" thickBot="1">
      <c r="A5" s="591" t="s">
        <v>0</v>
      </c>
      <c r="B5" s="604" t="s">
        <v>42</v>
      </c>
      <c r="C5" s="604" t="s">
        <v>284</v>
      </c>
      <c r="D5" s="597" t="s">
        <v>353</v>
      </c>
      <c r="E5" s="586" t="s">
        <v>351</v>
      </c>
      <c r="F5" s="587"/>
      <c r="G5" s="587"/>
      <c r="H5" s="599" t="s">
        <v>256</v>
      </c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1"/>
    </row>
    <row r="6" spans="1:44" s="36" customFormat="1" ht="66.75" customHeight="1">
      <c r="A6" s="592"/>
      <c r="B6" s="605"/>
      <c r="C6" s="605"/>
      <c r="D6" s="598"/>
      <c r="E6" s="588"/>
      <c r="F6" s="589"/>
      <c r="G6" s="589"/>
      <c r="H6" s="434" t="s">
        <v>17</v>
      </c>
      <c r="I6" s="434"/>
      <c r="J6" s="434"/>
      <c r="K6" s="434" t="s">
        <v>18</v>
      </c>
      <c r="L6" s="434"/>
      <c r="M6" s="434"/>
      <c r="N6" s="434" t="s">
        <v>22</v>
      </c>
      <c r="O6" s="434"/>
      <c r="P6" s="434"/>
      <c r="Q6" s="434" t="s">
        <v>24</v>
      </c>
      <c r="R6" s="434"/>
      <c r="S6" s="434"/>
      <c r="T6" s="434" t="s">
        <v>25</v>
      </c>
      <c r="U6" s="434"/>
      <c r="V6" s="434"/>
      <c r="W6" s="434" t="s">
        <v>26</v>
      </c>
      <c r="X6" s="434"/>
      <c r="Y6" s="434"/>
      <c r="Z6" s="434" t="s">
        <v>28</v>
      </c>
      <c r="AA6" s="434"/>
      <c r="AB6" s="434"/>
      <c r="AC6" s="434" t="s">
        <v>29</v>
      </c>
      <c r="AD6" s="434"/>
      <c r="AE6" s="434"/>
      <c r="AF6" s="434" t="s">
        <v>30</v>
      </c>
      <c r="AG6" s="434"/>
      <c r="AH6" s="434"/>
      <c r="AI6" s="434" t="s">
        <v>32</v>
      </c>
      <c r="AJ6" s="434"/>
      <c r="AK6" s="434"/>
      <c r="AL6" s="434" t="s">
        <v>33</v>
      </c>
      <c r="AM6" s="434"/>
      <c r="AN6" s="434"/>
      <c r="AO6" s="43"/>
      <c r="AP6" s="434" t="s">
        <v>34</v>
      </c>
      <c r="AQ6" s="434"/>
      <c r="AR6" s="606"/>
    </row>
    <row r="7" spans="1:44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/>
      <c r="AP7" s="105" t="s">
        <v>20</v>
      </c>
      <c r="AQ7" s="105" t="s">
        <v>21</v>
      </c>
      <c r="AR7" s="152" t="s">
        <v>19</v>
      </c>
    </row>
    <row r="8" spans="1:44" s="36" customFormat="1" ht="12.75" customHeight="1" thickBot="1">
      <c r="A8" s="584" t="s">
        <v>257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</row>
    <row r="9" spans="1:44" s="36" customFormat="1" ht="51">
      <c r="A9" s="162">
        <v>1</v>
      </c>
      <c r="B9" s="163" t="s">
        <v>345</v>
      </c>
      <c r="C9" s="164">
        <v>1155</v>
      </c>
      <c r="D9" s="165">
        <v>1205</v>
      </c>
      <c r="E9" s="165">
        <v>1250</v>
      </c>
      <c r="F9" s="166"/>
      <c r="G9" s="167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>
        <v>1250</v>
      </c>
      <c r="AQ9" s="165"/>
      <c r="AR9" s="165"/>
    </row>
    <row r="10" spans="1:44" s="36" customFormat="1" ht="12.75">
      <c r="A10" s="109">
        <v>2</v>
      </c>
      <c r="B10" s="37" t="s">
        <v>346</v>
      </c>
      <c r="C10" s="38">
        <v>2393</v>
      </c>
      <c r="D10" s="39">
        <v>2430</v>
      </c>
      <c r="E10" s="39">
        <v>2460</v>
      </c>
      <c r="F10" s="153"/>
      <c r="G10" s="15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>
        <v>2460</v>
      </c>
      <c r="AQ10" s="39"/>
      <c r="AR10" s="39"/>
    </row>
    <row r="11" spans="1:44" s="36" customFormat="1" ht="76.5">
      <c r="A11" s="109" t="s">
        <v>272</v>
      </c>
      <c r="B11" s="37" t="s">
        <v>347</v>
      </c>
      <c r="C11" s="38">
        <v>865</v>
      </c>
      <c r="D11" s="39">
        <v>900</v>
      </c>
      <c r="E11" s="39">
        <v>935</v>
      </c>
      <c r="F11" s="153"/>
      <c r="G11" s="15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>
        <v>935</v>
      </c>
      <c r="AQ11" s="39"/>
      <c r="AR11" s="39"/>
    </row>
    <row r="12" spans="1:44" s="36" customFormat="1" ht="76.5">
      <c r="A12" s="109">
        <v>4</v>
      </c>
      <c r="B12" s="37" t="s">
        <v>352</v>
      </c>
      <c r="C12" s="38">
        <v>319</v>
      </c>
      <c r="D12" s="39">
        <v>340</v>
      </c>
      <c r="E12" s="39">
        <v>350</v>
      </c>
      <c r="F12" s="153"/>
      <c r="G12" s="15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v>350</v>
      </c>
      <c r="AQ12" s="39"/>
      <c r="AR12" s="39"/>
    </row>
    <row r="13" spans="1:44" s="36" customFormat="1" ht="12.75" customHeight="1" thickBot="1">
      <c r="A13" s="602" t="s">
        <v>258</v>
      </c>
      <c r="B13" s="603"/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</row>
    <row r="14" spans="1:44" s="36" customFormat="1" ht="63.75">
      <c r="A14" s="162">
        <v>1</v>
      </c>
      <c r="B14" s="168" t="s">
        <v>348</v>
      </c>
      <c r="C14" s="160">
        <v>8</v>
      </c>
      <c r="D14" s="160">
        <v>8</v>
      </c>
      <c r="E14" s="160">
        <v>8</v>
      </c>
      <c r="F14" s="161"/>
      <c r="G14" s="161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0">
        <v>8</v>
      </c>
      <c r="AQ14" s="165"/>
      <c r="AR14" s="165"/>
    </row>
    <row r="15" spans="1:44" s="36" customFormat="1" ht="63.75">
      <c r="A15" s="109">
        <v>2</v>
      </c>
      <c r="B15" s="40" t="s">
        <v>349</v>
      </c>
      <c r="C15" s="111">
        <v>60</v>
      </c>
      <c r="D15" s="111">
        <v>70</v>
      </c>
      <c r="E15" s="111">
        <v>80</v>
      </c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111">
        <v>80</v>
      </c>
      <c r="AQ15" s="39"/>
      <c r="AR15" s="39"/>
    </row>
    <row r="16" spans="1:44" s="36" customFormat="1" ht="26.25" thickBot="1">
      <c r="A16" s="110" t="s">
        <v>280</v>
      </c>
      <c r="B16" s="104"/>
      <c r="C16" s="105"/>
      <c r="D16" s="105"/>
      <c r="E16" s="10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05"/>
      <c r="AQ16" s="156"/>
      <c r="AR16" s="156"/>
    </row>
    <row r="17" spans="1:72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72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72" s="143" customFormat="1" ht="18.75">
      <c r="A19" s="593"/>
      <c r="B19" s="594"/>
      <c r="C19" s="594"/>
      <c r="D19" s="59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</row>
    <row r="20" spans="1:72" s="143" customFormat="1" ht="15.75">
      <c r="A20" s="1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</row>
    <row r="21" spans="1:72" s="143" customFormat="1" ht="15.75">
      <c r="A21" s="14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</row>
    <row r="22" spans="1:72" s="128" customFormat="1" ht="14.25" customHeight="1">
      <c r="A22" s="596" t="s">
        <v>359</v>
      </c>
      <c r="B22" s="596"/>
      <c r="C22" s="596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</row>
    <row r="23" spans="1:72" s="128" customFormat="1" ht="15.75">
      <c r="A23" s="145"/>
      <c r="B23" s="146" t="s">
        <v>338</v>
      </c>
      <c r="C23" s="146"/>
      <c r="D23" s="146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146"/>
      <c r="AR23" s="146"/>
      <c r="AS23" s="146"/>
      <c r="AT23" s="146"/>
      <c r="AU23" s="146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6"/>
      <c r="BL23" s="146"/>
      <c r="BM23" s="146"/>
      <c r="BN23" s="149"/>
      <c r="BO23" s="149"/>
      <c r="BP23" s="149"/>
    </row>
    <row r="24" spans="1:72" s="36" customFormat="1" ht="12.75">
      <c r="A24" s="129"/>
    </row>
  </sheetData>
  <mergeCells count="24">
    <mergeCell ref="A19:D19"/>
    <mergeCell ref="A22:C22"/>
    <mergeCell ref="D5:D6"/>
    <mergeCell ref="H5:AR5"/>
    <mergeCell ref="H6:J6"/>
    <mergeCell ref="K6:M6"/>
    <mergeCell ref="A13:AR13"/>
    <mergeCell ref="AC6:AE6"/>
    <mergeCell ref="B5:B6"/>
    <mergeCell ref="C5:C6"/>
    <mergeCell ref="AL6:AN6"/>
    <mergeCell ref="AP6:AR6"/>
    <mergeCell ref="AF6:AH6"/>
    <mergeCell ref="AI6:AK6"/>
    <mergeCell ref="N6:P6"/>
    <mergeCell ref="Q6:S6"/>
    <mergeCell ref="AF1:AN1"/>
    <mergeCell ref="A8:AR8"/>
    <mergeCell ref="Z6:AB6"/>
    <mergeCell ref="E5:G6"/>
    <mergeCell ref="A2:AP2"/>
    <mergeCell ref="A5:A6"/>
    <mergeCell ref="T6:V6"/>
    <mergeCell ref="W6:Y6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view="pageBreakPreview" zoomScaleSheetLayoutView="100" workbookViewId="0">
      <selection activeCell="C6" sqref="C6"/>
    </sheetView>
  </sheetViews>
  <sheetFormatPr defaultRowHeight="18.75"/>
  <cols>
    <col min="1" max="1" width="4" style="244" customWidth="1"/>
    <col min="2" max="2" width="55.7109375" style="151" customWidth="1"/>
    <col min="3" max="3" width="113.85546875" style="257" customWidth="1"/>
    <col min="4" max="246" width="9.140625" style="151"/>
    <col min="247" max="247" width="4" style="151" customWidth="1"/>
    <col min="248" max="248" width="69" style="151" customWidth="1"/>
    <col min="249" max="249" width="66.5703125" style="151" customWidth="1"/>
    <col min="250" max="16384" width="9.140625" style="151"/>
  </cols>
  <sheetData>
    <row r="1" spans="1:3">
      <c r="C1" s="245" t="s">
        <v>291</v>
      </c>
    </row>
    <row r="2" spans="1:3" ht="19.5" customHeight="1">
      <c r="C2" s="245"/>
    </row>
    <row r="3" spans="1:3">
      <c r="B3" s="613" t="s">
        <v>293</v>
      </c>
      <c r="C3" s="613"/>
    </row>
    <row r="4" spans="1:3" ht="27" customHeight="1">
      <c r="A4" s="246"/>
      <c r="B4" s="620" t="s">
        <v>368</v>
      </c>
      <c r="C4" s="620"/>
    </row>
    <row r="5" spans="1:3" ht="27" customHeight="1">
      <c r="A5" s="247"/>
      <c r="B5" s="621" t="s">
        <v>292</v>
      </c>
      <c r="C5" s="621"/>
    </row>
    <row r="6" spans="1:3" ht="39.75" customHeight="1">
      <c r="A6" s="607" t="s">
        <v>266</v>
      </c>
      <c r="B6" s="610" t="s">
        <v>285</v>
      </c>
      <c r="C6" s="262" t="s">
        <v>375</v>
      </c>
    </row>
    <row r="7" spans="1:3" ht="20.25" customHeight="1">
      <c r="A7" s="608"/>
      <c r="B7" s="611"/>
      <c r="C7" s="622" t="s">
        <v>374</v>
      </c>
    </row>
    <row r="8" spans="1:3" ht="12.75" customHeight="1">
      <c r="A8" s="608"/>
      <c r="B8" s="611"/>
      <c r="C8" s="623"/>
    </row>
    <row r="9" spans="1:3" ht="41.25" customHeight="1">
      <c r="A9" s="608"/>
      <c r="B9" s="611"/>
      <c r="C9" s="318" t="s">
        <v>369</v>
      </c>
    </row>
    <row r="10" spans="1:3" ht="71.25" customHeight="1">
      <c r="A10" s="609"/>
      <c r="B10" s="612"/>
      <c r="C10" s="375" t="s">
        <v>367</v>
      </c>
    </row>
    <row r="11" spans="1:3">
      <c r="A11" s="263" t="s">
        <v>267</v>
      </c>
      <c r="B11" s="259" t="s">
        <v>268</v>
      </c>
      <c r="C11" s="363" t="e">
        <f>-C10</f>
        <v>#VALUE!</v>
      </c>
    </row>
    <row r="12" spans="1:3" ht="54" customHeight="1">
      <c r="A12" s="263" t="s">
        <v>6</v>
      </c>
      <c r="B12" s="259" t="s">
        <v>269</v>
      </c>
      <c r="C12" s="249"/>
    </row>
    <row r="13" spans="1:3" ht="47.25" customHeight="1">
      <c r="A13" s="263" t="s">
        <v>7</v>
      </c>
      <c r="B13" s="259" t="s">
        <v>270</v>
      </c>
      <c r="C13" s="248"/>
    </row>
    <row r="14" spans="1:3" ht="57.75" customHeight="1">
      <c r="A14" s="263" t="s">
        <v>8</v>
      </c>
      <c r="B14" s="265" t="s">
        <v>271</v>
      </c>
      <c r="C14" s="248">
        <v>0</v>
      </c>
    </row>
    <row r="15" spans="1:3" ht="81.75" customHeight="1">
      <c r="A15" s="264" t="s">
        <v>14</v>
      </c>
      <c r="B15" s="260" t="s">
        <v>298</v>
      </c>
      <c r="C15" s="376">
        <v>0</v>
      </c>
    </row>
    <row r="16" spans="1:3" ht="57.75" customHeight="1">
      <c r="A16" s="263" t="s">
        <v>272</v>
      </c>
      <c r="B16" s="261" t="s">
        <v>273</v>
      </c>
      <c r="C16" s="248" t="s">
        <v>356</v>
      </c>
    </row>
    <row r="17" spans="1:3" ht="26.25" customHeight="1">
      <c r="A17" s="607" t="s">
        <v>274</v>
      </c>
      <c r="B17" s="614" t="s">
        <v>286</v>
      </c>
      <c r="C17" s="248">
        <f>-B2</f>
        <v>0</v>
      </c>
    </row>
    <row r="18" spans="1:3">
      <c r="A18" s="608"/>
      <c r="B18" s="615"/>
      <c r="C18" s="248"/>
    </row>
    <row r="19" spans="1:3">
      <c r="A19" s="608"/>
      <c r="B19" s="615"/>
      <c r="C19" s="248"/>
    </row>
    <row r="20" spans="1:3">
      <c r="A20" s="608"/>
      <c r="B20" s="616"/>
      <c r="C20" s="250"/>
    </row>
    <row r="21" spans="1:3">
      <c r="A21" s="609"/>
      <c r="B21" s="261" t="s">
        <v>275</v>
      </c>
      <c r="C21" s="248"/>
    </row>
    <row r="22" spans="1:3">
      <c r="A22" s="251"/>
      <c r="B22" s="252"/>
      <c r="C22" s="253"/>
    </row>
    <row r="23" spans="1:3">
      <c r="A23" s="251"/>
      <c r="B23" s="252"/>
      <c r="C23" s="253"/>
    </row>
    <row r="24" spans="1:3">
      <c r="A24" s="618" t="s">
        <v>357</v>
      </c>
      <c r="B24" s="619"/>
      <c r="C24" s="150"/>
    </row>
    <row r="25" spans="1:3">
      <c r="A25" s="240"/>
      <c r="B25" s="254"/>
      <c r="C25" s="254"/>
    </row>
    <row r="26" spans="1:3">
      <c r="A26" s="240"/>
      <c r="B26" s="617"/>
      <c r="C26" s="617"/>
    </row>
    <row r="27" spans="1:3">
      <c r="A27" s="137"/>
      <c r="B27" s="255"/>
      <c r="C27" s="256"/>
    </row>
    <row r="28" spans="1:3">
      <c r="A28" s="138"/>
      <c r="B28" s="151" t="s">
        <v>358</v>
      </c>
    </row>
    <row r="29" spans="1:3">
      <c r="A29" s="138"/>
    </row>
    <row r="30" spans="1:3">
      <c r="A30" s="137"/>
    </row>
    <row r="31" spans="1:3">
      <c r="A31" s="258"/>
    </row>
  </sheetData>
  <mergeCells count="10">
    <mergeCell ref="B26:C26"/>
    <mergeCell ref="A24:B24"/>
    <mergeCell ref="B4:C4"/>
    <mergeCell ref="B5:C5"/>
    <mergeCell ref="C7:C8"/>
    <mergeCell ref="A6:A10"/>
    <mergeCell ref="B6:B10"/>
    <mergeCell ref="B3:C3"/>
    <mergeCell ref="A17:A21"/>
    <mergeCell ref="B17:B20"/>
  </mergeCells>
  <pageMargins left="0.98425196850393704" right="0.39370078740157483" top="0.39370078740157483" bottom="0.39370078740157483" header="0" footer="0.31496062992125984"/>
  <pageSetup paperSize="9" scale="6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KozlovskayaAE</cp:lastModifiedBy>
  <cp:lastPrinted>2015-08-07T11:39:20Z</cp:lastPrinted>
  <dcterms:created xsi:type="dcterms:W3CDTF">2011-05-17T05:04:33Z</dcterms:created>
  <dcterms:modified xsi:type="dcterms:W3CDTF">2015-08-07T11:47:52Z</dcterms:modified>
</cp:coreProperties>
</file>