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2" activeTab="2"/>
  </bookViews>
  <sheets>
    <sheet name="Лист1" sheetId="1" state="hidden" r:id="rId1"/>
    <sheet name="Лист2" sheetId="2" state="hidden" r:id="rId2"/>
    <sheet name="ноябрь" sheetId="3" r:id="rId3"/>
    <sheet name="пояснительная" sheetId="4" r:id="rId4"/>
    <sheet name="показатели" sheetId="5" r:id="rId5"/>
    <sheet name="тит. лист" sheetId="6" r:id="rId6"/>
  </sheets>
  <definedNames/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4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<sst xmlns="http://schemas.openxmlformats.org/spreadsheetml/2006/main" count="3363" uniqueCount="582">
  <si>
    <t xml:space="preserve">Перечень программных мероприятий муниципальной программы </t>
  </si>
  <si>
    <t>«Развитие культуры и туризма в Нижневартовском районе на 2014 – 2020 годы»</t>
  </si>
  <si>
    <t>№ пп</t>
  </si>
  <si>
    <t>Мероприятия муниципальной программы</t>
  </si>
  <si>
    <t>Ответственный исполнитель/</t>
  </si>
  <si>
    <t>Источники финансирования</t>
  </si>
  <si>
    <t>Финансовые затраты на реализацию</t>
  </si>
  <si>
    <t>соисполнитель</t>
  </si>
  <si>
    <t>(тыс. рублей)</t>
  </si>
  <si>
    <t>всего</t>
  </si>
  <si>
    <t>в том числе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</si>
  <si>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</si>
  <si>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</si>
  <si>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</si>
  <si>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Федеральный бюджет</t>
  </si>
  <si>
    <t>Бюджет автономного округа</t>
  </si>
  <si>
    <t>Бюджет района</t>
  </si>
  <si>
    <t>Бюджет поселений</t>
  </si>
  <si>
    <t>Иные внебюджетные источники</t>
  </si>
  <si>
    <t>Управление культуры/ МАУ «Межпоселенческая библиотека»</t>
  </si>
  <si>
    <t>Управление культуры/       МАУ «Межпоселенческая библиотека»</t>
  </si>
  <si>
    <t xml:space="preserve">Всего </t>
  </si>
  <si>
    <t>Итого  по задаче 1.1.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</si>
  <si>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</si>
  <si>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Реставрационные работы на памятнике архитектуры XIX века регионального значения Дома купца Кайдалова                 с. Ларьяк</t>
  </si>
  <si>
    <t>Управление культуры/ МКУ «УКС по застройке Нижневартовского района»</t>
  </si>
  <si>
    <t>Управление культуры/МАУ «Межпоселенческий центр национальных промыслов и ремесел»</t>
  </si>
  <si>
    <t>Задача 1.3. укрепление материально-технической базы учреждений культуры</t>
  </si>
  <si>
    <t>Управление культуры/ муниципальные учреждения культуры</t>
  </si>
  <si>
    <t>Развитие и формирование видефондов</t>
  </si>
  <si>
    <t>Управление культуры/ РМАУ «МКДК «Арлекино»</t>
  </si>
  <si>
    <t>Задача 1.4. внедрение соревновательных методов и механизмов выявления, сопровождения и развития талантливых детей и молодежи Нижневартовского района</t>
  </si>
  <si>
    <t>Региональный конкурс детских талантов «Северная Звезда»</t>
  </si>
  <si>
    <t>Фестиваль музыкального академического искусства</t>
  </si>
  <si>
    <t>Управление культуры/ МАОУДОД «ДШИ им. А.В. Ливна»</t>
  </si>
  <si>
    <t>Итого  по задаче 1.2.</t>
  </si>
  <si>
    <t>Итого  по задаче 1.3.</t>
  </si>
  <si>
    <t>Итого  по задаче 1.4.</t>
  </si>
  <si>
    <t>Задача 1.5 создание условий для развития профессионального искусства</t>
  </si>
  <si>
    <t>Торжественное мероприятие, посвященное открытию года культуры</t>
  </si>
  <si>
    <t>Участие в международных, межрегиональных, всероссийских, окружных фестивалях, выставках, и конкурсах</t>
  </si>
  <si>
    <t>Итого  по задаче 1.5.</t>
  </si>
  <si>
    <t>Задача 1.6 создание благоприятных условий для художественно-творческой деятельности и развитию народных художественных промыслов и ремесел</t>
  </si>
  <si>
    <t>Региональный семинар  по декоративно прикладному искусству коренных народов Севера</t>
  </si>
  <si>
    <t>Управление культуры/ МАУ «Межпоселенческий центр национальных промыслов и ремесел»</t>
  </si>
  <si>
    <t>Итого  по задаче 1.6.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</si>
  <si>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</si>
  <si>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Открытый региональный фестиваль Югорских народов «Россыпи Югры»</t>
  </si>
  <si>
    <t>Фестиваль родов обских угров</t>
  </si>
  <si>
    <t>Праздник культуры коренных народов Севера «Стойбище приглашает»</t>
  </si>
  <si>
    <t>Итого  по задаче 1.7.</t>
  </si>
  <si>
    <t>Задача 1.8. создание действенной адресной системы поддержки деятелей культуры и искусства Нижневартовского района</t>
  </si>
  <si>
    <t>Конкурс инновационных проектов среди работников учреждений культуры</t>
  </si>
  <si>
    <t>Мероприятия, посвященные юбилейным датам  учреждений культуры</t>
  </si>
  <si>
    <t>Итого по подпрограмме 1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</si>
  <si>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</si>
  <si>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</si>
  <si>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</si>
  <si>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Управление культуры/ муниципальные учреждения  дополнительного образования в сфере культуры</t>
  </si>
  <si>
    <t>Итого по задаче 2.1</t>
  </si>
  <si>
    <t>Задача 2.2. создание условий для функционирования МАУ «Межпоселенческая библиотека»</t>
  </si>
  <si>
    <t>Сохранение и развитие кадрового потенциала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</si>
  <si>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</si>
  <si>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Управление культуры/муниципальные учреждения  культурно-досугового типа</t>
  </si>
  <si>
    <t>Итого по задаче 2.3</t>
  </si>
  <si>
    <t>Итого по задаче 2.2</t>
  </si>
  <si>
    <t>Задача 2.4. создание условий для функционирования МАУ «Межпоселенческий центр национальных промыслов и ремесел»</t>
  </si>
  <si>
    <t>Итого по задаче 2.4</t>
  </si>
  <si>
    <t>Итого по подпрограмме 2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</si>
  <si>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</si>
  <si>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</si>
  <si>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</si>
  <si>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Итого по задаче 3.1</t>
  </si>
  <si>
    <t>Задача 3.2. информационное, инновационное и методическое обеспечение туристской отрасли</t>
  </si>
  <si>
    <t>Организация и проведение образовательных мероприятий для субъектов предпринимательства, занятых в туриндустрии (семинары, тренинги, конференции и др.)</t>
  </si>
  <si>
    <t>Итого по задаче 3.2</t>
  </si>
  <si>
    <t>Задача 3.3. продвижение туристских возможностей Нижневартовского района.</t>
  </si>
  <si>
    <t>Организация и проведение  конференций, совещаний, форумов, выставок-ярмарок, съездов, фестивалей, экспедиций, слетов, конкурсов, презентационных туров и прочих мероприятиях, направленных на развитие внутреннего и въездного туризма.</t>
  </si>
  <si>
    <t>Формирование благоприятного общественного мнения о субъектах предпринимательства, занимающихся внутренним и въездным туризмом (изготовление маркетингового материала (буклетов, каталогов, брошюр по туризму), изготовление и размещение, публикация материалов в средствах массовой информации, сборниках, энциклопедиях, альманахах и т.п., изготовление и тиражирование CD и DVD-дисков о туристском потенциале района; организация работ по созданию и продвижению туристской символики района; приобретение и изготовление выставочного оборудования и выставочных площадей для проведения районных выставок, ярмарок, смотров, конкурсов, фестивалей и др. и участие в окружных мероприятиях; полиграфическое изготовление туристской рекламно-информационной и сувенирной продукции, изготовление фильмом, репортажей о туристском потенциале района; разработка и продвижение туристского бренда района (материально-техническое обеспечение, продвижение брэнда на внутреннем и внешнем рынке туристских услуг, презентация брэнда на туристских выставках и форумах, организация рекламы брэнда в средствах массовой информации, изготовление сувенирной продукции, изготовление рекламных плакатов, баннеров, открыток, сайта о туристком потенциале района и др.)</t>
  </si>
  <si>
    <t>Итого по задаче 3.3</t>
  </si>
  <si>
    <t>Итого по подпрограмме 3</t>
  </si>
  <si>
    <t>Всего по программе</t>
  </si>
  <si>
    <t>Управление культуры</t>
  </si>
  <si>
    <t xml:space="preserve">Ответственный исполнитель </t>
  </si>
  <si>
    <t>Приложение 2</t>
  </si>
  <si>
    <t xml:space="preserve">"Развитие культуры и туризма </t>
  </si>
  <si>
    <t>в Нижневартовском районе на 2014 - 2020 годы"</t>
  </si>
  <si>
    <t>Задача 1.9. усиление социальной направленности культурной политики в Нижневартовском районе</t>
  </si>
  <si>
    <t>Итого  по задаче 1.9.</t>
  </si>
  <si>
    <t>к муниципальной  программе</t>
  </si>
  <si>
    <t>Информатизация общедоступных библиотек</t>
  </si>
  <si>
    <t>Развитие системы  внестационарного библиотечного обслуживания</t>
  </si>
  <si>
    <t>Формирование  информационных ресурсов общедоступных библиотек</t>
  </si>
  <si>
    <t xml:space="preserve">  </t>
  </si>
  <si>
    <t>Сохранение и развитие кадрового потенциала  учреждений дополнительного образования в сфере культуры      (субсидия)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</si>
  <si>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</si>
  <si>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</si>
  <si>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</si>
  <si>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</si>
  <si>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</si>
  <si>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</si>
  <si>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</si>
  <si>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</si>
  <si>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</si>
  <si>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</si>
  <si>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 xml:space="preserve">Участие субъектов предпринимательства в конференциях, совещаниях, форумах, выставках, ярмарках, съездоах, фестивалей, экспедиций, слетов, конкурсов, семинаров и прочих мероприятиях, направленных на развитие внутреннего и въездного туризма </t>
  </si>
  <si>
    <t xml:space="preserve"> </t>
  </si>
  <si>
    <t>Оформление подписки на периодические издания</t>
  </si>
  <si>
    <t xml:space="preserve">Районная эстафета по населнным пунктам района "Созвездие талантов" </t>
  </si>
  <si>
    <t>Выпуск буклета работ учащихся и преподавателей художест-венных отделений детских школ искусств Нижневартовского района</t>
  </si>
  <si>
    <t>Издание сборника лучших методических работ преподавате-лей детских школ искусств по итогам конкурса</t>
  </si>
  <si>
    <t>Районный конкурс молодого библиотекаря «Молодые в биб-лиотечном деле».</t>
  </si>
  <si>
    <t xml:space="preserve">Районный конкурс лучших методических разработок педаго-гов детских школ искусств </t>
  </si>
  <si>
    <t>Выпуск буклета о достижениях сферы культуры и лучших деятелях культуры района</t>
  </si>
  <si>
    <t>Управление культуры/       МАОУДОД "ДШИ им. А.В. Ливна"</t>
  </si>
  <si>
    <t>Творческий проект «Писатели в школе»</t>
  </si>
  <si>
    <t>Выставка работ учащихся и преподавателей муниципального автономного образовательного учреждения дополнительного образования детей «Детская школа искусств им. А.А. Ливна» «Волшебный батик»</t>
  </si>
  <si>
    <t xml:space="preserve">Зональный конкурс среди учащихся детских школ искусств с. Ларьяк, п. Ваховск, с. Охтеурье по жанрам искусств </t>
  </si>
  <si>
    <t>Управление культуры/ МАОУДОД «Охтеурская ДШИ »</t>
  </si>
  <si>
    <t>Зональный конкурс среди учащихся детских школ искусств пгт. Излучинска и пгт. Новоаганска по жанрам искусств</t>
  </si>
  <si>
    <t xml:space="preserve">Персональные выставки учащихся детских школ искусств района. </t>
  </si>
  <si>
    <t>Разработка концепции муниципального межпоселенческого музея на базе объекта историко-культурного наследия Дом купца Кайдалова</t>
  </si>
  <si>
    <t xml:space="preserve">Приложение 2 к постановлению </t>
  </si>
  <si>
    <t>Комплектование библиотечных фондов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</si>
  <si>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</si>
  <si>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Администрация с.п. Ларьяк</t>
  </si>
  <si>
    <t>Администрацияс.п. Покур</t>
  </si>
  <si>
    <t>Администрация с.п. Аган</t>
  </si>
  <si>
    <t>Администрация с.п. Покур</t>
  </si>
  <si>
    <t>Администрация с.п. Ваховск</t>
  </si>
  <si>
    <t>Администрация с.п. Вата</t>
  </si>
  <si>
    <t>Управление культуры/ РМАУ «МКДК «Арлекино»/ //</t>
  </si>
  <si>
    <t>Администрация с.п. Новоаганск</t>
  </si>
  <si>
    <t>Администрация с.п. Зайцева речка</t>
  </si>
  <si>
    <t>Управление культуры/ РМАУ "МКДК "Арлекино"</t>
  </si>
  <si>
    <t>Управление культуры/ МКУ «УКС по застройке Нижневартовского района», РМАУ "МКДК "Арлекино"</t>
  </si>
  <si>
    <t>Управление культуры/ МАОУДОД «ДШИ им. А.В. Ливна »</t>
  </si>
  <si>
    <t>софинансирование</t>
  </si>
  <si>
    <t xml:space="preserve">Бюджет района, в том числе </t>
  </si>
  <si>
    <t>Районный конкурс культуры и таланта «Маленькие мисс и мистер Нижневартовского района</t>
  </si>
  <si>
    <t xml:space="preserve"> МКУ «УКС по застройке Нижневартовского района»</t>
  </si>
  <si>
    <t>1.1.2.</t>
  </si>
  <si>
    <t>1.1.3.</t>
  </si>
  <si>
    <t xml:space="preserve">1.1.1. </t>
  </si>
  <si>
    <t>1.1.4.</t>
  </si>
  <si>
    <t>1.1.5.</t>
  </si>
  <si>
    <t>1.2.1.</t>
  </si>
  <si>
    <t>1.2.2.</t>
  </si>
  <si>
    <t>1.3.1.</t>
  </si>
  <si>
    <t>Бюджет района (межбюджетные трансферты)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</si>
  <si>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</si>
  <si>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</si>
  <si>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</si>
  <si>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</si>
  <si>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</si>
  <si>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</si>
  <si>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</si>
  <si>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</si>
  <si>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</si>
  <si>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</si>
  <si>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</si>
  <si>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</si>
  <si>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1.5.1.</t>
  </si>
  <si>
    <t>1.5.2.</t>
  </si>
  <si>
    <t>Бюджет района (субсидия на иные цели автономным учреждениям культуры)</t>
  </si>
  <si>
    <t>Бюджет района (субсидия на иные цели муниципальным автономным учреждениям )</t>
  </si>
  <si>
    <t>1.5.3.</t>
  </si>
  <si>
    <t>1.5.4.</t>
  </si>
  <si>
    <t>1.6.1.</t>
  </si>
  <si>
    <t>1.7.1.</t>
  </si>
  <si>
    <t>1.7.2.</t>
  </si>
  <si>
    <t>1.7.3.</t>
  </si>
  <si>
    <t>1.7.4.</t>
  </si>
  <si>
    <t>1.7.5.</t>
  </si>
  <si>
    <t>1.7.6.</t>
  </si>
  <si>
    <t>Всего (в том числе,субсидия на иные цели муниципальным автономным учреждениям, межбюджетные трансферты)</t>
  </si>
  <si>
    <t>Бюджет района (межбюджетные трансфеты)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</si>
  <si>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</si>
  <si>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</si>
  <si>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</si>
  <si>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</si>
  <si>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</si>
  <si>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</si>
  <si>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</si>
  <si>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</si>
  <si>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1.9.1.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</si>
  <si>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</si>
  <si>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</si>
  <si>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</si>
  <si>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</si>
  <si>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</si>
  <si>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</si>
  <si>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</si>
  <si>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</si>
  <si>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</si>
  <si>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2.4.1.</t>
  </si>
  <si>
    <t>2.4.2.</t>
  </si>
  <si>
    <t>2.4.3.</t>
  </si>
  <si>
    <t>3.1.1.</t>
  </si>
  <si>
    <t>3.2.1.</t>
  </si>
  <si>
    <t>3.3.1.</t>
  </si>
  <si>
    <t>3.3.2.</t>
  </si>
  <si>
    <t>3.3.3.</t>
  </si>
  <si>
    <t>Соисполнители</t>
  </si>
  <si>
    <t>Администрация с.п. Ларьяк (МКУ "Культурно-досуговый центр сп. Ларьяк")</t>
  </si>
  <si>
    <t>Администрация г.п. Новоаганск (МКУ "СДК с. Варьеган")</t>
  </si>
  <si>
    <t>Администрация с.п. Аган (МКУ "СДК сп. Аган")</t>
  </si>
  <si>
    <t>Администрация с.п. Зайцева речка (МКУ " СДК сп. Зайцева речка")</t>
  </si>
  <si>
    <t xml:space="preserve">Управление культуры/ муниципальные автономные учреждения культуры </t>
  </si>
  <si>
    <t>Управление культуры/ муниципальные автономные учреждения культуры, МКУ «УКС по застройке Нижневартовского района», администрации городских и сельских поселений</t>
  </si>
  <si>
    <t>Управление культуры/       муниципальные автономные учреждения культуры</t>
  </si>
  <si>
    <t>администрация с.п Ларьяк (СДК с. Корлики МКУ "Культурно-досуговый центр сп. Ларьяк")</t>
  </si>
  <si>
    <t>Управление культуры/ муниципальные автономные учреждения культуры, администрация сп. Ларьяк</t>
  </si>
  <si>
    <t>Управление культуры/ муниципальные автономные учреждения культуры</t>
  </si>
  <si>
    <t xml:space="preserve">итого по задаче 1.8. </t>
  </si>
  <si>
    <t>Управление культуры/       муниципальные автономные учреждения культуры, администрации городских и сельских поселений</t>
  </si>
  <si>
    <t>Управление культуры/ РМАУ «МКДК «Арлекино»,администрации городских и сельских поселений</t>
  </si>
  <si>
    <t>Администрация с.п. Покур (МКУ "СДК сп. Покур")</t>
  </si>
  <si>
    <t>Администрация гп. Новоаганск (МКУ  "СДК с. Варьеган", МКУ "ЭПМ с. Варьеган")</t>
  </si>
  <si>
    <t>Администрация сп. Зайцева речка (МКУ "СДК сп. Зайцева речка")</t>
  </si>
  <si>
    <t>Администрация с.п. Ваховск (МКУ "Культурно - спортивный центр сп. Ваховск")</t>
  </si>
  <si>
    <t>Администрация с.п. Вата (МКУ "Краеведческий музей  сп. Вата")</t>
  </si>
  <si>
    <t>Администрация  гп. Новоаганск (МКУ "ЭПМ с. Варьеган"</t>
  </si>
  <si>
    <t>1.2.3.</t>
  </si>
  <si>
    <t>Выполнение работ по обследованию состояния объекта, описанию предмета охраны и установлению границ терриотрии объекта, проведение технической экспертизы объекта, обладающего признаками объекта культурного наследния "Знаменская церковь XVIII века" в с.Ларьяк</t>
  </si>
  <si>
    <t>2.5.1.</t>
  </si>
  <si>
    <t>2.5.2.</t>
  </si>
  <si>
    <t>2.5.3.</t>
  </si>
  <si>
    <t>итого по задаче 2.5.</t>
  </si>
  <si>
    <t>Управление культуры/МКУ «Учреждение хозяйственного обеспечения  муниципальных учреждений Нижневартовского района»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</si>
  <si>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</si>
  <si>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</si>
  <si>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</si>
  <si>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</si>
  <si>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администрация сп. Ваховск (МКУ"КДЦ сп. Ваховск")</t>
  </si>
  <si>
    <t>1.10.2.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</si>
  <si>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</si>
  <si>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1.10.1.</t>
  </si>
  <si>
    <t>1.10.3.</t>
  </si>
  <si>
    <t>1.10.4.</t>
  </si>
  <si>
    <t>1.10.5.</t>
  </si>
  <si>
    <t>1.10.6.</t>
  </si>
  <si>
    <t>1.10.7.</t>
  </si>
  <si>
    <t>1.10.8.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</si>
  <si>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</t>
  </si>
  <si>
    <t xml:space="preserve">Районный фестиваль «Салют Победы», по-священный 70-ой го-довщине Победы в Великой Отечествен-ной войне 1941–1945 годов </t>
  </si>
  <si>
    <t>Организация и проведение «Марафона Славы», посвященного 70-летию Победы в  Великой Отечествен-ной войне 1941 -1945 годов</t>
  </si>
  <si>
    <t>Издание фотоальбома по итогам «Марафона Славы»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</si>
  <si>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</si>
  <si>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</si>
  <si>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итого по задаче 1.10</t>
  </si>
  <si>
    <t xml:space="preserve">Передвижная выставка « Реликвии воинской славы» </t>
  </si>
  <si>
    <t>Районный театральный фестиваль</t>
  </si>
  <si>
    <t>Районный фестиваль авторской песни «Здесь Родины моей начало»</t>
  </si>
  <si>
    <t>1.1.6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</si>
  <si>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</si>
  <si>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управления архитектуры и градо-строительства администрации района</t>
  </si>
  <si>
    <t>МКУ"УКС"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</si>
  <si>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</si>
  <si>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</si>
  <si>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</si>
  <si>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</si>
  <si>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Покур</t>
  </si>
  <si>
    <t>администрация сельского поселения Зайцева речка</t>
  </si>
  <si>
    <t>администрация сельского поселения Аган</t>
  </si>
  <si>
    <t>администрация сельского поселения Ларьяк</t>
  </si>
  <si>
    <t>Администрация гп. Излучинс</t>
  </si>
  <si>
    <t>с.Охтеурье Реконструкция дома культуры</t>
  </si>
  <si>
    <t>с.Варьеган Дом-музей Вэллы Ю.К.</t>
  </si>
  <si>
    <t>с. Корлики Сельский дом культуры</t>
  </si>
  <si>
    <t>п. Ваховск Культурно-оздоровительный комплекс (СДК, библиотека, детская музыкальная школа, физкультурно-спортивный комплекс)</t>
  </si>
  <si>
    <t>с.Ларьяк Культурно-образовательный комплекс</t>
  </si>
  <si>
    <t>пгт.Излучинск Информационно-культурный комплекс с инженерными сетями</t>
  </si>
  <si>
    <t>пгт. Излучинск Этнотуристический комплекс "От Ваха до Агана" на территории спортивно-оздоровительной базы</t>
  </si>
  <si>
    <t>д.Вампугол Подключение культурно-общественноо центра по ул.Зырянова, д.13 к инженерным сетям водоснабжения и канализации (ПИР)</t>
  </si>
  <si>
    <t>Подготовка проектно-сметной документации зданий учреждений культуры, объектов культуры, в том числе</t>
  </si>
  <si>
    <t xml:space="preserve">Здание СДК с. Покур </t>
  </si>
  <si>
    <t>Здание МАОДО "Ларьякская ДШИ"</t>
  </si>
  <si>
    <t>Здание сельскаой библиотеки с. Корлики</t>
  </si>
  <si>
    <t>Здание сельской библиотеки в культурно-досуговом центре с. Большетархово</t>
  </si>
  <si>
    <t>Здание РМАУ "МКДК "Арлекино"</t>
  </si>
  <si>
    <t>Памятник павшим землякам в годы ВОВ с. Корлики</t>
  </si>
  <si>
    <t>Здание СДК п. Зайцева речка</t>
  </si>
  <si>
    <t>Здание МАОДО "Новоаганская ДШИ"</t>
  </si>
  <si>
    <t>Здание МАОДО "Ларьякская ДШИ"(изостудия)</t>
  </si>
  <si>
    <t>Здание СК д. Пасол</t>
  </si>
  <si>
    <t>Здание МАУ "МЦНПиР"</t>
  </si>
  <si>
    <t>д. Вата. Сельский дом культуры</t>
  </si>
  <si>
    <t xml:space="preserve">Управление культуры/ РМАУ «МКДК «Арлекино», управление архитнктуры и градостроительства, отдел транспорта и связи администрации района;
администрации городских и сельских поселений района 
</t>
  </si>
  <si>
    <t>2.6.1.</t>
  </si>
  <si>
    <t xml:space="preserve">Создание условий для энергосбережения  и повышение энергетиче-ской эффективности в автономных учреждениях культуры </t>
  </si>
  <si>
    <t>задача 2.6.Энергосбережение  и повышение энергетической эффективности</t>
  </si>
  <si>
    <t>итого по задаче 2.6.</t>
  </si>
  <si>
    <t>Управление культу-ры/муниципальные автономные учрежде-ния культуры</t>
  </si>
  <si>
    <t>1.7.7.</t>
  </si>
  <si>
    <t>Приобретение музыкальных инструментов, мебели, сценических костюмов, сценической обуви, специализи-рованного оборудования, художественных материалов для учреждений культуры, изготовление выстовочных банеров</t>
  </si>
  <si>
    <t>Фронтовой привал</t>
  </si>
  <si>
    <t>1.10.9.</t>
  </si>
  <si>
    <t>1.8.9.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</si>
  <si>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</si>
  <si>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МАОДО"Охтеурская ДШИ"</t>
  </si>
  <si>
    <t>МАОДО"Ваховская ДШИ"</t>
  </si>
  <si>
    <t>управление культуры/ мниципальные учреждения культурыв том числе</t>
  </si>
  <si>
    <t>администрация гп. Новоаганск (МКУ "Этнографический парк музей с. Варьеган")</t>
  </si>
  <si>
    <t>Издательская деятельность</t>
  </si>
  <si>
    <t>ДК «Геолог» пгт. Новоаганск, проведение комплекса ремонтно – строительных работ</t>
  </si>
  <si>
    <t xml:space="preserve">СДК с. Корлики, капитальный ремонт (устройство металлической кровли, утепление стен)  </t>
  </si>
  <si>
    <t>Районный фестиваль искусств «Мое сердце – Нижневартовский район» (в 2015 году  посвященный 50 летию открытия 1-ой скважины Самотлора)</t>
  </si>
  <si>
    <t>Районный татаро-башкирский праздник «Сабантуй» (в 2015 году  посвященный 50 летию открытия 1-ой скважины Самотлора)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</si>
  <si>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  (в 2015 году   в рамках  50 летия открытия 1-ой скважины Самотлора)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</si>
  <si>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 (в 2015 году  посвященный 50 летию открытия 1-ой скважины Самотлора)</t>
  </si>
  <si>
    <t>Ремонт учреждений культуры, объектов культуры, в том числе</t>
  </si>
  <si>
    <t>Районный праздник Осени, в рамках празднования   225-летия с.Ларьяк (посвященный 50-летию открытия 1-ой скважины Самотлора)</t>
  </si>
  <si>
    <t>Изготовление тематических банеров ( в 2015 году посвященных 50 летию открытия 1-ой скважины Самотлора)</t>
  </si>
  <si>
    <t>в том числе безвозмездные поступления  от физических и юридических лиц</t>
  </si>
  <si>
    <t xml:space="preserve">                      </t>
  </si>
  <si>
    <t>Здание СК с. Былино</t>
  </si>
  <si>
    <t>в том числе по соисполнителю управление образования и молодежной политики администрации района</t>
  </si>
  <si>
    <t>в том числе по соисполнителю отдел физаческой культуры и спорта дминистрации района</t>
  </si>
  <si>
    <t>управления архитектуры и градо-строительства администрации района/управление образования и молодежной политики администрации района/отдел физаческой культуры и спорта дминистрации района</t>
  </si>
  <si>
    <t>управление образования и молодежной политики  администрации района</t>
  </si>
  <si>
    <t>отдел физической культуры и спорта адмистрации района</t>
  </si>
  <si>
    <t>бюджет района</t>
  </si>
  <si>
    <t>=</t>
  </si>
  <si>
    <t>Основное мероприятие" Обеспечение прав граждан на доступ к культурным ценностям и информации"</t>
  </si>
  <si>
    <t xml:space="preserve"> Мероприятие" Строительство и реконструкция объектов государственной собственности"</t>
  </si>
  <si>
    <t>Итого  по мероприятию</t>
  </si>
  <si>
    <t xml:space="preserve"> Мероприятие" Реализация мероприятий"</t>
  </si>
  <si>
    <t>Итого  по основному мероприятию</t>
  </si>
  <si>
    <t>Ос Укрепление единого культурного пространства в Нижневартовском районе</t>
  </si>
  <si>
    <t>Цель1. Обеспечение устойчивого этнокультурного, историко-культурного, творческого развития  района.</t>
  </si>
  <si>
    <t>Задача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</si>
  <si>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>1.1.7.</t>
  </si>
  <si>
    <t>1.1.8.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</si>
  <si>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</si>
  <si>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</si>
  <si>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</si>
  <si>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</si>
  <si>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</si>
  <si>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</si>
  <si>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</si>
  <si>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</si>
  <si>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</si>
  <si>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</si>
  <si>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</si>
  <si>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</si>
  <si>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</si>
  <si>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</si>
  <si>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</si>
  <si>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</si>
  <si>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</si>
  <si>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</si>
  <si>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</si>
  <si>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</si>
  <si>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</si>
  <si>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</si>
  <si>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</si>
  <si>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</si>
  <si>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Районный конкурс молодого библиотекаря «Молодые в биб-лиотечном деле»</t>
  </si>
  <si>
    <t>1.1.34.</t>
  </si>
  <si>
    <t xml:space="preserve">Районный конкурс лучших методических разработок педагогов детских школ искусств </t>
  </si>
  <si>
    <t>1.1.35.</t>
  </si>
  <si>
    <t>1.1.36.</t>
  </si>
  <si>
    <t>1.1.37.</t>
  </si>
  <si>
    <t>1.1.38.</t>
  </si>
  <si>
    <t>1.1.39.</t>
  </si>
  <si>
    <t>1.1.40.</t>
  </si>
  <si>
    <t>1.1.41.</t>
  </si>
  <si>
    <t xml:space="preserve">Передвижная выставка «Реликвии воинской славы» </t>
  </si>
  <si>
    <t>1.1.42.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</si>
  <si>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              «Во славу Победы»</t>
  </si>
  <si>
    <t>1.1.43.</t>
  </si>
  <si>
    <t>Изготовление и уста-новка праздничных щитов, баннеров, рас-тяжек, в том числе и разработка эскизов  для населенных пунктов района</t>
  </si>
  <si>
    <t>1.1.44.</t>
  </si>
  <si>
    <t>1.1.45.</t>
  </si>
  <si>
    <t>Бюджет района Всего (в том числе,субсидия на иные цели муниципальным автономным учреждениям, межбюджетные трансферты)</t>
  </si>
  <si>
    <t>Бюджет района в том числе безвозмездные поступления  от физических и юридических лиц</t>
  </si>
  <si>
    <t>Федеральный бюджет Всего</t>
  </si>
  <si>
    <t>Федеральный бюджет в том числе</t>
  </si>
  <si>
    <t>1.2.4.</t>
  </si>
  <si>
    <t>1.2.5.</t>
  </si>
  <si>
    <t>1.2.6.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</si>
  <si>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</si>
  <si>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</si>
  <si>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</si>
  <si>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</si>
  <si>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</si>
  <si>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</si>
  <si>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</si>
  <si>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</si>
  <si>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</si>
  <si>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</si>
  <si>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</si>
  <si>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</si>
  <si>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</si>
  <si>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3.1.2.</t>
  </si>
  <si>
    <t>3.1.3.</t>
  </si>
  <si>
    <t>3.1.4.</t>
  </si>
  <si>
    <t>3.1.5.</t>
  </si>
  <si>
    <t>Всего  безвозмездные поступления  от физических и юридических лиц</t>
  </si>
  <si>
    <t>Всего   (в том числе,субсидия на иные цели муниципальным автономным учреждениям, межбюджетные трансферты)</t>
  </si>
  <si>
    <t xml:space="preserve"> безвозмездные поступления  от физических и юридических лиц</t>
  </si>
  <si>
    <t>1.1</t>
  </si>
  <si>
    <t xml:space="preserve">Номер показателя из таблицы «Целевых показателей муниципальной программы»
</t>
  </si>
  <si>
    <t>1.2</t>
  </si>
  <si>
    <t>х</t>
  </si>
  <si>
    <t>1.3</t>
  </si>
  <si>
    <t>2.1</t>
  </si>
  <si>
    <t>3.1</t>
  </si>
  <si>
    <r>
      <t xml:space="preserve">Бюджет района </t>
    </r>
    <r>
      <rPr>
        <b/>
        <sz val="12"/>
        <rFont val="Times New Roman"/>
        <family val="1"/>
      </rPr>
      <t>в том числе</t>
    </r>
    <r>
      <rPr>
        <sz val="12"/>
        <rFont val="Times New Roman"/>
        <family val="1"/>
      </rPr>
      <t xml:space="preserve"> безвозмездные поступления  от физических и юридических лиц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</si>
  <si>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"Создание условий для развития культуры и искусства"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</si>
  <si>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«Укрепление материально-технической базы учреждений культуры и искусства»."</t>
  </si>
  <si>
    <t>итого по  основному мероприятию 1.1</t>
  </si>
  <si>
    <t>итого по   основному мероприятию 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</si>
  <si>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«Сохранение и популяризация объектов культурного наследия»."</t>
  </si>
  <si>
    <t>итого по  основному мероприятию 1.3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</si>
  <si>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"«Обеспечение деятельности муниципальных учреждений культуры и искусства»."</t>
  </si>
  <si>
    <t>итого по  основному мероприятию 2.1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</si>
  <si>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"«Содействие в формировании положительного имиджа района и развития внутреннего туризма»."</t>
  </si>
  <si>
    <t>итого по   основному мероприятию 3.1</t>
  </si>
  <si>
    <t>непосредственный 1.6,1.9,1.12; конечный 1.1,1.3</t>
  </si>
  <si>
    <t>непосредственный 1.1-,1.11; конечный 1.1-1.3,</t>
  </si>
  <si>
    <t>непосредственный 1.6, 1.9,1.12; конечный 1.1,1.4,</t>
  </si>
  <si>
    <t>непосредственный 2.1-2.27; конечный 2.1-2.19</t>
  </si>
  <si>
    <t>непосредственный 3.1-3.2.; конечный 3.1-3.3</t>
  </si>
  <si>
    <t>итого по  подпрограмме 1</t>
  </si>
  <si>
    <t>итого по  подпрограмме 2</t>
  </si>
  <si>
    <t>итого по   подпрограмме 3</t>
  </si>
  <si>
    <t xml:space="preserve">Обеспечение информатизации общедоступных библиотек </t>
  </si>
  <si>
    <t>Организация и проведение «Марафона Славы», посвященного 70-летию Победы в  Великой Отечествен-ной войне 1941 -1945 годов (с заключительным мероприятием в декабре 2015 года)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</si>
  <si>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(с участием в окружных конкурсах) </t>
  </si>
  <si>
    <t xml:space="preserve"> Изготовление и установка праздничных щитов, баннеров, растяжек, в том числе и разработка эскизов для населенных пунктов района</t>
  </si>
  <si>
    <t>Бюджет района (в том числе безвозмездные поступления  от физических и юридических лиц)</t>
  </si>
  <si>
    <t xml:space="preserve">всего </t>
  </si>
  <si>
    <t>план на 2015 год</t>
  </si>
  <si>
    <t>фактически профинансировано</t>
  </si>
  <si>
    <t>%</t>
  </si>
  <si>
    <t>октябрь</t>
  </si>
  <si>
    <t>план</t>
  </si>
  <si>
    <t>факт</t>
  </si>
  <si>
    <t>Причины отклоненеия  плановых показателей от фактических</t>
  </si>
  <si>
    <t>Всего по муниципальной программе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</si>
  <si>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</si>
  <si>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</si>
  <si>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реконструкция СДК с. Охтеурье</t>
  </si>
  <si>
    <t>Таблица 5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</si>
  <si>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</si>
  <si>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Развитие культуры и туризма в Нижневартовском районе на 2014-2020 годы</t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</si>
  <si>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</si>
  <si>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</si>
  <si>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</si>
  <si>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</si>
  <si>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</si>
  <si>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 xml:space="preserve">Денежные средства программы отражены в договорах.                                                                                                             В рамках реализации программного мероприятия"Реставрационные работы на памятнике архитектуры XIX века регионального значения Дома купца Кайдалова с. Ларьяк"  Заключен муниципальный контракт №132-СДО.  Срок исполнения контракт 30.10.2015 года. </t>
  </si>
  <si>
    <t>2.1.</t>
  </si>
  <si>
    <t xml:space="preserve">объем закупок, тыс. рублей  </t>
  </si>
  <si>
    <r>
      <t>Стоимость работ муниципального контракта №132-СДО составляет  9,8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млн. </t>
    </r>
  </si>
  <si>
    <t>2.2.</t>
  </si>
  <si>
    <t>количество заявок, единиц</t>
  </si>
  <si>
    <t>1(в 2014 году)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</si>
  <si>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</si>
  <si>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</si>
  <si>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 xml:space="preserve">Денежные средства программы отражены в договорах.        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</si>
  <si>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</si>
  <si>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</si>
  <si>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</si>
  <si>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</si>
  <si>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</si>
  <si>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Достяжение уровня средней заработной платы по Указу Призедента РФ № 597</t>
  </si>
  <si>
    <t>4.</t>
  </si>
  <si>
    <t xml:space="preserve">Наличие, объемы и состояние объектов незавершенного строительства, в том числе:
местный бюджет </t>
  </si>
  <si>
    <t>Реставрационные работы на памятнике архитектуры XIX века регионального значения Дома купца Кайдалова с. Ларьяк</t>
  </si>
  <si>
    <t>1852,96 тыс. рублей</t>
  </si>
  <si>
    <t>привлеченные средства</t>
  </si>
  <si>
    <t>9081,55 тыс. рублей средства окружного бюджета</t>
  </si>
  <si>
    <t xml:space="preserve">Руководитель_______________________ </t>
  </si>
  <si>
    <t>Исполнитель___________________</t>
  </si>
  <si>
    <t>тел.</t>
  </si>
  <si>
    <t>Таблица 4</t>
  </si>
  <si>
    <t>Целевые показатели муниципальной программы "Развитие культуры и туризма в Нижневартовском районе на 2014-2020 годы"</t>
  </si>
  <si>
    <t>№ п/п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</si>
  <si>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</si>
  <si>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</si>
  <si>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2020год</t>
  </si>
  <si>
    <t>Значение показателя на 2015год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</si>
  <si>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</si>
  <si>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</si>
  <si>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</si>
  <si>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</si>
  <si>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</si>
  <si>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</si>
  <si>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</si>
  <si>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</si>
  <si>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</si>
  <si>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</si>
  <si>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</si>
  <si>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Показатели непосредственных результатов</t>
  </si>
  <si>
    <t xml:space="preserve">Увеличение количества библиотечных книг на – 1 000 (экз.)           </t>
  </si>
  <si>
    <t>Увеличение доли библиотечных фондов общедоступных библиотек Нижневартовского района, отраженных в электронных каталогах (%)</t>
  </si>
  <si>
    <t>Увеличение числа посещений веб-сайтов  библиотек Нижневартовского района удаленными пользователями  (чел.)</t>
  </si>
  <si>
    <t>Увеличение объема баз данных библиотек  Нижневартовского района собственной генерации, в том числе электронных каталогов (записей)</t>
  </si>
  <si>
    <t>Сохранение доли детей, привлекаемых к участию в творческих мероприятиях, от общего числа детей с целью увеличения числа выявленных юных талантов и их поддержки (%)</t>
  </si>
  <si>
    <t>Увеличение доли населения, участвующего в культурно-досуговых мероприятиях, проводимых муниципальными учреждениями культуры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</si>
  <si>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стипендии, доля к базовому уровню 2012 года, 1) (чел.)</t>
  </si>
  <si>
    <t>Увеличение количества кинозрителей, посетивших публичные киномероприятия, организованные муниципальными учреждениями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</si>
  <si>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(чел.)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</si>
  <si>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</si>
  <si>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</si>
  <si>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</si>
  <si>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Рост числа участников в региональных общероссийских конкурсах, фестивалях – не менее 70 (чел.)</t>
  </si>
  <si>
    <t>Сохранение контингента обучающихся по всем реализуемым программам (чел.)</t>
  </si>
  <si>
    <t>Сохранение количества реализуемых образовательных программ (ед.)</t>
  </si>
  <si>
    <t>Рост концертно-исполнительской, выставочной деятельности учащихся, преподавателей, концертмейстеров – не менее 10 (ед.)</t>
  </si>
  <si>
    <t>Сохранение количества концертных коллективов преподавателей и учащихся (ед.)</t>
  </si>
  <si>
    <t>Рост количества пользователей библиотек в год – на 100 человек (%)</t>
  </si>
  <si>
    <t>Рост числа посещений  библиотек в год на 1 000 человек (раз.)</t>
  </si>
  <si>
    <t xml:space="preserve">Количество новых поступлений в библиотеки в год – не менее 5 000 шт. в год  </t>
  </si>
  <si>
    <t>Увеличение объема баз данных собственной генерации, в том числе электронных каталогов,   – не менее 5 000 (зап.)</t>
  </si>
  <si>
    <t>Рост числа мероприятий, проведенных библиотекой в год (не менее 100 ед.)</t>
  </si>
  <si>
    <t>Тираж библиографических и методических изданий библиотеки в год – 4 (ед.)</t>
  </si>
  <si>
    <t>Количество баз данных, внесенных в электронные каталоги библиотеки, в год – 3 (ед.)</t>
  </si>
  <si>
    <t>Рост числа пользователей библиотеки – 475 чел. на 1 000 населения на конец года (чел.)</t>
  </si>
  <si>
    <t>Рост библиотечного фонда – 5 000 ед. на           1 000 населения на конец года (ед.)</t>
  </si>
  <si>
    <t>Число новых поступлений – 250 ед. на 1 000 населения на конец года (ед.)</t>
  </si>
  <si>
    <t>Рост числа посетителей массовых мероприятий к числу прошлого года, в том числе детей, представителей льготной категории, – на 1 процент ежегодно (чел.)</t>
  </si>
  <si>
    <t>Рост количества культурно-досуговых мероприятий, в том числе числа мероприятий, проводимых силами самодеятельных коллективов учреждений, – на 3 процента ежегодно (ед.)</t>
  </si>
  <si>
    <t>Рост количества выставок – на 11 единиц ежегодно (ед.)</t>
  </si>
  <si>
    <t>Рост числа посетителей культурно-досуговых мероприятий – на 1 процент ежегодно (чел.)</t>
  </si>
  <si>
    <t>Увеличение количества коллективов самодеятельного народного творчества учреждения – на 1 ежегодно (ед.)</t>
  </si>
  <si>
    <t>Число ежегодно вводимых забытых технологий ремесел (1 ед. в год)</t>
  </si>
  <si>
    <t>Число посетителей культурно-досуговых мероприятий (чел., с ростом не менее 6 процентов) (чел.)</t>
  </si>
  <si>
    <t>Количество мастеров, обученных за год (по технологиям, чел.)</t>
  </si>
  <si>
    <t>Количество изданных методических пособий (6 шт. ежегодно)</t>
  </si>
  <si>
    <t>Число пользователей информационно-методическими услугами (чел.)</t>
  </si>
  <si>
    <t>Количество жалоб со стороны потребителей муниципальной услуги, связанных с некачественным содержанием учреждений культуры (ед.)</t>
  </si>
  <si>
    <t>Количество жалоб учреждений культуры на несвоевременное предоставление услуг по содержанию имущества (ед.)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</si>
  <si>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</si>
  <si>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</si>
  <si>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 xml:space="preserve">Показатели конечных результатов </t>
  </si>
  <si>
    <t>Увеличение доли объектов культурного наследия, вовлеченных в региональное социокультурное пространство, от общей доли объектов культурного наследия, расположенных на территории района, включенных в единый государственный реестр объектов культурного наследия (памятников истории и культуры) народов Российской Федерации (%)</t>
  </si>
  <si>
    <t>Увеличение количества кинозрителей (чел.)</t>
  </si>
  <si>
    <t>Повышение уровня удовлетворенности жителей Нижневартовского района качеством услуг, предоставляемых учреждениями культуры района, – до 98 (%)</t>
  </si>
  <si>
    <t>Количество объектов культуры, на которых произведен капитальный ремонт (объект)</t>
  </si>
  <si>
    <t>Успеваемость учащихся (100%)</t>
  </si>
  <si>
    <t>Доля выпускников учреждений, поступивших в профильные ссузы, вузы (не менее 1,5 процентов)</t>
  </si>
  <si>
    <t>Среднее число посещений библиотеки 1 читателем за год (раз)</t>
  </si>
  <si>
    <t>Обращаемость библиотечного фонда (%)</t>
  </si>
  <si>
    <t>Книгообеспеченностьпользователей библиотеки (ед.)</t>
  </si>
  <si>
    <t>Объем электронных каталогов библиотек к общему объему фондов (%)</t>
  </si>
  <si>
    <t>Динамика увеличения электронных каталогов библиотеки (%)</t>
  </si>
  <si>
    <t>Увеличение удельного веса населения, принимающего участие в мероприятиях учреждений, – на 1 процент ежегодно (%)</t>
  </si>
  <si>
    <t>Среднее число посетителей культурно-досугового мероприятия (чел.)</t>
  </si>
  <si>
    <t>Доля коллективов, имеющих звание «Народный (образцовый) самодеятельный коллектив», − не менее 10 процентов</t>
  </si>
  <si>
    <t>Среднее число посетителей культурно-досуговых мероприятий (55 чел.)</t>
  </si>
  <si>
    <t>Количество мастеров, имеющих звание «Народный мастер России» (5 чел.)</t>
  </si>
  <si>
    <t>Количество культурно-досуговых мероприятий (ед.)</t>
  </si>
  <si>
    <t>Количество научно-исследовательских мероприятий (ед.)</t>
  </si>
  <si>
    <t>Количество проведенных экскурсий (ед.)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</si>
  <si>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</si>
  <si>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</si>
  <si>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</si>
  <si>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 (кв. м)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</si>
  <si>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</si>
  <si>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</si>
  <si>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>Увеличение численности посетителей объектов туристического показа</t>
  </si>
  <si>
    <t>Руководитель _______________________</t>
  </si>
  <si>
    <t>Исполнитель _____________________</t>
  </si>
  <si>
    <t>СОГЛАСОВАНО:</t>
  </si>
  <si>
    <t xml:space="preserve">заместитель Главы администрации района </t>
  </si>
  <si>
    <t>по социальным вопросам</t>
  </si>
  <si>
    <t>О.В. Липунова</t>
  </si>
  <si>
    <t>_________________________(подпись)</t>
  </si>
  <si>
    <t xml:space="preserve"> ГРАФИК </t>
  </si>
  <si>
    <t>программы Нижневартовского района</t>
  </si>
  <si>
    <t>"Развитие культуры и туризма  в Нижневартовском районе на 2014-2020 годы"</t>
  </si>
  <si>
    <t>наименование программы</t>
  </si>
  <si>
    <t xml:space="preserve">Руководитель программы </t>
  </si>
  <si>
    <t xml:space="preserve">Н.В.Алексеенок </t>
  </si>
  <si>
    <t>2013год</t>
  </si>
  <si>
    <t xml:space="preserve"> реализации в ноябре 2015 года муниципальной</t>
  </si>
  <si>
    <t>Средства программы исполнены на 87,9% от годовых планов 2015 года. Мероприятия программы исполнены в полном объеме.</t>
  </si>
  <si>
    <t xml:space="preserve">График (сетевой график)  реализации муниципальной программы "Развитие культуры и туризма в Нижневартовском районе на 2014-2015 годы"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</si>
</sst>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#,##0.0"/>
    <numFmt numFmtId="173" formatCode="#,##0.00;[Red]\-#,##0.00;0.00"/>
    <numFmt numFmtId="174" formatCode="#,##0.000"/>
    <numFmt numFmtId="175" formatCode="#,##0.00_ ;[Red]\-#,##0.00\ "/>
    <numFmt numFmtId="176" formatCode="#,##0.000;[Red]\-#,##0.000;0.000"/>
    <numFmt numFmtId="177" formatCode="#,##0.0;[Red]\-#,##0.0;0.0"/>
    <numFmt numFmtId="178" formatCode="#,##0;[Red]\-#,##0;0"/>
    <numFmt numFmtId="179" formatCode="#,##0.000_ ;[Red]\-#,##0.0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_-* #,##0.0_р_._-;\-* #,##0.0_р_._-;_-* &quot;-&quot;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73">
    <xf numFmtId="0" fontId="0" fillId="0" borderId="0" xfId="0" applyFont="1" applyAlignment="1">
      <alignment/>
    </xf>
    <xf numFmtId="2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top"/>
    </xf>
    <xf numFmtId="171" fontId="39" fillId="0" borderId="10" xfId="0" applyNumberFormat="1" applyFont="1" applyFill="1" applyBorder="1" applyAlignment="1">
      <alignment horizontal="center" vertical="center"/>
    </xf>
    <xf numFmtId="170" fontId="39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vertical="top"/>
    </xf>
    <xf numFmtId="2" fontId="39" fillId="0" borderId="12" xfId="0" applyNumberFormat="1" applyFont="1" applyFill="1" applyBorder="1" applyAlignment="1">
      <alignment/>
    </xf>
    <xf numFmtId="2" fontId="39" fillId="0" borderId="13" xfId="0" applyNumberFormat="1" applyFont="1" applyFill="1" applyBorder="1" applyAlignment="1">
      <alignment/>
    </xf>
    <xf numFmtId="170" fontId="39" fillId="0" borderId="13" xfId="0" applyNumberFormat="1" applyFont="1" applyFill="1" applyBorder="1" applyAlignment="1">
      <alignment/>
    </xf>
    <xf numFmtId="170" fontId="39" fillId="0" borderId="12" xfId="0" applyNumberFormat="1" applyFont="1" applyFill="1" applyBorder="1" applyAlignment="1">
      <alignment/>
    </xf>
    <xf numFmtId="170" fontId="39" fillId="0" borderId="10" xfId="0" applyNumberFormat="1" applyFont="1" applyFill="1" applyBorder="1" applyAlignment="1">
      <alignment/>
    </xf>
    <xf numFmtId="173" fontId="5" fillId="0" borderId="10" xfId="53" applyNumberFormat="1" applyFont="1" applyFill="1" applyBorder="1" applyAlignment="1" applyProtection="1">
      <alignment/>
      <protection hidden="1"/>
    </xf>
    <xf numFmtId="176" fontId="5" fillId="0" borderId="10" xfId="53" applyNumberFormat="1" applyFont="1" applyFill="1" applyBorder="1" applyAlignment="1" applyProtection="1">
      <alignment/>
      <protection hidden="1"/>
    </xf>
    <xf numFmtId="2" fontId="39" fillId="0" borderId="10" xfId="0" applyNumberFormat="1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 horizontal="right"/>
    </xf>
    <xf numFmtId="170" fontId="39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172" fontId="39" fillId="0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vertical="top" wrapText="1"/>
    </xf>
    <xf numFmtId="2" fontId="39" fillId="0" borderId="0" xfId="0" applyNumberFormat="1" applyFont="1" applyFill="1" applyAlignment="1">
      <alignment/>
    </xf>
    <xf numFmtId="2" fontId="3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0" fontId="39" fillId="0" borderId="0" xfId="0" applyNumberFormat="1" applyFont="1" applyFill="1" applyAlignment="1">
      <alignment/>
    </xf>
    <xf numFmtId="173" fontId="5" fillId="0" borderId="10" xfId="53" applyNumberFormat="1" applyFont="1" applyFill="1" applyBorder="1" applyAlignment="1" applyProtection="1">
      <alignment horizontal="right" wrapText="1"/>
      <protection hidden="1"/>
    </xf>
    <xf numFmtId="175" fontId="39" fillId="0" borderId="0" xfId="0" applyNumberFormat="1" applyFont="1" applyFill="1" applyAlignment="1">
      <alignment/>
    </xf>
    <xf numFmtId="170" fontId="3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74" fontId="5" fillId="0" borderId="12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0" fontId="39" fillId="0" borderId="16" xfId="0" applyNumberFormat="1" applyFont="1" applyFill="1" applyBorder="1" applyAlignment="1">
      <alignment/>
    </xf>
    <xf numFmtId="164" fontId="39" fillId="0" borderId="0" xfId="0" applyNumberFormat="1" applyFont="1" applyFill="1" applyAlignment="1">
      <alignment/>
    </xf>
    <xf numFmtId="171" fontId="39" fillId="0" borderId="0" xfId="0" applyNumberFormat="1" applyFont="1" applyFill="1" applyAlignment="1">
      <alignment/>
    </xf>
    <xf numFmtId="171" fontId="39" fillId="0" borderId="10" xfId="0" applyNumberFormat="1" applyFont="1" applyFill="1" applyBorder="1" applyAlignment="1">
      <alignment/>
    </xf>
    <xf numFmtId="172" fontId="39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174" fontId="63" fillId="0" borderId="13" xfId="0" applyNumberFormat="1" applyFont="1" applyFill="1" applyBorder="1" applyAlignment="1">
      <alignment/>
    </xf>
    <xf numFmtId="0" fontId="64" fillId="0" borderId="10" xfId="0" applyFont="1" applyBorder="1" applyAlignment="1">
      <alignment wrapText="1"/>
    </xf>
    <xf numFmtId="0" fontId="62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173" fontId="5" fillId="0" borderId="10" xfId="53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" fontId="6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wrapText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3" fillId="33" borderId="15" xfId="0" applyFont="1" applyFill="1" applyBorder="1" applyAlignment="1">
      <alignment vertical="center" wrapText="1"/>
    </xf>
    <xf numFmtId="4" fontId="63" fillId="33" borderId="10" xfId="0" applyNumberFormat="1" applyFont="1" applyFill="1" applyBorder="1" applyAlignment="1">
      <alignment/>
    </xf>
    <xf numFmtId="0" fontId="65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4" fontId="6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3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top"/>
    </xf>
    <xf numFmtId="4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2" xfId="53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20" xfId="0" applyNumberForma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3" fontId="5" fillId="33" borderId="10" xfId="61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164" fontId="5" fillId="33" borderId="10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185" fontId="3" fillId="0" borderId="14" xfId="61" applyNumberFormat="1" applyFont="1" applyFill="1" applyBorder="1" applyAlignment="1" applyProtection="1">
      <alignment horizontal="right" vertical="top" wrapText="1"/>
      <protection/>
    </xf>
    <xf numFmtId="185" fontId="3" fillId="0" borderId="13" xfId="61" applyNumberFormat="1" applyFont="1" applyFill="1" applyBorder="1" applyAlignment="1" applyProtection="1">
      <alignment horizontal="right" vertical="top" wrapText="1"/>
      <protection/>
    </xf>
    <xf numFmtId="185" fontId="3" fillId="0" borderId="10" xfId="61" applyNumberFormat="1" applyFont="1" applyFill="1" applyBorder="1" applyAlignment="1" applyProtection="1">
      <alignment horizontal="right" vertical="top" wrapText="1"/>
      <protection/>
    </xf>
    <xf numFmtId="0" fontId="66" fillId="0" borderId="10" xfId="0" applyFont="1" applyBorder="1" applyAlignment="1">
      <alignment horizontal="center" vertical="top"/>
    </xf>
    <xf numFmtId="4" fontId="66" fillId="0" borderId="10" xfId="0" applyNumberFormat="1" applyFont="1" applyBorder="1" applyAlignment="1">
      <alignment horizontal="center" vertical="top"/>
    </xf>
    <xf numFmtId="0" fontId="67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NumberFormat="1" applyFont="1" applyBorder="1" applyAlignment="1">
      <alignment horizontal="center"/>
    </xf>
    <xf numFmtId="0" fontId="67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43" fontId="5" fillId="0" borderId="14" xfId="61" applyFont="1" applyFill="1" applyBorder="1" applyAlignment="1">
      <alignment horizontal="left" vertical="top" wrapText="1"/>
    </xf>
    <xf numFmtId="0" fontId="67" fillId="0" borderId="0" xfId="0" applyFont="1" applyAlignment="1">
      <alignment horizontal="justify" vertical="top"/>
    </xf>
    <xf numFmtId="43" fontId="5" fillId="0" borderId="10" xfId="61" applyFont="1" applyFill="1" applyBorder="1" applyAlignment="1">
      <alignment horizontal="left" vertical="top" wrapText="1"/>
    </xf>
    <xf numFmtId="0" fontId="6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1" fontId="5" fillId="0" borderId="10" xfId="61" applyNumberFormat="1" applyFont="1" applyFill="1" applyBorder="1" applyAlignment="1">
      <alignment horizontal="left" vertical="top" wrapText="1"/>
    </xf>
    <xf numFmtId="0" fontId="67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horizontal="left" vertical="top" wrapText="1"/>
    </xf>
    <xf numFmtId="4" fontId="67" fillId="0" borderId="10" xfId="0" applyNumberFormat="1" applyFont="1" applyFill="1" applyBorder="1" applyAlignment="1">
      <alignment horizontal="left" vertical="top"/>
    </xf>
    <xf numFmtId="0" fontId="67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67" fillId="0" borderId="0" xfId="0" applyFont="1" applyFill="1" applyAlignment="1">
      <alignment/>
    </xf>
    <xf numFmtId="0" fontId="6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67" fillId="0" borderId="10" xfId="0" applyNumberFormat="1" applyFont="1" applyBorder="1" applyAlignment="1">
      <alignment horizontal="justify" vertical="top" wrapText="1"/>
    </xf>
    <xf numFmtId="3" fontId="67" fillId="0" borderId="10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 horizontal="center" vertical="top" wrapText="1"/>
      <protection locked="0"/>
    </xf>
    <xf numFmtId="3" fontId="67" fillId="0" borderId="10" xfId="0" applyNumberFormat="1" applyFont="1" applyBorder="1" applyAlignment="1">
      <alignment horizontal="center" vertical="top"/>
    </xf>
    <xf numFmtId="3" fontId="5" fillId="0" borderId="10" xfId="61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justify" vertical="top" wrapText="1"/>
    </xf>
    <xf numFmtId="3" fontId="67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/>
    </xf>
    <xf numFmtId="3" fontId="67" fillId="0" borderId="0" xfId="0" applyNumberFormat="1" applyFont="1" applyBorder="1" applyAlignment="1">
      <alignment horizontal="left"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0" borderId="0" xfId="61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3" fontId="5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top" wrapText="1"/>
    </xf>
    <xf numFmtId="3" fontId="5" fillId="33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9" fillId="0" borderId="23" xfId="0" applyFont="1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22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/>
    </xf>
    <xf numFmtId="0" fontId="67" fillId="0" borderId="15" xfId="0" applyFont="1" applyBorder="1" applyAlignment="1">
      <alignment horizontal="center" vertical="top"/>
    </xf>
    <xf numFmtId="0" fontId="67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/>
    </xf>
    <xf numFmtId="0" fontId="67" fillId="0" borderId="0" xfId="0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67" fillId="0" borderId="0" xfId="0" applyNumberFormat="1" applyFont="1" applyBorder="1" applyAlignment="1">
      <alignment horizontal="left" vertical="top"/>
    </xf>
    <xf numFmtId="3" fontId="67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2"/>
  <sheetViews>
    <sheetView zoomScale="75" zoomScaleNormal="75" zoomScalePageLayoutView="0" workbookViewId="0" topLeftCell="A7">
      <selection activeCell="K720" sqref="K720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305" t="s">
        <v>122</v>
      </c>
      <c r="K2" s="305"/>
      <c r="L2" s="305"/>
      <c r="M2" s="305"/>
    </row>
    <row r="3" spans="10:13" ht="14.25">
      <c r="J3" s="36"/>
      <c r="K3" s="36"/>
      <c r="L3" s="346" t="s">
        <v>84</v>
      </c>
      <c r="M3" s="346"/>
    </row>
    <row r="4" spans="10:13" ht="14.25">
      <c r="J4" s="346" t="s">
        <v>89</v>
      </c>
      <c r="K4" s="346"/>
      <c r="L4" s="346"/>
      <c r="M4" s="346"/>
    </row>
    <row r="5" spans="10:13" ht="14.25">
      <c r="J5" s="346" t="s">
        <v>85</v>
      </c>
      <c r="K5" s="346"/>
      <c r="L5" s="346"/>
      <c r="M5" s="346"/>
    </row>
    <row r="6" spans="10:13" ht="14.25">
      <c r="J6" s="346" t="s">
        <v>86</v>
      </c>
      <c r="K6" s="346"/>
      <c r="L6" s="346"/>
      <c r="M6" s="346"/>
    </row>
    <row r="8" ht="18">
      <c r="B8" s="37"/>
    </row>
    <row r="9" spans="2:13" ht="18">
      <c r="B9" s="299" t="s">
        <v>0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2:13" ht="18">
      <c r="B10" s="299" t="s">
        <v>1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2:13" ht="30.75">
      <c r="B11" s="301" t="s">
        <v>2</v>
      </c>
      <c r="C11" s="301" t="s">
        <v>3</v>
      </c>
      <c r="D11" s="4" t="s">
        <v>4</v>
      </c>
      <c r="E11" s="301" t="s">
        <v>5</v>
      </c>
      <c r="F11" s="301" t="s">
        <v>6</v>
      </c>
      <c r="G11" s="301"/>
      <c r="H11" s="301"/>
      <c r="I11" s="301"/>
      <c r="J11" s="301"/>
      <c r="K11" s="301"/>
      <c r="L11" s="301"/>
      <c r="M11" s="301"/>
    </row>
    <row r="12" spans="2:13" ht="15">
      <c r="B12" s="301"/>
      <c r="C12" s="301"/>
      <c r="D12" s="4" t="s">
        <v>7</v>
      </c>
      <c r="E12" s="301"/>
      <c r="F12" s="301" t="s">
        <v>8</v>
      </c>
      <c r="G12" s="301"/>
      <c r="H12" s="301"/>
      <c r="I12" s="301"/>
      <c r="J12" s="301"/>
      <c r="K12" s="301"/>
      <c r="L12" s="301"/>
      <c r="M12" s="301"/>
    </row>
    <row r="13" spans="2:13" ht="15">
      <c r="B13" s="301"/>
      <c r="C13" s="301"/>
      <c r="D13" s="38"/>
      <c r="E13" s="301"/>
      <c r="F13" s="301" t="s">
        <v>9</v>
      </c>
      <c r="G13" s="301" t="s">
        <v>10</v>
      </c>
      <c r="H13" s="301"/>
      <c r="I13" s="301"/>
      <c r="J13" s="301"/>
      <c r="K13" s="301"/>
      <c r="L13" s="301"/>
      <c r="M13" s="301"/>
    </row>
    <row r="14" spans="2:13" ht="15">
      <c r="B14" s="301"/>
      <c r="C14" s="301"/>
      <c r="D14" s="38"/>
      <c r="E14" s="301"/>
      <c r="F14" s="301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306" t="s">
        <v>11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</row>
    <row r="17" spans="2:13" ht="14.25">
      <c r="B17" s="306" t="s">
        <v>12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</row>
    <row r="18" spans="2:13" ht="14.25"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</row>
    <row r="19" spans="2:13" ht="15">
      <c r="B19" s="306" t="s">
        <v>13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2:14" ht="46.5" customHeight="1">
      <c r="B20" s="302" t="s">
        <v>143</v>
      </c>
      <c r="C20" s="255" t="s">
        <v>90</v>
      </c>
      <c r="D20" s="262" t="s">
        <v>20</v>
      </c>
      <c r="E20" s="4" t="s">
        <v>21</v>
      </c>
      <c r="F20" s="1">
        <f>G20+H20+I20+J20</f>
        <v>2438.135294117647</v>
      </c>
      <c r="G20" s="1">
        <f>G22+G23</f>
        <v>188</v>
      </c>
      <c r="H20" s="1">
        <f>H22+H23+H21</f>
        <v>187.70000000000002</v>
      </c>
      <c r="I20" s="1">
        <f>I22+I23+I21</f>
        <v>900.035294117647</v>
      </c>
      <c r="J20" s="1">
        <f>J22+J23+J21</f>
        <v>1162.3999999999999</v>
      </c>
      <c r="K20" s="3"/>
      <c r="L20" s="3"/>
      <c r="M20" s="3"/>
      <c r="N20" s="39"/>
    </row>
    <row r="21" spans="2:13" ht="39.75" customHeight="1">
      <c r="B21" s="303"/>
      <c r="C21" s="256"/>
      <c r="D21" s="281"/>
      <c r="E21" s="4" t="s">
        <v>14</v>
      </c>
      <c r="F21" s="1">
        <f>G21+H21+I21+J21</f>
        <v>28.400000000000002</v>
      </c>
      <c r="G21" s="1"/>
      <c r="H21" s="1">
        <v>8.8</v>
      </c>
      <c r="I21" s="1">
        <v>9.8</v>
      </c>
      <c r="J21" s="24">
        <v>9.8</v>
      </c>
      <c r="K21" s="3"/>
      <c r="L21" s="3"/>
      <c r="M21" s="3"/>
    </row>
    <row r="22" spans="2:15" ht="34.5" customHeight="1">
      <c r="B22" s="303"/>
      <c r="C22" s="256"/>
      <c r="D22" s="281"/>
      <c r="E22" s="4" t="s">
        <v>15</v>
      </c>
      <c r="F22" s="1">
        <f>G22+H22+I22+J22</f>
        <v>1954.2</v>
      </c>
      <c r="G22" s="1">
        <v>159.8</v>
      </c>
      <c r="H22" s="1">
        <v>58.1</v>
      </c>
      <c r="I22" s="1">
        <v>756.7</v>
      </c>
      <c r="J22" s="24">
        <v>979.6</v>
      </c>
      <c r="K22" s="3"/>
      <c r="L22" s="3"/>
      <c r="M22" s="3"/>
      <c r="N22" s="39"/>
      <c r="O22" s="39"/>
    </row>
    <row r="23" spans="2:13" ht="36" customHeight="1">
      <c r="B23" s="303"/>
      <c r="C23" s="256"/>
      <c r="D23" s="281"/>
      <c r="E23" s="4" t="s">
        <v>16</v>
      </c>
      <c r="F23" s="1">
        <f>G23+H23+I23+J23</f>
        <v>455.535294117647</v>
      </c>
      <c r="G23" s="1">
        <f>G22/85*15</f>
        <v>28.200000000000003</v>
      </c>
      <c r="H23" s="1">
        <v>120.8</v>
      </c>
      <c r="I23" s="1">
        <f>I22/85*15</f>
        <v>133.53529411764706</v>
      </c>
      <c r="J23" s="24">
        <v>173</v>
      </c>
      <c r="K23" s="3"/>
      <c r="L23" s="3"/>
      <c r="M23" s="3"/>
    </row>
    <row r="24" spans="2:13" ht="47.25" customHeight="1">
      <c r="B24" s="303"/>
      <c r="C24" s="256"/>
      <c r="D24" s="281"/>
      <c r="E24" s="4" t="s">
        <v>17</v>
      </c>
      <c r="F24" s="3"/>
      <c r="G24" s="3"/>
      <c r="H24" s="3"/>
      <c r="I24" s="3"/>
      <c r="J24" s="3"/>
      <c r="K24" s="3"/>
      <c r="L24" s="3"/>
      <c r="M24" s="3"/>
    </row>
    <row r="25" spans="2:13" ht="57.75" customHeight="1">
      <c r="B25" s="304"/>
      <c r="C25" s="257"/>
      <c r="D25" s="282"/>
      <c r="E25" s="4" t="s">
        <v>18</v>
      </c>
      <c r="F25" s="3"/>
      <c r="G25" s="3"/>
      <c r="H25" s="3"/>
      <c r="I25" s="3"/>
      <c r="J25" s="3"/>
      <c r="K25" s="3"/>
      <c r="L25" s="3"/>
      <c r="M25" s="3"/>
    </row>
    <row r="26" spans="2:13" ht="15.75" customHeight="1">
      <c r="B26" s="277" t="s">
        <v>141</v>
      </c>
      <c r="C26" s="262" t="s">
        <v>91</v>
      </c>
      <c r="D26" s="262" t="s">
        <v>20</v>
      </c>
      <c r="E26" s="4" t="s">
        <v>21</v>
      </c>
      <c r="F26" s="1">
        <f>G26+H26+I26</f>
        <v>254</v>
      </c>
      <c r="G26" s="1">
        <f>G28+G29</f>
        <v>254</v>
      </c>
      <c r="H26" s="1"/>
      <c r="I26" s="1"/>
      <c r="J26" s="3"/>
      <c r="K26" s="3"/>
      <c r="L26" s="3"/>
      <c r="M26" s="3"/>
    </row>
    <row r="27" spans="2:13" ht="30.75">
      <c r="B27" s="278"/>
      <c r="C27" s="271"/>
      <c r="D27" s="281"/>
      <c r="E27" s="4" t="s">
        <v>14</v>
      </c>
      <c r="F27" s="1"/>
      <c r="G27" s="1"/>
      <c r="H27" s="1"/>
      <c r="I27" s="1"/>
      <c r="J27" s="3"/>
      <c r="K27" s="3"/>
      <c r="L27" s="3"/>
      <c r="M27" s="3"/>
    </row>
    <row r="28" spans="2:13" ht="47.25" customHeight="1">
      <c r="B28" s="278"/>
      <c r="C28" s="271"/>
      <c r="D28" s="281"/>
      <c r="E28" s="4" t="s">
        <v>15</v>
      </c>
      <c r="F28" s="1">
        <f>G28+H28+I28</f>
        <v>215.9</v>
      </c>
      <c r="G28" s="1">
        <v>215.9</v>
      </c>
      <c r="H28" s="1"/>
      <c r="I28" s="1"/>
      <c r="J28" s="3"/>
      <c r="K28" s="3"/>
      <c r="L28" s="3"/>
      <c r="M28" s="3"/>
    </row>
    <row r="29" spans="2:13" ht="31.5" customHeight="1">
      <c r="B29" s="278"/>
      <c r="C29" s="271"/>
      <c r="D29" s="281"/>
      <c r="E29" s="4" t="s">
        <v>16</v>
      </c>
      <c r="F29" s="1">
        <f>G29+H29+I29</f>
        <v>38.1</v>
      </c>
      <c r="G29" s="1">
        <f>G28/85*15</f>
        <v>38.1</v>
      </c>
      <c r="H29" s="1"/>
      <c r="I29" s="1">
        <f>I28/85*15</f>
        <v>0</v>
      </c>
      <c r="J29" s="3"/>
      <c r="K29" s="3"/>
      <c r="L29" s="3"/>
      <c r="M29" s="3"/>
    </row>
    <row r="30" spans="2:13" ht="30.75">
      <c r="B30" s="278"/>
      <c r="C30" s="271"/>
      <c r="D30" s="281"/>
      <c r="E30" s="4" t="s">
        <v>17</v>
      </c>
      <c r="F30" s="3"/>
      <c r="G30" s="3"/>
      <c r="H30" s="3"/>
      <c r="I30" s="3"/>
      <c r="J30" s="3"/>
      <c r="K30" s="3"/>
      <c r="L30" s="3"/>
      <c r="M30" s="3"/>
    </row>
    <row r="31" spans="2:13" ht="46.5">
      <c r="B31" s="279"/>
      <c r="C31" s="272"/>
      <c r="D31" s="282"/>
      <c r="E31" s="4" t="s">
        <v>18</v>
      </c>
      <c r="F31" s="3"/>
      <c r="G31" s="3"/>
      <c r="H31" s="3"/>
      <c r="I31" s="3"/>
      <c r="J31" s="3"/>
      <c r="K31" s="3"/>
      <c r="L31" s="3"/>
      <c r="M31" s="3"/>
    </row>
    <row r="32" spans="2:13" ht="15">
      <c r="B32" s="277" t="s">
        <v>142</v>
      </c>
      <c r="C32" s="262" t="s">
        <v>92</v>
      </c>
      <c r="D32" s="262" t="s">
        <v>20</v>
      </c>
      <c r="E32" s="4" t="s">
        <v>21</v>
      </c>
      <c r="F32" s="1">
        <f>G32+H32+I32+J32+K32+L32+M32</f>
        <v>657.1</v>
      </c>
      <c r="G32" s="1">
        <f>G34+G35</f>
        <v>657.1</v>
      </c>
      <c r="H32" s="1"/>
      <c r="I32" s="1"/>
      <c r="J32" s="3"/>
      <c r="K32" s="3"/>
      <c r="L32" s="3"/>
      <c r="M32" s="3"/>
    </row>
    <row r="33" spans="2:13" ht="30.75">
      <c r="B33" s="278"/>
      <c r="C33" s="271"/>
      <c r="D33" s="281"/>
      <c r="E33" s="4" t="s">
        <v>14</v>
      </c>
      <c r="F33" s="1"/>
      <c r="G33" s="1"/>
      <c r="H33" s="1"/>
      <c r="I33" s="1"/>
      <c r="J33" s="3"/>
      <c r="K33" s="3"/>
      <c r="L33" s="3"/>
      <c r="M33" s="3"/>
    </row>
    <row r="34" spans="2:13" ht="46.5">
      <c r="B34" s="278"/>
      <c r="C34" s="271"/>
      <c r="D34" s="281"/>
      <c r="E34" s="4" t="s">
        <v>15</v>
      </c>
      <c r="F34" s="1">
        <f>G34+H34+I34+J34+K34+L34+M34</f>
        <v>494.8</v>
      </c>
      <c r="G34" s="1">
        <v>494.8</v>
      </c>
      <c r="H34" s="1"/>
      <c r="I34" s="1"/>
      <c r="J34" s="3"/>
      <c r="K34" s="3"/>
      <c r="L34" s="3"/>
      <c r="M34" s="3"/>
    </row>
    <row r="35" spans="2:13" ht="47.25" customHeight="1">
      <c r="B35" s="278"/>
      <c r="C35" s="271"/>
      <c r="D35" s="281"/>
      <c r="E35" s="4" t="s">
        <v>138</v>
      </c>
      <c r="F35" s="1">
        <f>G35+H35+I35+J35+K35+L35+M35</f>
        <v>162.3</v>
      </c>
      <c r="G35" s="1">
        <v>162.3</v>
      </c>
      <c r="H35" s="1"/>
      <c r="I35" s="1"/>
      <c r="J35" s="3"/>
      <c r="K35" s="3"/>
      <c r="L35" s="3"/>
      <c r="M35" s="3"/>
    </row>
    <row r="36" spans="2:13" ht="30.75">
      <c r="B36" s="278"/>
      <c r="C36" s="271"/>
      <c r="D36" s="281"/>
      <c r="E36" s="4" t="s">
        <v>137</v>
      </c>
      <c r="F36" s="1">
        <f>G36+H36+I36+J36+K36+L36+M36</f>
        <v>87.3</v>
      </c>
      <c r="G36" s="1">
        <v>87.3</v>
      </c>
      <c r="H36" s="1"/>
      <c r="I36" s="1"/>
      <c r="J36" s="3"/>
      <c r="K36" s="3"/>
      <c r="L36" s="3"/>
      <c r="M36" s="3"/>
    </row>
    <row r="37" spans="2:13" ht="30.75">
      <c r="B37" s="278"/>
      <c r="C37" s="271"/>
      <c r="D37" s="281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279"/>
      <c r="C38" s="272"/>
      <c r="D38" s="282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277" t="s">
        <v>144</v>
      </c>
      <c r="C39" s="262" t="s">
        <v>123</v>
      </c>
      <c r="D39" s="262" t="s">
        <v>20</v>
      </c>
      <c r="E39" s="4" t="s">
        <v>21</v>
      </c>
      <c r="F39" s="1">
        <f>F42+F45</f>
        <v>10037.7</v>
      </c>
      <c r="G39" s="1">
        <f>G41+G42</f>
        <v>1557.7</v>
      </c>
      <c r="H39" s="1">
        <v>500</v>
      </c>
      <c r="I39" s="1"/>
      <c r="J39" s="1"/>
      <c r="K39" s="1">
        <f>K41+K42</f>
        <v>2500</v>
      </c>
      <c r="L39" s="1">
        <f>L41+L42</f>
        <v>2480</v>
      </c>
      <c r="M39" s="1">
        <f>M41+M42</f>
        <v>3000</v>
      </c>
    </row>
    <row r="40" spans="2:13" ht="30.75">
      <c r="B40" s="278"/>
      <c r="C40" s="271"/>
      <c r="D40" s="281"/>
      <c r="E40" s="4" t="s">
        <v>14</v>
      </c>
      <c r="F40" s="1"/>
      <c r="G40" s="1"/>
      <c r="H40" s="1"/>
      <c r="I40" s="1"/>
      <c r="J40" s="3"/>
      <c r="K40" s="3"/>
      <c r="L40" s="3"/>
      <c r="M40" s="3"/>
    </row>
    <row r="41" spans="2:14" ht="47.25" customHeight="1">
      <c r="B41" s="278"/>
      <c r="C41" s="271"/>
      <c r="D41" s="281"/>
      <c r="E41" s="4" t="s">
        <v>15</v>
      </c>
      <c r="F41" s="1"/>
      <c r="G41" s="1"/>
      <c r="H41" s="1"/>
      <c r="I41" s="1"/>
      <c r="J41" s="3"/>
      <c r="K41" s="3"/>
      <c r="L41" s="3"/>
      <c r="M41" s="3"/>
      <c r="N41" s="39"/>
    </row>
    <row r="42" spans="2:13" ht="15">
      <c r="B42" s="278"/>
      <c r="C42" s="271"/>
      <c r="D42" s="281"/>
      <c r="E42" s="4" t="s">
        <v>16</v>
      </c>
      <c r="F42" s="1">
        <f>H42+I42+J42+K42+L42+M42+G42</f>
        <v>10037.7</v>
      </c>
      <c r="G42" s="1">
        <v>1557.7</v>
      </c>
      <c r="H42" s="1">
        <v>500</v>
      </c>
      <c r="I42" s="1"/>
      <c r="J42" s="1"/>
      <c r="K42" s="1">
        <v>2500</v>
      </c>
      <c r="L42" s="1">
        <v>2480</v>
      </c>
      <c r="M42" s="1">
        <v>3000</v>
      </c>
    </row>
    <row r="43" spans="2:13" ht="93">
      <c r="B43" s="278"/>
      <c r="C43" s="271"/>
      <c r="D43" s="281"/>
      <c r="E43" s="4" t="s">
        <v>314</v>
      </c>
      <c r="F43" s="1">
        <v>500</v>
      </c>
      <c r="G43" s="1"/>
      <c r="H43" s="1">
        <v>500</v>
      </c>
      <c r="I43" s="1"/>
      <c r="J43" s="1"/>
      <c r="K43" s="1"/>
      <c r="L43" s="1"/>
      <c r="M43" s="1"/>
    </row>
    <row r="44" spans="2:13" ht="30.75">
      <c r="B44" s="278"/>
      <c r="C44" s="271"/>
      <c r="D44" s="281"/>
      <c r="E44" s="4" t="s">
        <v>17</v>
      </c>
      <c r="F44" s="3"/>
      <c r="G44" s="3"/>
      <c r="H44" s="3"/>
      <c r="I44" s="3"/>
      <c r="J44" s="3"/>
      <c r="K44" s="3"/>
      <c r="L44" s="3"/>
      <c r="M44" s="3"/>
    </row>
    <row r="45" spans="2:17" ht="46.5">
      <c r="B45" s="279"/>
      <c r="C45" s="272"/>
      <c r="D45" s="282"/>
      <c r="E45" s="4" t="s">
        <v>18</v>
      </c>
      <c r="F45" s="1"/>
      <c r="G45" s="1"/>
      <c r="H45" s="1"/>
      <c r="I45" s="1"/>
      <c r="J45" s="1"/>
      <c r="K45" s="1"/>
      <c r="L45" s="1"/>
      <c r="M45" s="1"/>
      <c r="P45" s="1"/>
      <c r="Q45" s="5" t="s">
        <v>93</v>
      </c>
    </row>
    <row r="46" spans="2:16" ht="15">
      <c r="B46" s="258" t="s">
        <v>145</v>
      </c>
      <c r="C46" s="262" t="s">
        <v>107</v>
      </c>
      <c r="D46" s="262" t="s">
        <v>20</v>
      </c>
      <c r="E46" s="4" t="s">
        <v>21</v>
      </c>
      <c r="F46" s="1">
        <f>G46+H46+I46+J46+K46+L46+M46</f>
        <v>1115</v>
      </c>
      <c r="G46" s="3">
        <f>G49</f>
        <v>865</v>
      </c>
      <c r="H46" s="3">
        <v>250</v>
      </c>
      <c r="I46" s="3"/>
      <c r="J46" s="3"/>
      <c r="K46" s="3"/>
      <c r="L46" s="3"/>
      <c r="M46" s="3"/>
      <c r="P46" s="8"/>
    </row>
    <row r="47" spans="2:16" ht="30.75">
      <c r="B47" s="259"/>
      <c r="C47" s="271"/>
      <c r="D47" s="281"/>
      <c r="E47" s="4" t="s">
        <v>14</v>
      </c>
      <c r="F47" s="3"/>
      <c r="G47" s="3"/>
      <c r="H47" s="3"/>
      <c r="I47" s="3"/>
      <c r="J47" s="3"/>
      <c r="K47" s="3"/>
      <c r="L47" s="3"/>
      <c r="M47" s="3"/>
      <c r="P47" s="8"/>
    </row>
    <row r="48" spans="2:16" ht="46.5">
      <c r="B48" s="259"/>
      <c r="C48" s="271"/>
      <c r="D48" s="281"/>
      <c r="E48" s="4" t="s">
        <v>15</v>
      </c>
      <c r="F48" s="3"/>
      <c r="G48" s="3"/>
      <c r="H48" s="3"/>
      <c r="I48" s="3"/>
      <c r="J48" s="3"/>
      <c r="K48" s="3"/>
      <c r="L48" s="3"/>
      <c r="M48" s="3"/>
      <c r="P48" s="8"/>
    </row>
    <row r="49" spans="2:16" ht="31.5" customHeight="1">
      <c r="B49" s="259"/>
      <c r="C49" s="271"/>
      <c r="D49" s="281"/>
      <c r="E49" s="4" t="s">
        <v>16</v>
      </c>
      <c r="F49" s="9">
        <f>G49+H49+I49+J49+K49+L49+M49</f>
        <v>1115</v>
      </c>
      <c r="G49" s="16">
        <v>865</v>
      </c>
      <c r="H49" s="3">
        <v>250</v>
      </c>
      <c r="I49" s="3"/>
      <c r="J49" s="3"/>
      <c r="K49" s="3"/>
      <c r="L49" s="3"/>
      <c r="M49" s="3"/>
      <c r="P49" s="8"/>
    </row>
    <row r="50" spans="2:16" ht="30.75">
      <c r="B50" s="259"/>
      <c r="C50" s="271"/>
      <c r="D50" s="281"/>
      <c r="E50" s="4" t="s">
        <v>17</v>
      </c>
      <c r="F50" s="3"/>
      <c r="G50" s="3"/>
      <c r="H50" s="3"/>
      <c r="I50" s="3"/>
      <c r="J50" s="3"/>
      <c r="K50" s="3"/>
      <c r="L50" s="3"/>
      <c r="M50" s="3"/>
      <c r="P50" s="8"/>
    </row>
    <row r="51" spans="2:16" ht="39" customHeight="1">
      <c r="B51" s="273"/>
      <c r="C51" s="272"/>
      <c r="D51" s="282"/>
      <c r="E51" s="4" t="s">
        <v>18</v>
      </c>
      <c r="F51" s="3"/>
      <c r="G51" s="3"/>
      <c r="H51" s="3"/>
      <c r="I51" s="3"/>
      <c r="J51" s="3"/>
      <c r="K51" s="3"/>
      <c r="L51" s="3"/>
      <c r="M51" s="3"/>
      <c r="P51" s="8"/>
    </row>
    <row r="52" spans="2:16" ht="21.75" customHeight="1">
      <c r="B52" s="307" t="s">
        <v>254</v>
      </c>
      <c r="C52" s="262" t="s">
        <v>304</v>
      </c>
      <c r="D52" s="359" t="s">
        <v>20</v>
      </c>
      <c r="E52" s="4" t="s">
        <v>21</v>
      </c>
      <c r="F52" s="3">
        <v>700</v>
      </c>
      <c r="G52" s="3"/>
      <c r="H52" s="3">
        <v>700</v>
      </c>
      <c r="I52" s="3"/>
      <c r="J52" s="3"/>
      <c r="K52" s="3"/>
      <c r="L52" s="3"/>
      <c r="M52" s="3"/>
      <c r="P52" s="8"/>
    </row>
    <row r="53" spans="2:16" ht="21.75" customHeight="1">
      <c r="B53" s="308"/>
      <c r="C53" s="271"/>
      <c r="D53" s="281"/>
      <c r="E53" s="4" t="s">
        <v>14</v>
      </c>
      <c r="F53" s="3"/>
      <c r="G53" s="3"/>
      <c r="H53" s="3"/>
      <c r="I53" s="3"/>
      <c r="J53" s="3"/>
      <c r="K53" s="3"/>
      <c r="L53" s="3"/>
      <c r="M53" s="3"/>
      <c r="P53" s="8"/>
    </row>
    <row r="54" spans="2:16" ht="21.75" customHeight="1">
      <c r="B54" s="308"/>
      <c r="C54" s="271"/>
      <c r="D54" s="281"/>
      <c r="E54" s="4" t="s">
        <v>15</v>
      </c>
      <c r="F54" s="3"/>
      <c r="G54" s="3"/>
      <c r="H54" s="3"/>
      <c r="I54" s="3"/>
      <c r="J54" s="3"/>
      <c r="K54" s="3"/>
      <c r="L54" s="3"/>
      <c r="M54" s="3"/>
      <c r="P54" s="8"/>
    </row>
    <row r="55" spans="2:16" ht="21.75" customHeight="1">
      <c r="B55" s="308"/>
      <c r="C55" s="271"/>
      <c r="D55" s="281"/>
      <c r="E55" s="4" t="s">
        <v>16</v>
      </c>
      <c r="F55" s="3">
        <v>700</v>
      </c>
      <c r="G55" s="3"/>
      <c r="H55" s="3">
        <v>700</v>
      </c>
      <c r="I55" s="3"/>
      <c r="J55" s="3"/>
      <c r="K55" s="3"/>
      <c r="L55" s="3"/>
      <c r="M55" s="3"/>
      <c r="P55" s="8"/>
    </row>
    <row r="56" spans="2:16" ht="114.75" customHeight="1">
      <c r="B56" s="308"/>
      <c r="C56" s="271"/>
      <c r="D56" s="281"/>
      <c r="E56" s="4" t="s">
        <v>314</v>
      </c>
      <c r="F56" s="3">
        <v>700</v>
      </c>
      <c r="G56" s="3"/>
      <c r="H56" s="3">
        <v>700</v>
      </c>
      <c r="I56" s="3"/>
      <c r="J56" s="3"/>
      <c r="K56" s="3"/>
      <c r="L56" s="3"/>
      <c r="M56" s="3"/>
      <c r="P56" s="8"/>
    </row>
    <row r="57" spans="2:16" ht="78" customHeight="1">
      <c r="B57" s="308"/>
      <c r="C57" s="271"/>
      <c r="D57" s="281"/>
      <c r="E57" s="4" t="s">
        <v>17</v>
      </c>
      <c r="F57" s="3"/>
      <c r="G57" s="3"/>
      <c r="H57" s="3"/>
      <c r="I57" s="3"/>
      <c r="J57" s="3"/>
      <c r="K57" s="3"/>
      <c r="L57" s="3"/>
      <c r="M57" s="3"/>
      <c r="P57" s="8"/>
    </row>
    <row r="58" spans="2:16" ht="54" customHeight="1">
      <c r="B58" s="309"/>
      <c r="C58" s="272"/>
      <c r="D58" s="282"/>
      <c r="E58" s="4" t="s">
        <v>18</v>
      </c>
      <c r="F58" s="3"/>
      <c r="G58" s="3"/>
      <c r="H58" s="3"/>
      <c r="I58" s="3"/>
      <c r="J58" s="3"/>
      <c r="K58" s="3"/>
      <c r="L58" s="3"/>
      <c r="M58" s="3"/>
      <c r="P58" s="8"/>
    </row>
    <row r="59" spans="2:14" ht="15">
      <c r="B59" s="265" t="s">
        <v>22</v>
      </c>
      <c r="C59" s="266"/>
      <c r="D59" s="262" t="s">
        <v>20</v>
      </c>
      <c r="E59" s="4" t="s">
        <v>21</v>
      </c>
      <c r="F59" s="1">
        <f>G59+H59+I59+J59+K59+L59+M59</f>
        <v>15201.935294117648</v>
      </c>
      <c r="G59" s="1">
        <f>G61+G62+G60</f>
        <v>3521.8</v>
      </c>
      <c r="H59" s="1">
        <f>H60+H61+H62+H65</f>
        <v>1637.7</v>
      </c>
      <c r="I59" s="1">
        <f>I61+I62+I60</f>
        <v>900.035294117647</v>
      </c>
      <c r="J59" s="1">
        <f>J61+J62+J60</f>
        <v>1162.3999999999999</v>
      </c>
      <c r="K59" s="1">
        <f>K61+K62+K60</f>
        <v>2500</v>
      </c>
      <c r="L59" s="1">
        <f>L61+L62+L60</f>
        <v>2480</v>
      </c>
      <c r="M59" s="1">
        <f>M61+M62+M60</f>
        <v>3000</v>
      </c>
      <c r="N59" s="39"/>
    </row>
    <row r="60" spans="2:14" ht="30.75">
      <c r="B60" s="267"/>
      <c r="C60" s="268"/>
      <c r="D60" s="281"/>
      <c r="E60" s="4" t="s">
        <v>14</v>
      </c>
      <c r="F60" s="1">
        <f>G60+H60+I60+J60+K60+L60+M60</f>
        <v>28.400000000000002</v>
      </c>
      <c r="G60" s="1">
        <f aca="true" t="shared" si="0" ref="G60:M60">G21+G27+G33+G40</f>
        <v>0</v>
      </c>
      <c r="H60" s="1">
        <f t="shared" si="0"/>
        <v>8.8</v>
      </c>
      <c r="I60" s="1">
        <f t="shared" si="0"/>
        <v>9.8</v>
      </c>
      <c r="J60" s="1">
        <f t="shared" si="0"/>
        <v>9.8</v>
      </c>
      <c r="K60" s="1">
        <f t="shared" si="0"/>
        <v>0</v>
      </c>
      <c r="L60" s="1">
        <f t="shared" si="0"/>
        <v>0</v>
      </c>
      <c r="M60" s="1">
        <f t="shared" si="0"/>
        <v>0</v>
      </c>
      <c r="N60" s="39"/>
    </row>
    <row r="61" spans="2:14" ht="46.5">
      <c r="B61" s="267"/>
      <c r="C61" s="268"/>
      <c r="D61" s="281"/>
      <c r="E61" s="4" t="s">
        <v>15</v>
      </c>
      <c r="F61" s="1">
        <f>G61+H61+I61+J61+K61+L61+M61</f>
        <v>2664.9</v>
      </c>
      <c r="G61" s="1">
        <f>G22+G28+G34+G41</f>
        <v>870.5</v>
      </c>
      <c r="H61" s="1">
        <f aca="true" t="shared" si="1" ref="H61:M61">H22+H28+H34+H41</f>
        <v>58.1</v>
      </c>
      <c r="I61" s="1">
        <f t="shared" si="1"/>
        <v>756.7</v>
      </c>
      <c r="J61" s="1">
        <f t="shared" si="1"/>
        <v>979.6</v>
      </c>
      <c r="K61" s="1">
        <f t="shared" si="1"/>
        <v>0</v>
      </c>
      <c r="L61" s="1">
        <f t="shared" si="1"/>
        <v>0</v>
      </c>
      <c r="M61" s="1">
        <f t="shared" si="1"/>
        <v>0</v>
      </c>
      <c r="N61" s="39"/>
    </row>
    <row r="62" spans="2:13" ht="31.5" customHeight="1">
      <c r="B62" s="267"/>
      <c r="C62" s="268"/>
      <c r="D62" s="281"/>
      <c r="E62" s="4" t="s">
        <v>16</v>
      </c>
      <c r="F62" s="1">
        <f>G62+H62+I62+J62+K62+L62+M62</f>
        <v>12508.635294117648</v>
      </c>
      <c r="G62" s="1">
        <f>G23+G29+G35+G42+G49</f>
        <v>2651.3</v>
      </c>
      <c r="H62" s="1">
        <f>H23+H29+H35+H42+H49+H55</f>
        <v>1570.8</v>
      </c>
      <c r="I62" s="1">
        <f>I23+I29+I35+I42</f>
        <v>133.53529411764706</v>
      </c>
      <c r="J62" s="1">
        <f>J23+J29+J35+J42</f>
        <v>173</v>
      </c>
      <c r="K62" s="1">
        <f>K23+K29+K35+K42</f>
        <v>2500</v>
      </c>
      <c r="L62" s="1">
        <f>L23+L29+L35+L42</f>
        <v>2480</v>
      </c>
      <c r="M62" s="1">
        <f>M23+M29+M35+M42</f>
        <v>3000</v>
      </c>
    </row>
    <row r="63" spans="2:13" ht="117.75" customHeight="1">
      <c r="B63" s="267"/>
      <c r="C63" s="268"/>
      <c r="D63" s="281"/>
      <c r="E63" s="4" t="s">
        <v>314</v>
      </c>
      <c r="F63" s="1">
        <v>1200</v>
      </c>
      <c r="G63" s="1"/>
      <c r="H63" s="1">
        <v>1200</v>
      </c>
      <c r="I63" s="1"/>
      <c r="J63" s="1"/>
      <c r="K63" s="1"/>
      <c r="L63" s="1"/>
      <c r="M63" s="1"/>
    </row>
    <row r="64" spans="2:13" ht="30.75">
      <c r="B64" s="267"/>
      <c r="C64" s="268"/>
      <c r="D64" s="281"/>
      <c r="E64" s="4" t="s">
        <v>17</v>
      </c>
      <c r="F64" s="3"/>
      <c r="G64" s="3"/>
      <c r="H64" s="3"/>
      <c r="I64" s="3"/>
      <c r="J64" s="3"/>
      <c r="K64" s="3"/>
      <c r="L64" s="3"/>
      <c r="M64" s="3"/>
    </row>
    <row r="65" spans="2:13" ht="46.5">
      <c r="B65" s="269"/>
      <c r="C65" s="270"/>
      <c r="D65" s="282"/>
      <c r="E65" s="4" t="s">
        <v>18</v>
      </c>
      <c r="F65" s="1">
        <f>G65+H65+I65+J65+K65+L65+M65</f>
        <v>0</v>
      </c>
      <c r="G65" s="1">
        <f>G25+G31+G37+G45+G51</f>
        <v>0</v>
      </c>
      <c r="H65" s="1">
        <f>H45+H58</f>
        <v>0</v>
      </c>
      <c r="I65" s="1">
        <f>I25+I31+I37+I45</f>
        <v>0</v>
      </c>
      <c r="J65" s="1">
        <f>J25+J31+J37+J45</f>
        <v>0</v>
      </c>
      <c r="K65" s="1">
        <f>K25+K31+K37+K45</f>
        <v>0</v>
      </c>
      <c r="L65" s="1">
        <f>L25+L31+L37+L45</f>
        <v>0</v>
      </c>
      <c r="M65" s="1">
        <f>M25+M31+M37+M45</f>
        <v>0</v>
      </c>
    </row>
    <row r="66" spans="2:13" ht="14.25">
      <c r="B66" s="293" t="s">
        <v>23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</row>
    <row r="67" spans="2:13" ht="14.25"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</row>
    <row r="68" spans="2:13" ht="15.75" customHeight="1">
      <c r="B68" s="277" t="s">
        <v>146</v>
      </c>
      <c r="C68" s="274" t="s">
        <v>24</v>
      </c>
      <c r="D68" s="262" t="s">
        <v>25</v>
      </c>
      <c r="E68" s="4" t="s">
        <v>21</v>
      </c>
      <c r="F68" s="1">
        <f>F70+F71</f>
        <v>25381.99</v>
      </c>
      <c r="G68" s="1">
        <f>G70+G71</f>
        <v>14447.480000000001</v>
      </c>
      <c r="H68" s="1">
        <f>H70+H71</f>
        <v>10934.509999999998</v>
      </c>
      <c r="I68" s="1"/>
      <c r="J68" s="1"/>
      <c r="K68" s="1"/>
      <c r="L68" s="1"/>
      <c r="M68" s="1"/>
    </row>
    <row r="69" spans="2:13" ht="31.5" customHeight="1">
      <c r="B69" s="278"/>
      <c r="C69" s="294"/>
      <c r="D69" s="271"/>
      <c r="E69" s="4" t="s">
        <v>14</v>
      </c>
      <c r="F69" s="1"/>
      <c r="G69" s="1"/>
      <c r="H69" s="1"/>
      <c r="I69" s="1"/>
      <c r="J69" s="3"/>
      <c r="K69" s="3"/>
      <c r="L69" s="3"/>
      <c r="M69" s="3"/>
    </row>
    <row r="70" spans="2:13" ht="46.5">
      <c r="B70" s="278"/>
      <c r="C70" s="294"/>
      <c r="D70" s="271"/>
      <c r="E70" s="4" t="s">
        <v>15</v>
      </c>
      <c r="F70" s="1">
        <f>G70+H70+I70+J70+K70+L70+M70</f>
        <v>22780.33</v>
      </c>
      <c r="G70" s="1">
        <v>13698.78</v>
      </c>
      <c r="H70" s="1">
        <v>9081.55</v>
      </c>
      <c r="I70" s="1"/>
      <c r="J70" s="1"/>
      <c r="K70" s="1"/>
      <c r="L70" s="1"/>
      <c r="M70" s="1"/>
    </row>
    <row r="71" spans="2:13" ht="15">
      <c r="B71" s="278"/>
      <c r="C71" s="294"/>
      <c r="D71" s="271"/>
      <c r="E71" s="4" t="s">
        <v>16</v>
      </c>
      <c r="F71" s="1">
        <f>G71+H71+I71+J71+K71+L71+M71</f>
        <v>2601.66</v>
      </c>
      <c r="G71" s="1">
        <v>748.7</v>
      </c>
      <c r="H71" s="1">
        <v>1852.96</v>
      </c>
      <c r="I71" s="1"/>
      <c r="J71" s="1"/>
      <c r="K71" s="1"/>
      <c r="L71" s="1"/>
      <c r="M71" s="1"/>
    </row>
    <row r="72" spans="2:13" ht="30.75">
      <c r="B72" s="278"/>
      <c r="C72" s="294"/>
      <c r="D72" s="271"/>
      <c r="E72" s="4" t="s">
        <v>17</v>
      </c>
      <c r="F72" s="3"/>
      <c r="G72" s="3"/>
      <c r="H72" s="3"/>
      <c r="I72" s="3"/>
      <c r="J72" s="3"/>
      <c r="K72" s="3"/>
      <c r="L72" s="3"/>
      <c r="M72" s="3"/>
    </row>
    <row r="73" spans="2:13" ht="46.5">
      <c r="B73" s="279"/>
      <c r="C73" s="295"/>
      <c r="D73" s="272"/>
      <c r="E73" s="4" t="s">
        <v>18</v>
      </c>
      <c r="F73" s="3"/>
      <c r="G73" s="3"/>
      <c r="H73" s="3"/>
      <c r="I73" s="3"/>
      <c r="J73" s="3"/>
      <c r="K73" s="3"/>
      <c r="L73" s="3"/>
      <c r="M73" s="3"/>
    </row>
    <row r="74" spans="2:13" ht="15">
      <c r="B74" s="258" t="s">
        <v>147</v>
      </c>
      <c r="C74" s="262" t="s">
        <v>121</v>
      </c>
      <c r="D74" s="262" t="s">
        <v>134</v>
      </c>
      <c r="E74" s="4" t="s">
        <v>21</v>
      </c>
      <c r="F74" s="9">
        <v>150</v>
      </c>
      <c r="G74" s="9">
        <v>150</v>
      </c>
      <c r="H74" s="3"/>
      <c r="I74" s="3"/>
      <c r="J74" s="3"/>
      <c r="K74" s="3"/>
      <c r="L74" s="3"/>
      <c r="M74" s="3"/>
    </row>
    <row r="75" spans="2:13" ht="31.5" customHeight="1">
      <c r="B75" s="259"/>
      <c r="C75" s="271"/>
      <c r="D75" s="271"/>
      <c r="E75" s="4" t="s">
        <v>14</v>
      </c>
      <c r="F75" s="9"/>
      <c r="G75" s="9"/>
      <c r="H75" s="3"/>
      <c r="I75" s="3"/>
      <c r="J75" s="3"/>
      <c r="K75" s="3"/>
      <c r="L75" s="3"/>
      <c r="M75" s="3"/>
    </row>
    <row r="76" spans="2:13" ht="46.5">
      <c r="B76" s="259"/>
      <c r="C76" s="271"/>
      <c r="D76" s="271"/>
      <c r="E76" s="4" t="s">
        <v>15</v>
      </c>
      <c r="F76" s="9"/>
      <c r="G76" s="9"/>
      <c r="H76" s="3"/>
      <c r="I76" s="3"/>
      <c r="J76" s="3"/>
      <c r="K76" s="3"/>
      <c r="L76" s="3"/>
      <c r="M76" s="3"/>
    </row>
    <row r="77" spans="2:13" ht="31.5" customHeight="1">
      <c r="B77" s="259"/>
      <c r="C77" s="271"/>
      <c r="D77" s="271"/>
      <c r="E77" s="4" t="s">
        <v>16</v>
      </c>
      <c r="F77" s="9">
        <v>150</v>
      </c>
      <c r="G77" s="9">
        <v>150</v>
      </c>
      <c r="H77" s="3"/>
      <c r="I77" s="3"/>
      <c r="J77" s="3"/>
      <c r="K77" s="3"/>
      <c r="L77" s="3"/>
      <c r="M77" s="3"/>
    </row>
    <row r="78" spans="2:13" ht="30.75">
      <c r="B78" s="259"/>
      <c r="C78" s="271"/>
      <c r="D78" s="271"/>
      <c r="E78" s="4" t="s">
        <v>17</v>
      </c>
      <c r="F78" s="3"/>
      <c r="G78" s="3"/>
      <c r="H78" s="3"/>
      <c r="I78" s="3"/>
      <c r="J78" s="3"/>
      <c r="K78" s="3"/>
      <c r="L78" s="3"/>
      <c r="M78" s="3"/>
    </row>
    <row r="79" spans="2:13" ht="46.5">
      <c r="B79" s="273"/>
      <c r="C79" s="272"/>
      <c r="D79" s="272"/>
      <c r="E79" s="4" t="s">
        <v>18</v>
      </c>
      <c r="F79" s="3"/>
      <c r="G79" s="3"/>
      <c r="H79" s="3"/>
      <c r="I79" s="3"/>
      <c r="J79" s="3"/>
      <c r="K79" s="3"/>
      <c r="L79" s="3"/>
      <c r="M79" s="3"/>
    </row>
    <row r="80" spans="2:13" ht="15">
      <c r="B80" s="258" t="s">
        <v>223</v>
      </c>
      <c r="C80" s="262" t="s">
        <v>224</v>
      </c>
      <c r="D80" s="262" t="s">
        <v>134</v>
      </c>
      <c r="E80" s="4" t="s">
        <v>21</v>
      </c>
      <c r="F80" s="9">
        <v>150</v>
      </c>
      <c r="G80" s="9">
        <v>150</v>
      </c>
      <c r="H80" s="3"/>
      <c r="I80" s="3"/>
      <c r="J80" s="3"/>
      <c r="K80" s="3"/>
      <c r="L80" s="3"/>
      <c r="M80" s="3"/>
    </row>
    <row r="81" spans="2:14" ht="30.75">
      <c r="B81" s="259"/>
      <c r="C81" s="271"/>
      <c r="D81" s="271"/>
      <c r="E81" s="4" t="s">
        <v>14</v>
      </c>
      <c r="F81" s="9"/>
      <c r="G81" s="9"/>
      <c r="H81" s="3"/>
      <c r="I81" s="3"/>
      <c r="J81" s="3"/>
      <c r="K81" s="3"/>
      <c r="L81" s="3"/>
      <c r="M81" s="3"/>
      <c r="N81" s="39"/>
    </row>
    <row r="82" spans="2:13" ht="46.5">
      <c r="B82" s="259"/>
      <c r="C82" s="271"/>
      <c r="D82" s="271"/>
      <c r="E82" s="4" t="s">
        <v>15</v>
      </c>
      <c r="F82" s="9"/>
      <c r="G82" s="9"/>
      <c r="H82" s="3"/>
      <c r="I82" s="3"/>
      <c r="J82" s="3"/>
      <c r="K82" s="3"/>
      <c r="L82" s="3"/>
      <c r="M82" s="3"/>
    </row>
    <row r="83" spans="2:13" ht="31.5" customHeight="1">
      <c r="B83" s="259"/>
      <c r="C83" s="271"/>
      <c r="D83" s="271"/>
      <c r="E83" s="4" t="s">
        <v>16</v>
      </c>
      <c r="F83" s="9">
        <v>150</v>
      </c>
      <c r="G83" s="9">
        <v>150</v>
      </c>
      <c r="H83" s="3"/>
      <c r="I83" s="3"/>
      <c r="J83" s="3"/>
      <c r="K83" s="3"/>
      <c r="L83" s="3"/>
      <c r="M83" s="3"/>
    </row>
    <row r="84" spans="2:13" ht="30.75">
      <c r="B84" s="259"/>
      <c r="C84" s="271"/>
      <c r="D84" s="271"/>
      <c r="E84" s="4" t="s">
        <v>17</v>
      </c>
      <c r="F84" s="3"/>
      <c r="G84" s="3"/>
      <c r="H84" s="3"/>
      <c r="I84" s="3"/>
      <c r="J84" s="3"/>
      <c r="K84" s="3"/>
      <c r="L84" s="3"/>
      <c r="M84" s="3"/>
    </row>
    <row r="85" spans="2:13" ht="46.5">
      <c r="B85" s="273"/>
      <c r="C85" s="272"/>
      <c r="D85" s="272"/>
      <c r="E85" s="4" t="s">
        <v>18</v>
      </c>
      <c r="F85" s="3"/>
      <c r="G85" s="3"/>
      <c r="H85" s="3"/>
      <c r="I85" s="3"/>
      <c r="J85" s="3"/>
      <c r="K85" s="3"/>
      <c r="L85" s="3"/>
      <c r="M85" s="3"/>
    </row>
    <row r="86" spans="2:13" ht="15.75" customHeight="1">
      <c r="B86" s="265" t="s">
        <v>35</v>
      </c>
      <c r="C86" s="266"/>
      <c r="D86" s="262" t="s">
        <v>135</v>
      </c>
      <c r="E86" s="4" t="s">
        <v>21</v>
      </c>
      <c r="F86" s="1">
        <f>F88+F89</f>
        <v>25681.99</v>
      </c>
      <c r="G86" s="1">
        <f>G89+G88</f>
        <v>14747.480000000001</v>
      </c>
      <c r="H86" s="1">
        <f>H89+H88</f>
        <v>10934.509999999998</v>
      </c>
      <c r="I86" s="1"/>
      <c r="J86" s="1"/>
      <c r="K86" s="1"/>
      <c r="L86" s="1"/>
      <c r="M86" s="1"/>
    </row>
    <row r="87" spans="2:13" ht="30.75">
      <c r="B87" s="267"/>
      <c r="C87" s="268"/>
      <c r="D87" s="271"/>
      <c r="E87" s="4" t="s">
        <v>14</v>
      </c>
      <c r="F87" s="1"/>
      <c r="G87" s="1"/>
      <c r="H87" s="1"/>
      <c r="I87" s="1"/>
      <c r="J87" s="3"/>
      <c r="K87" s="3"/>
      <c r="L87" s="3"/>
      <c r="M87" s="3"/>
    </row>
    <row r="88" spans="2:13" ht="46.5">
      <c r="B88" s="267"/>
      <c r="C88" s="268"/>
      <c r="D88" s="271"/>
      <c r="E88" s="4" t="s">
        <v>15</v>
      </c>
      <c r="F88" s="1">
        <f>G88+H88+I88+L88+M88</f>
        <v>22780.33</v>
      </c>
      <c r="G88" s="1">
        <f>G70+G76+G82</f>
        <v>13698.78</v>
      </c>
      <c r="H88" s="1">
        <f>H70+H76+H82</f>
        <v>9081.55</v>
      </c>
      <c r="I88" s="1"/>
      <c r="J88" s="1"/>
      <c r="K88" s="1"/>
      <c r="L88" s="1"/>
      <c r="M88" s="1"/>
    </row>
    <row r="89" spans="2:13" ht="31.5" customHeight="1">
      <c r="B89" s="267"/>
      <c r="C89" s="268"/>
      <c r="D89" s="271"/>
      <c r="E89" s="4" t="s">
        <v>16</v>
      </c>
      <c r="F89" s="1">
        <f>G89+H89+I89+L89+M89</f>
        <v>2901.66</v>
      </c>
      <c r="G89" s="1">
        <f>G71+G77+G83</f>
        <v>1048.7</v>
      </c>
      <c r="H89" s="1">
        <f>H71+H77+H83</f>
        <v>1852.96</v>
      </c>
      <c r="I89" s="1"/>
      <c r="J89" s="1"/>
      <c r="K89" s="1"/>
      <c r="L89" s="1"/>
      <c r="M89" s="1"/>
    </row>
    <row r="90" spans="2:13" ht="30.75">
      <c r="B90" s="267"/>
      <c r="C90" s="268"/>
      <c r="D90" s="271"/>
      <c r="E90" s="4" t="s">
        <v>17</v>
      </c>
      <c r="F90" s="3"/>
      <c r="G90" s="3"/>
      <c r="H90" s="3"/>
      <c r="I90" s="3"/>
      <c r="J90" s="3"/>
      <c r="K90" s="3"/>
      <c r="L90" s="3"/>
      <c r="M90" s="3"/>
    </row>
    <row r="91" spans="2:13" ht="46.5">
      <c r="B91" s="269"/>
      <c r="C91" s="270"/>
      <c r="D91" s="272"/>
      <c r="E91" s="4" t="s">
        <v>18</v>
      </c>
      <c r="F91" s="3"/>
      <c r="G91" s="3"/>
      <c r="H91" s="3"/>
      <c r="I91" s="3"/>
      <c r="J91" s="3"/>
      <c r="K91" s="3"/>
      <c r="L91" s="3"/>
      <c r="M91" s="3"/>
    </row>
    <row r="92" spans="2:13" ht="14.25">
      <c r="B92" s="298" t="s">
        <v>27</v>
      </c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</row>
    <row r="93" spans="2:13" ht="14.25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</row>
    <row r="94" spans="2:16" ht="138" customHeight="1">
      <c r="B94" s="258" t="s">
        <v>148</v>
      </c>
      <c r="C94" s="262" t="s">
        <v>295</v>
      </c>
      <c r="D94" s="262" t="s">
        <v>208</v>
      </c>
      <c r="E94" s="4" t="s">
        <v>175</v>
      </c>
      <c r="F94" s="1">
        <f>G94+H94+I94+J94+K94+L94+M94</f>
        <v>22225.181</v>
      </c>
      <c r="G94" s="1">
        <f>G96+G97+G100+G101+G102+G103+G104</f>
        <v>7879.750000000001</v>
      </c>
      <c r="H94" s="1">
        <f>H96+H97</f>
        <v>1355.9009999999998</v>
      </c>
      <c r="I94" s="1">
        <f>I96+I97+I100+I101+I102+I103+I104</f>
        <v>1743.3</v>
      </c>
      <c r="J94" s="1">
        <f>J96+J97+J100+J101+J102+J103+J104</f>
        <v>2316.23</v>
      </c>
      <c r="K94" s="1">
        <f>K96+K97+K100+K101+K102+K103+K104</f>
        <v>4500</v>
      </c>
      <c r="L94" s="1">
        <f>L96+L97+L100+L101+L102+L103+L104</f>
        <v>2000</v>
      </c>
      <c r="M94" s="1">
        <f>M96+M97+M100+M101+M102+M103+M104</f>
        <v>2430</v>
      </c>
      <c r="P94" s="39"/>
    </row>
    <row r="95" spans="2:13" ht="31.5" customHeight="1">
      <c r="B95" s="296"/>
      <c r="C95" s="296"/>
      <c r="D95" s="271"/>
      <c r="E95" s="4" t="s">
        <v>14</v>
      </c>
      <c r="F95" s="1"/>
      <c r="G95" s="1"/>
      <c r="H95" s="1"/>
      <c r="I95" s="1"/>
      <c r="J95" s="3"/>
      <c r="K95" s="3"/>
      <c r="L95" s="3"/>
      <c r="M95" s="3"/>
    </row>
    <row r="96" spans="2:13" ht="46.5">
      <c r="B96" s="296"/>
      <c r="C96" s="296"/>
      <c r="D96" s="271"/>
      <c r="E96" s="4" t="s">
        <v>15</v>
      </c>
      <c r="F96" s="1">
        <f>G96+H96+I96+J96+K96+M96+L96</f>
        <v>6576.601</v>
      </c>
      <c r="G96" s="1">
        <v>2301.6</v>
      </c>
      <c r="H96" s="1">
        <v>824.401</v>
      </c>
      <c r="I96" s="1">
        <v>1481.8</v>
      </c>
      <c r="J96" s="1">
        <v>1968.8</v>
      </c>
      <c r="K96" s="1"/>
      <c r="L96" s="1"/>
      <c r="M96" s="1"/>
    </row>
    <row r="97" spans="2:13" ht="110.25" customHeight="1">
      <c r="B97" s="296"/>
      <c r="C97" s="296"/>
      <c r="D97" s="271"/>
      <c r="E97" s="4" t="s">
        <v>165</v>
      </c>
      <c r="F97" s="1">
        <f>G97+H97+I97+J97+K97+L97+M97</f>
        <v>14700.28</v>
      </c>
      <c r="G97" s="1">
        <v>4629.85</v>
      </c>
      <c r="H97" s="1">
        <v>531.5</v>
      </c>
      <c r="I97" s="1">
        <v>261.5</v>
      </c>
      <c r="J97" s="1">
        <v>347.43</v>
      </c>
      <c r="K97" s="1">
        <v>4500</v>
      </c>
      <c r="L97" s="1">
        <v>2000</v>
      </c>
      <c r="M97" s="1">
        <v>2430</v>
      </c>
    </row>
    <row r="98" spans="2:13" ht="30.75">
      <c r="B98" s="296"/>
      <c r="C98" s="296"/>
      <c r="D98" s="271"/>
      <c r="E98" s="4" t="s">
        <v>17</v>
      </c>
      <c r="F98" s="3"/>
      <c r="G98" s="40"/>
      <c r="H98" s="3"/>
      <c r="I98" s="3"/>
      <c r="J98" s="3"/>
      <c r="K98" s="3"/>
      <c r="L98" s="3"/>
      <c r="M98" s="3"/>
    </row>
    <row r="99" spans="2:13" ht="47.25" customHeight="1">
      <c r="B99" s="296"/>
      <c r="C99" s="296"/>
      <c r="D99" s="272"/>
      <c r="E99" s="4" t="s">
        <v>18</v>
      </c>
      <c r="F99" s="3"/>
      <c r="G99" s="3"/>
      <c r="H99" s="3"/>
      <c r="I99" s="3"/>
      <c r="J99" s="3"/>
      <c r="K99" s="3"/>
      <c r="L99" s="3"/>
      <c r="M99" s="3"/>
    </row>
    <row r="100" spans="2:13" ht="93">
      <c r="B100" s="296"/>
      <c r="C100" s="296"/>
      <c r="D100" s="41" t="s">
        <v>204</v>
      </c>
      <c r="E100" s="4" t="s">
        <v>149</v>
      </c>
      <c r="F100" s="40">
        <v>118.3</v>
      </c>
      <c r="G100" s="40">
        <v>118.3</v>
      </c>
      <c r="H100" s="3"/>
      <c r="I100" s="3"/>
      <c r="J100" s="3"/>
      <c r="K100" s="3"/>
      <c r="L100" s="3"/>
      <c r="M100" s="3"/>
    </row>
    <row r="101" spans="2:13" ht="78.75" customHeight="1">
      <c r="B101" s="296"/>
      <c r="C101" s="296"/>
      <c r="D101" s="41" t="s">
        <v>126</v>
      </c>
      <c r="E101" s="4" t="s">
        <v>149</v>
      </c>
      <c r="F101" s="40">
        <v>311</v>
      </c>
      <c r="G101" s="40">
        <v>311</v>
      </c>
      <c r="H101" s="3"/>
      <c r="I101" s="3"/>
      <c r="J101" s="3"/>
      <c r="K101" s="3"/>
      <c r="L101" s="3"/>
      <c r="M101" s="3"/>
    </row>
    <row r="102" spans="2:13" ht="64.5" customHeight="1">
      <c r="B102" s="296"/>
      <c r="C102" s="296"/>
      <c r="D102" s="41" t="s">
        <v>205</v>
      </c>
      <c r="E102" s="4" t="s">
        <v>149</v>
      </c>
      <c r="F102" s="40">
        <v>23</v>
      </c>
      <c r="G102" s="40">
        <v>23</v>
      </c>
      <c r="H102" s="3"/>
      <c r="I102" s="3"/>
      <c r="J102" s="3"/>
      <c r="K102" s="3"/>
      <c r="L102" s="3"/>
      <c r="M102" s="3"/>
    </row>
    <row r="103" spans="2:13" ht="267.75" customHeight="1">
      <c r="B103" s="296"/>
      <c r="C103" s="296"/>
      <c r="D103" s="41" t="s">
        <v>206</v>
      </c>
      <c r="E103" s="4" t="s">
        <v>149</v>
      </c>
      <c r="F103" s="40">
        <v>296</v>
      </c>
      <c r="G103" s="40">
        <v>296</v>
      </c>
      <c r="H103" s="3"/>
      <c r="I103" s="3"/>
      <c r="J103" s="3"/>
      <c r="K103" s="3"/>
      <c r="L103" s="3"/>
      <c r="M103" s="3"/>
    </row>
    <row r="104" spans="2:13" ht="78">
      <c r="B104" s="297"/>
      <c r="C104" s="297"/>
      <c r="D104" s="41" t="s">
        <v>207</v>
      </c>
      <c r="E104" s="4" t="s">
        <v>149</v>
      </c>
      <c r="F104" s="40">
        <v>200</v>
      </c>
      <c r="G104" s="40">
        <v>200</v>
      </c>
      <c r="H104" s="3"/>
      <c r="I104" s="3"/>
      <c r="J104" s="3"/>
      <c r="K104" s="3"/>
      <c r="L104" s="3"/>
      <c r="M104" s="3"/>
    </row>
    <row r="105" spans="2:14" ht="15">
      <c r="B105" s="277" t="s">
        <v>150</v>
      </c>
      <c r="C105" s="262" t="s">
        <v>29</v>
      </c>
      <c r="D105" s="262" t="s">
        <v>30</v>
      </c>
      <c r="E105" s="4" t="s">
        <v>21</v>
      </c>
      <c r="F105" s="1">
        <f>F108</f>
        <v>513.1</v>
      </c>
      <c r="G105" s="1">
        <f>G107+G108</f>
        <v>0</v>
      </c>
      <c r="H105" s="1">
        <f>H109</f>
        <v>50</v>
      </c>
      <c r="I105" s="1">
        <v>63.1</v>
      </c>
      <c r="J105" s="1">
        <f>J107+J108</f>
        <v>100</v>
      </c>
      <c r="K105" s="1">
        <f>K107+K108</f>
        <v>100</v>
      </c>
      <c r="L105" s="1">
        <f>L107+L108</f>
        <v>100</v>
      </c>
      <c r="M105" s="1">
        <f>M107+M108</f>
        <v>100</v>
      </c>
      <c r="N105" s="39"/>
    </row>
    <row r="106" spans="2:13" ht="30.75">
      <c r="B106" s="278"/>
      <c r="C106" s="271"/>
      <c r="D106" s="271"/>
      <c r="E106" s="4" t="s">
        <v>14</v>
      </c>
      <c r="F106" s="1"/>
      <c r="G106" s="1"/>
      <c r="H106" s="1"/>
      <c r="I106" s="1"/>
      <c r="J106" s="3"/>
      <c r="K106" s="3"/>
      <c r="L106" s="3"/>
      <c r="M106" s="3"/>
    </row>
    <row r="107" spans="2:13" ht="46.5">
      <c r="B107" s="278"/>
      <c r="C107" s="271"/>
      <c r="D107" s="271"/>
      <c r="E107" s="4" t="s">
        <v>15</v>
      </c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278"/>
      <c r="C108" s="271"/>
      <c r="D108" s="271"/>
      <c r="E108" s="4" t="s">
        <v>16</v>
      </c>
      <c r="F108" s="1">
        <f>H108+I108+J108+K108+L108+M108</f>
        <v>513.1</v>
      </c>
      <c r="G108" s="1"/>
      <c r="H108" s="7">
        <v>50</v>
      </c>
      <c r="I108" s="1">
        <v>63.1</v>
      </c>
      <c r="J108" s="1">
        <v>100</v>
      </c>
      <c r="K108" s="1">
        <v>100</v>
      </c>
      <c r="L108" s="1">
        <v>100</v>
      </c>
      <c r="M108" s="1">
        <v>100</v>
      </c>
    </row>
    <row r="109" spans="2:13" ht="93">
      <c r="B109" s="278"/>
      <c r="C109" s="271"/>
      <c r="D109" s="271"/>
      <c r="E109" s="4" t="s">
        <v>314</v>
      </c>
      <c r="F109" s="3">
        <v>50</v>
      </c>
      <c r="G109" s="3"/>
      <c r="H109" s="1">
        <v>50</v>
      </c>
      <c r="I109" s="1"/>
      <c r="J109" s="1"/>
      <c r="K109" s="1"/>
      <c r="L109" s="1"/>
      <c r="M109" s="1"/>
    </row>
    <row r="110" spans="2:13" ht="30.75">
      <c r="B110" s="278"/>
      <c r="C110" s="271"/>
      <c r="D110" s="271"/>
      <c r="E110" s="4" t="s">
        <v>17</v>
      </c>
      <c r="F110" s="3"/>
      <c r="G110" s="3"/>
      <c r="H110" s="3"/>
      <c r="I110" s="3"/>
      <c r="J110" s="3"/>
      <c r="K110" s="3"/>
      <c r="L110" s="3"/>
      <c r="M110" s="3"/>
    </row>
    <row r="111" spans="2:13" ht="46.5">
      <c r="B111" s="279"/>
      <c r="C111" s="272"/>
      <c r="D111" s="272"/>
      <c r="E111" s="4" t="s">
        <v>18</v>
      </c>
      <c r="F111" s="7"/>
      <c r="G111" s="7"/>
      <c r="H111" s="7"/>
      <c r="I111" s="3"/>
      <c r="J111" s="3"/>
      <c r="K111" s="3"/>
      <c r="L111" s="3"/>
      <c r="M111" s="3"/>
    </row>
    <row r="112" spans="2:13" ht="15">
      <c r="B112" s="258" t="s">
        <v>151</v>
      </c>
      <c r="C112" s="274" t="s">
        <v>311</v>
      </c>
      <c r="D112" s="262" t="s">
        <v>25</v>
      </c>
      <c r="E112" s="4" t="s">
        <v>21</v>
      </c>
      <c r="F112" s="9">
        <f>F114+F115</f>
        <v>40037.74166</v>
      </c>
      <c r="G112" s="9">
        <f>G114+G115</f>
        <v>20516.94766</v>
      </c>
      <c r="H112" s="3">
        <f>H114+H115</f>
        <v>19520.793999999998</v>
      </c>
      <c r="I112" s="3"/>
      <c r="J112" s="3"/>
      <c r="K112" s="3"/>
      <c r="L112" s="3"/>
      <c r="M112" s="3"/>
    </row>
    <row r="113" spans="2:13" ht="30.75">
      <c r="B113" s="259"/>
      <c r="C113" s="294"/>
      <c r="D113" s="271"/>
      <c r="E113" s="4" t="s">
        <v>14</v>
      </c>
      <c r="F113" s="9"/>
      <c r="G113" s="9"/>
      <c r="H113" s="3"/>
      <c r="I113" s="3"/>
      <c r="J113" s="3"/>
      <c r="K113" s="3"/>
      <c r="L113" s="3"/>
      <c r="M113" s="3"/>
    </row>
    <row r="114" spans="2:14" ht="46.5">
      <c r="B114" s="259"/>
      <c r="C114" s="294"/>
      <c r="D114" s="271"/>
      <c r="E114" s="4" t="s">
        <v>15</v>
      </c>
      <c r="F114" s="26">
        <f>G114+H114</f>
        <v>2110</v>
      </c>
      <c r="G114" s="26">
        <f>G120</f>
        <v>0</v>
      </c>
      <c r="H114" s="26">
        <f>H120</f>
        <v>2110</v>
      </c>
      <c r="I114" s="3"/>
      <c r="J114" s="3"/>
      <c r="K114" s="3"/>
      <c r="L114" s="3"/>
      <c r="M114" s="3"/>
      <c r="N114" s="39"/>
    </row>
    <row r="115" spans="2:14" ht="31.5" customHeight="1">
      <c r="B115" s="259"/>
      <c r="C115" s="294"/>
      <c r="D115" s="271"/>
      <c r="E115" s="4" t="s">
        <v>16</v>
      </c>
      <c r="F115" s="26">
        <f>G115+H115</f>
        <v>37927.74166</v>
      </c>
      <c r="G115" s="26">
        <f>G118+G122+G123+G124+G125+G126+G127+G128+G129+G130+G131+G132</f>
        <v>20516.94766</v>
      </c>
      <c r="H115" s="26">
        <f>H118+H121+H126+H133+H135+H134</f>
        <v>17410.793999999998</v>
      </c>
      <c r="I115" s="3"/>
      <c r="J115" s="3"/>
      <c r="K115" s="3"/>
      <c r="L115" s="3"/>
      <c r="M115" s="3"/>
      <c r="N115" s="42"/>
    </row>
    <row r="116" spans="2:14" ht="30.75">
      <c r="B116" s="259"/>
      <c r="C116" s="294"/>
      <c r="D116" s="271"/>
      <c r="E116" s="4" t="s">
        <v>17</v>
      </c>
      <c r="F116" s="9"/>
      <c r="G116" s="9"/>
      <c r="H116" s="16"/>
      <c r="I116" s="3"/>
      <c r="J116" s="3"/>
      <c r="K116" s="3"/>
      <c r="L116" s="3"/>
      <c r="M116" s="3"/>
      <c r="N116" s="39"/>
    </row>
    <row r="117" spans="2:13" ht="46.5">
      <c r="B117" s="259"/>
      <c r="C117" s="295"/>
      <c r="D117" s="271"/>
      <c r="E117" s="4" t="s">
        <v>18</v>
      </c>
      <c r="F117" s="9"/>
      <c r="G117" s="9"/>
      <c r="H117" s="16"/>
      <c r="I117" s="3"/>
      <c r="J117" s="3"/>
      <c r="K117" s="3"/>
      <c r="L117" s="3"/>
      <c r="M117" s="3"/>
    </row>
    <row r="118" spans="2:13" ht="66" customHeight="1">
      <c r="B118" s="260"/>
      <c r="C118" s="41" t="s">
        <v>267</v>
      </c>
      <c r="D118" s="260"/>
      <c r="E118" s="4" t="s">
        <v>16</v>
      </c>
      <c r="F118" s="43">
        <v>647.1</v>
      </c>
      <c r="G118" s="26"/>
      <c r="H118" s="43">
        <v>647.1</v>
      </c>
      <c r="I118" s="3"/>
      <c r="J118" s="3"/>
      <c r="K118" s="3"/>
      <c r="L118" s="3"/>
      <c r="M118" s="3"/>
    </row>
    <row r="119" spans="2:13" ht="66" customHeight="1">
      <c r="B119" s="260"/>
      <c r="C119" s="262" t="s">
        <v>268</v>
      </c>
      <c r="D119" s="260"/>
      <c r="E119" s="4" t="s">
        <v>9</v>
      </c>
      <c r="F119" s="43">
        <f>F120+F121</f>
        <v>7381.579</v>
      </c>
      <c r="G119" s="26"/>
      <c r="H119" s="43">
        <f>H120+H121</f>
        <v>7381.579</v>
      </c>
      <c r="I119" s="3"/>
      <c r="J119" s="3"/>
      <c r="K119" s="3"/>
      <c r="L119" s="3"/>
      <c r="M119" s="3"/>
    </row>
    <row r="120" spans="2:13" ht="66" customHeight="1">
      <c r="B120" s="260"/>
      <c r="C120" s="310"/>
      <c r="D120" s="260"/>
      <c r="E120" s="4" t="s">
        <v>15</v>
      </c>
      <c r="F120" s="26">
        <v>2110</v>
      </c>
      <c r="G120" s="26">
        <v>0</v>
      </c>
      <c r="H120" s="26">
        <v>2110</v>
      </c>
      <c r="I120" s="3"/>
      <c r="J120" s="3"/>
      <c r="K120" s="3"/>
      <c r="L120" s="3"/>
      <c r="M120" s="3"/>
    </row>
    <row r="121" spans="2:13" ht="66" customHeight="1">
      <c r="B121" s="260"/>
      <c r="C121" s="311"/>
      <c r="D121" s="260"/>
      <c r="E121" s="4" t="s">
        <v>16</v>
      </c>
      <c r="F121" s="26">
        <v>5271.579</v>
      </c>
      <c r="G121" s="26"/>
      <c r="H121" s="26">
        <f>F121</f>
        <v>5271.579</v>
      </c>
      <c r="I121" s="3"/>
      <c r="J121" s="3"/>
      <c r="K121" s="3"/>
      <c r="L121" s="3"/>
      <c r="M121" s="3"/>
    </row>
    <row r="122" spans="2:13" ht="66" customHeight="1">
      <c r="B122" s="260"/>
      <c r="C122" s="33" t="s">
        <v>284</v>
      </c>
      <c r="D122" s="260"/>
      <c r="E122" s="4" t="s">
        <v>16</v>
      </c>
      <c r="F122" s="26">
        <v>1380</v>
      </c>
      <c r="G122" s="26">
        <v>1380</v>
      </c>
      <c r="H122" s="24"/>
      <c r="I122" s="3"/>
      <c r="J122" s="3"/>
      <c r="K122" s="3"/>
      <c r="L122" s="3"/>
      <c r="M122" s="3"/>
    </row>
    <row r="123" spans="2:13" ht="66" customHeight="1">
      <c r="B123" s="260"/>
      <c r="C123" s="33" t="s">
        <v>278</v>
      </c>
      <c r="D123" s="260"/>
      <c r="E123" s="4" t="s">
        <v>16</v>
      </c>
      <c r="F123" s="27">
        <v>1412.347</v>
      </c>
      <c r="G123" s="27">
        <v>1412.347</v>
      </c>
      <c r="H123" s="24"/>
      <c r="I123" s="3"/>
      <c r="J123" s="3"/>
      <c r="K123" s="3"/>
      <c r="L123" s="3"/>
      <c r="M123" s="3"/>
    </row>
    <row r="124" spans="2:13" ht="66" customHeight="1">
      <c r="B124" s="260"/>
      <c r="C124" s="33" t="s">
        <v>279</v>
      </c>
      <c r="D124" s="260"/>
      <c r="E124" s="4" t="s">
        <v>16</v>
      </c>
      <c r="F124" s="26">
        <v>295</v>
      </c>
      <c r="G124" s="26">
        <v>295</v>
      </c>
      <c r="H124" s="24"/>
      <c r="I124" s="3"/>
      <c r="J124" s="3"/>
      <c r="K124" s="3"/>
      <c r="L124" s="3"/>
      <c r="M124" s="3"/>
    </row>
    <row r="125" spans="2:13" ht="66" customHeight="1">
      <c r="B125" s="260"/>
      <c r="C125" s="33" t="s">
        <v>276</v>
      </c>
      <c r="D125" s="260"/>
      <c r="E125" s="4" t="s">
        <v>16</v>
      </c>
      <c r="F125" s="26">
        <v>427.7</v>
      </c>
      <c r="G125" s="26">
        <v>427.7</v>
      </c>
      <c r="H125" s="24"/>
      <c r="I125" s="3"/>
      <c r="J125" s="3"/>
      <c r="K125" s="3"/>
      <c r="L125" s="3"/>
      <c r="M125" s="3"/>
    </row>
    <row r="126" spans="2:13" ht="66" customHeight="1">
      <c r="B126" s="260"/>
      <c r="C126" s="65" t="s">
        <v>280</v>
      </c>
      <c r="D126" s="260"/>
      <c r="E126" s="4" t="s">
        <v>16</v>
      </c>
      <c r="F126" s="27">
        <f>G126+H126</f>
        <v>6641.893</v>
      </c>
      <c r="G126" s="27">
        <v>48.893</v>
      </c>
      <c r="H126" s="29">
        <v>6593</v>
      </c>
      <c r="I126" s="3"/>
      <c r="J126" s="3"/>
      <c r="K126" s="3"/>
      <c r="L126" s="3"/>
      <c r="M126" s="3"/>
    </row>
    <row r="127" spans="2:13" ht="66" customHeight="1">
      <c r="B127" s="260"/>
      <c r="C127" s="33" t="s">
        <v>281</v>
      </c>
      <c r="D127" s="260"/>
      <c r="E127" s="4" t="s">
        <v>16</v>
      </c>
      <c r="F127" s="26">
        <v>619</v>
      </c>
      <c r="G127" s="26">
        <v>619</v>
      </c>
      <c r="H127" s="24"/>
      <c r="I127" s="3"/>
      <c r="J127" s="3"/>
      <c r="K127" s="3"/>
      <c r="L127" s="3"/>
      <c r="M127" s="3"/>
    </row>
    <row r="128" spans="2:13" ht="66" customHeight="1">
      <c r="B128" s="260"/>
      <c r="C128" s="33" t="s">
        <v>282</v>
      </c>
      <c r="D128" s="260"/>
      <c r="E128" s="4" t="s">
        <v>16</v>
      </c>
      <c r="F128" s="3">
        <v>1066.83856</v>
      </c>
      <c r="G128" s="3">
        <v>1066.83856</v>
      </c>
      <c r="H128" s="3"/>
      <c r="I128" s="3"/>
      <c r="J128" s="3"/>
      <c r="K128" s="3"/>
      <c r="L128" s="3"/>
      <c r="M128" s="3"/>
    </row>
    <row r="129" spans="2:13" ht="66" customHeight="1">
      <c r="B129" s="260"/>
      <c r="C129" s="33" t="s">
        <v>283</v>
      </c>
      <c r="D129" s="260"/>
      <c r="E129" s="4" t="s">
        <v>16</v>
      </c>
      <c r="F129" s="3">
        <v>5274.62077</v>
      </c>
      <c r="G129" s="3">
        <v>5274.62077</v>
      </c>
      <c r="H129" s="3"/>
      <c r="I129" s="3"/>
      <c r="J129" s="3"/>
      <c r="K129" s="3"/>
      <c r="L129" s="3"/>
      <c r="M129" s="3"/>
    </row>
    <row r="130" spans="2:13" ht="66" customHeight="1">
      <c r="B130" s="260"/>
      <c r="C130" s="33" t="s">
        <v>277</v>
      </c>
      <c r="D130" s="260"/>
      <c r="E130" s="4" t="s">
        <v>16</v>
      </c>
      <c r="F130" s="3">
        <f>G130+H130</f>
        <v>4347</v>
      </c>
      <c r="G130" s="3">
        <v>4347</v>
      </c>
      <c r="H130" s="3"/>
      <c r="I130" s="3"/>
      <c r="J130" s="3"/>
      <c r="K130" s="3"/>
      <c r="L130" s="3"/>
      <c r="M130" s="3"/>
    </row>
    <row r="131" spans="2:13" ht="66" customHeight="1">
      <c r="B131" s="260"/>
      <c r="C131" s="33" t="s">
        <v>285</v>
      </c>
      <c r="D131" s="260"/>
      <c r="E131" s="4" t="s">
        <v>16</v>
      </c>
      <c r="F131" s="3">
        <v>4221.61833</v>
      </c>
      <c r="G131" s="3">
        <v>4221.61833</v>
      </c>
      <c r="H131" s="3"/>
      <c r="I131" s="3"/>
      <c r="J131" s="3"/>
      <c r="K131" s="3"/>
      <c r="L131" s="3"/>
      <c r="M131" s="3"/>
    </row>
    <row r="132" spans="2:13" ht="66" customHeight="1">
      <c r="B132" s="260"/>
      <c r="C132" s="41" t="s">
        <v>286</v>
      </c>
      <c r="D132" s="260"/>
      <c r="E132" s="4" t="s">
        <v>16</v>
      </c>
      <c r="F132" s="3">
        <v>1423.93</v>
      </c>
      <c r="G132" s="3">
        <v>1423.93</v>
      </c>
      <c r="H132" s="3"/>
      <c r="I132" s="3"/>
      <c r="J132" s="3"/>
      <c r="K132" s="3"/>
      <c r="L132" s="3"/>
      <c r="M132" s="3"/>
    </row>
    <row r="133" spans="2:13" ht="113.25" customHeight="1">
      <c r="B133" s="310"/>
      <c r="C133" s="64" t="s">
        <v>305</v>
      </c>
      <c r="D133" s="310"/>
      <c r="E133" s="4" t="s">
        <v>16</v>
      </c>
      <c r="F133" s="3">
        <f>H133</f>
        <v>804.015</v>
      </c>
      <c r="G133" s="3"/>
      <c r="H133" s="3">
        <v>804.015</v>
      </c>
      <c r="I133" s="3"/>
      <c r="J133" s="3"/>
      <c r="K133" s="3"/>
      <c r="L133" s="3"/>
      <c r="M133" s="3"/>
    </row>
    <row r="134" spans="2:13" ht="28.5" customHeight="1">
      <c r="B134" s="310"/>
      <c r="C134" s="64" t="s">
        <v>316</v>
      </c>
      <c r="D134" s="310"/>
      <c r="E134" s="4" t="s">
        <v>16</v>
      </c>
      <c r="F134" s="67">
        <v>2595.1</v>
      </c>
      <c r="G134" s="66"/>
      <c r="H134" s="67">
        <v>2595.1</v>
      </c>
      <c r="I134" s="3"/>
      <c r="J134" s="3"/>
      <c r="K134" s="3"/>
      <c r="L134" s="3"/>
      <c r="M134" s="3"/>
    </row>
    <row r="135" spans="2:13" ht="121.5" customHeight="1">
      <c r="B135" s="310"/>
      <c r="C135" s="64" t="s">
        <v>306</v>
      </c>
      <c r="D135" s="310"/>
      <c r="E135" s="4" t="s">
        <v>16</v>
      </c>
      <c r="F135" s="66">
        <f>H135</f>
        <v>1500</v>
      </c>
      <c r="G135" s="66"/>
      <c r="H135" s="66">
        <v>1500</v>
      </c>
      <c r="I135" s="3"/>
      <c r="J135" s="3"/>
      <c r="K135" s="3"/>
      <c r="L135" s="3"/>
      <c r="M135" s="3"/>
    </row>
    <row r="136" spans="2:13" ht="15.75" customHeight="1">
      <c r="B136" s="258" t="s">
        <v>152</v>
      </c>
      <c r="C136" s="274" t="s">
        <v>275</v>
      </c>
      <c r="D136" s="262" t="s">
        <v>25</v>
      </c>
      <c r="E136" s="4" t="s">
        <v>21</v>
      </c>
      <c r="F136" s="9">
        <f>F139</f>
        <v>15030.97032</v>
      </c>
      <c r="G136" s="26">
        <f>G139</f>
        <v>4074.37</v>
      </c>
      <c r="H136" s="16">
        <f>H139</f>
        <v>10956.60032</v>
      </c>
      <c r="I136" s="3"/>
      <c r="J136" s="3"/>
      <c r="K136" s="3"/>
      <c r="L136" s="3"/>
      <c r="M136" s="3"/>
    </row>
    <row r="137" spans="2:13" ht="30.75">
      <c r="B137" s="259"/>
      <c r="C137" s="275"/>
      <c r="D137" s="263"/>
      <c r="E137" s="4" t="s">
        <v>14</v>
      </c>
      <c r="F137" s="9"/>
      <c r="G137" s="26"/>
      <c r="H137" s="16"/>
      <c r="I137" s="3"/>
      <c r="J137" s="3"/>
      <c r="K137" s="3"/>
      <c r="L137" s="3"/>
      <c r="M137" s="3"/>
    </row>
    <row r="138" spans="2:13" ht="46.5">
      <c r="B138" s="259"/>
      <c r="C138" s="275"/>
      <c r="D138" s="263"/>
      <c r="E138" s="4" t="s">
        <v>15</v>
      </c>
      <c r="F138" s="9"/>
      <c r="G138" s="26"/>
      <c r="H138" s="16"/>
      <c r="I138" s="3"/>
      <c r="J138" s="3"/>
      <c r="K138" s="3"/>
      <c r="L138" s="3"/>
      <c r="M138" s="3"/>
    </row>
    <row r="139" spans="2:13" ht="31.5" customHeight="1">
      <c r="B139" s="259"/>
      <c r="C139" s="275"/>
      <c r="D139" s="263"/>
      <c r="E139" s="4" t="s">
        <v>16</v>
      </c>
      <c r="F139" s="23">
        <f>G139+H139+I139+J139+K139+L139+M139</f>
        <v>15030.97032</v>
      </c>
      <c r="G139" s="23">
        <f>G142+G143+G144+G145+G146+G147</f>
        <v>4074.37</v>
      </c>
      <c r="H139" s="23">
        <f>H142+H144+H145+H146+H147+H148+H143</f>
        <v>10956.60032</v>
      </c>
      <c r="I139" s="3"/>
      <c r="J139" s="3"/>
      <c r="K139" s="3"/>
      <c r="L139" s="3"/>
      <c r="M139" s="3"/>
    </row>
    <row r="140" spans="2:13" ht="30.75">
      <c r="B140" s="259"/>
      <c r="C140" s="275"/>
      <c r="D140" s="263"/>
      <c r="E140" s="4" t="s">
        <v>17</v>
      </c>
      <c r="F140" s="9"/>
      <c r="G140" s="26"/>
      <c r="H140" s="3"/>
      <c r="I140" s="3"/>
      <c r="J140" s="3"/>
      <c r="K140" s="3"/>
      <c r="L140" s="3"/>
      <c r="M140" s="3"/>
    </row>
    <row r="141" spans="2:13" ht="46.5">
      <c r="B141" s="259"/>
      <c r="C141" s="276"/>
      <c r="D141" s="263"/>
      <c r="E141" s="4" t="s">
        <v>18</v>
      </c>
      <c r="F141" s="9"/>
      <c r="G141" s="26"/>
      <c r="H141" s="3"/>
      <c r="I141" s="3"/>
      <c r="J141" s="3"/>
      <c r="K141" s="3"/>
      <c r="L141" s="3"/>
      <c r="M141" s="3"/>
    </row>
    <row r="142" spans="2:14" ht="42" customHeight="1">
      <c r="B142" s="260"/>
      <c r="C142" s="62" t="s">
        <v>269</v>
      </c>
      <c r="D142" s="263"/>
      <c r="E142" s="4" t="s">
        <v>16</v>
      </c>
      <c r="F142" s="23">
        <f aca="true" t="shared" si="2" ref="F142:F148">G142+H142</f>
        <v>926.204</v>
      </c>
      <c r="G142" s="23">
        <v>413</v>
      </c>
      <c r="H142" s="23">
        <v>513.204</v>
      </c>
      <c r="I142" s="3"/>
      <c r="J142" s="3"/>
      <c r="K142" s="3"/>
      <c r="L142" s="3"/>
      <c r="M142" s="3"/>
      <c r="N142" s="44"/>
    </row>
    <row r="143" spans="2:14" ht="42" customHeight="1">
      <c r="B143" s="260"/>
      <c r="C143" s="41" t="s">
        <v>287</v>
      </c>
      <c r="D143" s="263"/>
      <c r="E143" s="4" t="s">
        <v>16</v>
      </c>
      <c r="F143" s="23">
        <f t="shared" si="2"/>
        <v>2228.72</v>
      </c>
      <c r="G143" s="23">
        <v>2228.72</v>
      </c>
      <c r="H143" s="23"/>
      <c r="I143" s="3"/>
      <c r="J143" s="3"/>
      <c r="K143" s="3"/>
      <c r="L143" s="3"/>
      <c r="M143" s="3"/>
      <c r="N143" s="44"/>
    </row>
    <row r="144" spans="2:13" ht="108.75">
      <c r="B144" s="260"/>
      <c r="C144" s="62" t="s">
        <v>270</v>
      </c>
      <c r="D144" s="263"/>
      <c r="E144" s="4" t="s">
        <v>16</v>
      </c>
      <c r="F144" s="23">
        <f t="shared" si="2"/>
        <v>1477.2983</v>
      </c>
      <c r="G144" s="26">
        <v>61.5</v>
      </c>
      <c r="H144" s="22">
        <v>1415.7983</v>
      </c>
      <c r="I144" s="3"/>
      <c r="J144" s="3"/>
      <c r="K144" s="3"/>
      <c r="L144" s="3"/>
      <c r="M144" s="3"/>
    </row>
    <row r="145" spans="2:13" ht="65.25" customHeight="1">
      <c r="B145" s="260"/>
      <c r="C145" s="62" t="s">
        <v>271</v>
      </c>
      <c r="D145" s="263"/>
      <c r="E145" s="4" t="s">
        <v>16</v>
      </c>
      <c r="F145" s="23">
        <f t="shared" si="2"/>
        <v>2240</v>
      </c>
      <c r="G145" s="26">
        <v>396</v>
      </c>
      <c r="H145" s="22">
        <v>1844</v>
      </c>
      <c r="I145" s="3"/>
      <c r="J145" s="3"/>
      <c r="K145" s="3"/>
      <c r="L145" s="3"/>
      <c r="M145" s="3"/>
    </row>
    <row r="146" spans="2:13" ht="69" customHeight="1">
      <c r="B146" s="260"/>
      <c r="C146" s="62" t="s">
        <v>272</v>
      </c>
      <c r="D146" s="263"/>
      <c r="E146" s="4" t="s">
        <v>16</v>
      </c>
      <c r="F146" s="23">
        <f t="shared" si="2"/>
        <v>3128.59802</v>
      </c>
      <c r="G146" s="26">
        <v>894</v>
      </c>
      <c r="H146" s="23">
        <v>2234.59802</v>
      </c>
      <c r="I146" s="3"/>
      <c r="J146" s="3"/>
      <c r="K146" s="3"/>
      <c r="L146" s="3"/>
      <c r="M146" s="3"/>
    </row>
    <row r="147" spans="2:13" ht="102" customHeight="1">
      <c r="B147" s="260"/>
      <c r="C147" s="62" t="s">
        <v>273</v>
      </c>
      <c r="D147" s="263"/>
      <c r="E147" s="4" t="s">
        <v>16</v>
      </c>
      <c r="F147" s="23">
        <f t="shared" si="2"/>
        <v>4831.15</v>
      </c>
      <c r="G147" s="26">
        <v>81.15</v>
      </c>
      <c r="H147" s="22">
        <v>4750</v>
      </c>
      <c r="I147" s="3"/>
      <c r="J147" s="3"/>
      <c r="K147" s="3"/>
      <c r="L147" s="3"/>
      <c r="M147" s="3"/>
    </row>
    <row r="148" spans="2:13" ht="112.5" customHeight="1">
      <c r="B148" s="261"/>
      <c r="C148" s="62" t="s">
        <v>274</v>
      </c>
      <c r="D148" s="264"/>
      <c r="E148" s="4" t="s">
        <v>16</v>
      </c>
      <c r="F148" s="23">
        <f t="shared" si="2"/>
        <v>199</v>
      </c>
      <c r="G148" s="26"/>
      <c r="H148" s="22">
        <v>199</v>
      </c>
      <c r="I148" s="3"/>
      <c r="J148" s="3"/>
      <c r="K148" s="3"/>
      <c r="L148" s="3"/>
      <c r="M148" s="3"/>
    </row>
    <row r="149" spans="2:13" ht="15.75" customHeight="1">
      <c r="B149" s="258" t="s">
        <v>153</v>
      </c>
      <c r="C149" s="262" t="s">
        <v>313</v>
      </c>
      <c r="D149" s="262" t="s">
        <v>288</v>
      </c>
      <c r="E149" s="4" t="s">
        <v>21</v>
      </c>
      <c r="F149" s="9">
        <f>F152+F155</f>
        <v>439.38</v>
      </c>
      <c r="G149" s="9">
        <v>100</v>
      </c>
      <c r="H149" s="3">
        <f>H152</f>
        <v>339.38</v>
      </c>
      <c r="I149" s="3"/>
      <c r="J149" s="3"/>
      <c r="K149" s="3"/>
      <c r="L149" s="3"/>
      <c r="M149" s="3"/>
    </row>
    <row r="150" spans="2:13" ht="30.75">
      <c r="B150" s="259"/>
      <c r="C150" s="271"/>
      <c r="D150" s="271"/>
      <c r="E150" s="4" t="s">
        <v>14</v>
      </c>
      <c r="F150" s="9"/>
      <c r="G150" s="9"/>
      <c r="H150" s="3"/>
      <c r="I150" s="3"/>
      <c r="J150" s="3"/>
      <c r="K150" s="3"/>
      <c r="L150" s="3"/>
      <c r="M150" s="3"/>
    </row>
    <row r="151" spans="2:13" ht="46.5">
      <c r="B151" s="259"/>
      <c r="C151" s="271"/>
      <c r="D151" s="271"/>
      <c r="E151" s="4" t="s">
        <v>15</v>
      </c>
      <c r="F151" s="9"/>
      <c r="G151" s="9"/>
      <c r="H151" s="3"/>
      <c r="I151" s="3"/>
      <c r="J151" s="3"/>
      <c r="K151" s="3"/>
      <c r="L151" s="3"/>
      <c r="M151" s="3"/>
    </row>
    <row r="152" spans="2:13" ht="31.5" customHeight="1">
      <c r="B152" s="259"/>
      <c r="C152" s="271"/>
      <c r="D152" s="271"/>
      <c r="E152" s="4" t="s">
        <v>16</v>
      </c>
      <c r="F152" s="9">
        <f>G152+H152</f>
        <v>439.38</v>
      </c>
      <c r="G152" s="9">
        <v>100</v>
      </c>
      <c r="H152" s="16">
        <v>339.38</v>
      </c>
      <c r="I152" s="3"/>
      <c r="J152" s="3"/>
      <c r="K152" s="3"/>
      <c r="L152" s="3"/>
      <c r="M152" s="3"/>
    </row>
    <row r="153" spans="2:13" ht="102" customHeight="1">
      <c r="B153" s="259"/>
      <c r="C153" s="271"/>
      <c r="D153" s="271"/>
      <c r="E153" s="4" t="s">
        <v>314</v>
      </c>
      <c r="F153" s="16">
        <v>339.38</v>
      </c>
      <c r="G153" s="9"/>
      <c r="H153" s="16">
        <v>339.38</v>
      </c>
      <c r="I153" s="3"/>
      <c r="J153" s="3"/>
      <c r="K153" s="3"/>
      <c r="L153" s="3"/>
      <c r="M153" s="3"/>
    </row>
    <row r="154" spans="2:13" ht="30.75">
      <c r="B154" s="259"/>
      <c r="C154" s="271"/>
      <c r="D154" s="271"/>
      <c r="E154" s="4" t="s">
        <v>17</v>
      </c>
      <c r="F154" s="3"/>
      <c r="G154" s="3"/>
      <c r="H154" s="3"/>
      <c r="I154" s="3"/>
      <c r="J154" s="3"/>
      <c r="K154" s="3"/>
      <c r="L154" s="3"/>
      <c r="M154" s="3"/>
    </row>
    <row r="155" spans="2:13" ht="46.5">
      <c r="B155" s="273"/>
      <c r="C155" s="272"/>
      <c r="D155" s="272"/>
      <c r="E155" s="4" t="s">
        <v>18</v>
      </c>
      <c r="F155" s="16"/>
      <c r="G155" s="3"/>
      <c r="I155" s="3"/>
      <c r="J155" s="3"/>
      <c r="K155" s="3"/>
      <c r="L155" s="3"/>
      <c r="M155" s="3"/>
    </row>
    <row r="156" spans="2:14" ht="15.75" customHeight="1">
      <c r="B156" s="265" t="s">
        <v>36</v>
      </c>
      <c r="C156" s="266"/>
      <c r="D156" s="262" t="s">
        <v>209</v>
      </c>
      <c r="E156" s="4" t="s">
        <v>21</v>
      </c>
      <c r="F156" s="1">
        <f>F158+F159+F162</f>
        <v>78246.37298</v>
      </c>
      <c r="G156" s="1">
        <f>G158+G159+G161</f>
        <v>32571.06766</v>
      </c>
      <c r="H156" s="1">
        <f>H158+H159+H162</f>
        <v>32222.675320000002</v>
      </c>
      <c r="I156" s="1">
        <f>I158+I159</f>
        <v>1806.4</v>
      </c>
      <c r="J156" s="1">
        <f>J158+J159</f>
        <v>2416.23</v>
      </c>
      <c r="K156" s="1">
        <f>K158+K159</f>
        <v>4600</v>
      </c>
      <c r="L156" s="1">
        <f>L158+L159</f>
        <v>2100</v>
      </c>
      <c r="M156" s="1">
        <f>M158+M159</f>
        <v>2530</v>
      </c>
      <c r="N156" s="39"/>
    </row>
    <row r="157" spans="2:16" ht="30.75">
      <c r="B157" s="267"/>
      <c r="C157" s="268"/>
      <c r="D157" s="271"/>
      <c r="E157" s="4" t="s">
        <v>14</v>
      </c>
      <c r="F157" s="1"/>
      <c r="G157" s="1"/>
      <c r="H157" s="1"/>
      <c r="I157" s="1"/>
      <c r="J157" s="3"/>
      <c r="K157" s="3"/>
      <c r="L157" s="3"/>
      <c r="M157" s="3"/>
      <c r="P157" s="5" t="s">
        <v>93</v>
      </c>
    </row>
    <row r="158" spans="2:16" ht="46.5">
      <c r="B158" s="267"/>
      <c r="C158" s="268"/>
      <c r="D158" s="271"/>
      <c r="E158" s="4" t="s">
        <v>15</v>
      </c>
      <c r="F158" s="1">
        <f>G158+H158+I158+J158+K158+M158+L158</f>
        <v>8686.601</v>
      </c>
      <c r="G158" s="1">
        <f>G96+G107+G114+G138</f>
        <v>2301.6</v>
      </c>
      <c r="H158" s="1">
        <f>H96+H114</f>
        <v>2934.401</v>
      </c>
      <c r="I158" s="1">
        <f>I96+I107+I114+I138+I151</f>
        <v>1481.8</v>
      </c>
      <c r="J158" s="1">
        <f>J96+J107+J114+J138+J151</f>
        <v>1968.8</v>
      </c>
      <c r="K158" s="1">
        <f>K96+K107+K114+K138+K151</f>
        <v>0</v>
      </c>
      <c r="L158" s="1">
        <f>L96+L107+L114+L138+L151</f>
        <v>0</v>
      </c>
      <c r="M158" s="1">
        <f>M96+M107+M114+M138+M151</f>
        <v>0</v>
      </c>
      <c r="N158" s="39"/>
      <c r="O158" s="39"/>
      <c r="P158" s="5" t="s">
        <v>315</v>
      </c>
    </row>
    <row r="159" spans="2:14" ht="31.5" customHeight="1">
      <c r="B159" s="267"/>
      <c r="C159" s="268"/>
      <c r="D159" s="271"/>
      <c r="E159" s="4" t="s">
        <v>16</v>
      </c>
      <c r="F159" s="1">
        <f>G159+H159+I159+J159+K159+L159+M159</f>
        <v>69559.77198</v>
      </c>
      <c r="G159" s="1">
        <f>G97+G100+G101+G102+G103+G104+G108+G115+G139+G152</f>
        <v>30269.467660000002</v>
      </c>
      <c r="H159" s="1">
        <f>H97+H100+H101+H102+H103+H104+H108+H115+H139+H152</f>
        <v>29288.27432</v>
      </c>
      <c r="I159" s="1">
        <f>I97+I108</f>
        <v>324.6</v>
      </c>
      <c r="J159" s="1">
        <f>J97+J108</f>
        <v>447.43</v>
      </c>
      <c r="K159" s="1">
        <f>K97+K108</f>
        <v>4600</v>
      </c>
      <c r="L159" s="1">
        <f>L97+L108</f>
        <v>2100</v>
      </c>
      <c r="M159" s="1">
        <f>M97+M108</f>
        <v>2530</v>
      </c>
      <c r="N159" s="39"/>
    </row>
    <row r="160" spans="2:14" ht="95.25" customHeight="1">
      <c r="B160" s="267"/>
      <c r="C160" s="268"/>
      <c r="D160" s="271"/>
      <c r="E160" s="4" t="s">
        <v>314</v>
      </c>
      <c r="F160" s="1">
        <f>F109+F153</f>
        <v>389.38</v>
      </c>
      <c r="G160" s="1"/>
      <c r="H160" s="1">
        <f>H109+H153</f>
        <v>389.38</v>
      </c>
      <c r="I160" s="1"/>
      <c r="J160" s="1"/>
      <c r="K160" s="1"/>
      <c r="L160" s="1"/>
      <c r="M160" s="1"/>
      <c r="N160" s="39"/>
    </row>
    <row r="161" spans="2:13" ht="30.75">
      <c r="B161" s="267"/>
      <c r="C161" s="268"/>
      <c r="D161" s="271"/>
      <c r="E161" s="4" t="s">
        <v>17</v>
      </c>
      <c r="F161" s="3"/>
      <c r="G161" s="1">
        <f>G98+G110+G116+G140+G154</f>
        <v>0</v>
      </c>
      <c r="H161" s="3"/>
      <c r="I161" s="3"/>
      <c r="J161" s="3"/>
      <c r="K161" s="3"/>
      <c r="L161" s="3"/>
      <c r="M161" s="3"/>
    </row>
    <row r="162" spans="2:13" ht="53.25" customHeight="1">
      <c r="B162" s="269"/>
      <c r="C162" s="270"/>
      <c r="D162" s="272"/>
      <c r="E162" s="4" t="s">
        <v>18</v>
      </c>
      <c r="F162" s="3"/>
      <c r="G162" s="3"/>
      <c r="H162" s="3"/>
      <c r="I162" s="3"/>
      <c r="J162" s="3"/>
      <c r="K162" s="3"/>
      <c r="L162" s="3"/>
      <c r="M162" s="3"/>
    </row>
    <row r="163" spans="2:13" ht="14.25">
      <c r="B163" s="298" t="s">
        <v>31</v>
      </c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</row>
    <row r="164" spans="2:13" ht="14.25"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</row>
    <row r="165" spans="2:13" ht="15">
      <c r="B165" s="277" t="s">
        <v>154</v>
      </c>
      <c r="C165" s="262" t="s">
        <v>32</v>
      </c>
      <c r="D165" s="262" t="s">
        <v>30</v>
      </c>
      <c r="E165" s="4" t="s">
        <v>21</v>
      </c>
      <c r="F165" s="1">
        <f>F167+F168</f>
        <v>2800</v>
      </c>
      <c r="G165" s="1">
        <f aca="true" t="shared" si="3" ref="G165:M165">G167+G168</f>
        <v>700</v>
      </c>
      <c r="H165" s="1"/>
      <c r="I165" s="1">
        <f t="shared" si="3"/>
        <v>700</v>
      </c>
      <c r="J165" s="1"/>
      <c r="K165" s="1">
        <f t="shared" si="3"/>
        <v>700</v>
      </c>
      <c r="L165" s="1"/>
      <c r="M165" s="1">
        <f t="shared" si="3"/>
        <v>700</v>
      </c>
    </row>
    <row r="166" spans="2:13" ht="31.5" customHeight="1">
      <c r="B166" s="278"/>
      <c r="C166" s="271"/>
      <c r="D166" s="271"/>
      <c r="E166" s="4" t="s">
        <v>14</v>
      </c>
      <c r="F166" s="1"/>
      <c r="G166" s="1"/>
      <c r="H166" s="1"/>
      <c r="I166" s="1"/>
      <c r="J166" s="3"/>
      <c r="K166" s="3"/>
      <c r="L166" s="3"/>
      <c r="M166" s="3"/>
    </row>
    <row r="167" spans="2:13" ht="46.5">
      <c r="B167" s="278"/>
      <c r="C167" s="271"/>
      <c r="D167" s="271"/>
      <c r="E167" s="4" t="s">
        <v>15</v>
      </c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278"/>
      <c r="C168" s="271"/>
      <c r="D168" s="271"/>
      <c r="E168" s="4" t="s">
        <v>16</v>
      </c>
      <c r="F168" s="9">
        <f>G168+H168+I168+J168+K168+L168+M168</f>
        <v>2800</v>
      </c>
      <c r="G168" s="9">
        <v>700</v>
      </c>
      <c r="H168" s="9"/>
      <c r="I168" s="9">
        <v>700</v>
      </c>
      <c r="J168" s="9"/>
      <c r="K168" s="9">
        <v>700</v>
      </c>
      <c r="L168" s="9"/>
      <c r="M168" s="9">
        <v>700</v>
      </c>
    </row>
    <row r="169" spans="2:13" ht="30.75">
      <c r="B169" s="278"/>
      <c r="C169" s="271"/>
      <c r="D169" s="271"/>
      <c r="E169" s="4" t="s">
        <v>17</v>
      </c>
      <c r="F169" s="3"/>
      <c r="G169" s="3"/>
      <c r="H169" s="3"/>
      <c r="I169" s="3"/>
      <c r="J169" s="3"/>
      <c r="K169" s="3"/>
      <c r="L169" s="3"/>
      <c r="M169" s="3"/>
    </row>
    <row r="170" spans="2:13" ht="46.5">
      <c r="B170" s="279"/>
      <c r="C170" s="272"/>
      <c r="D170" s="272"/>
      <c r="E170" s="4" t="s">
        <v>18</v>
      </c>
      <c r="F170" s="3"/>
      <c r="G170" s="3"/>
      <c r="H170" s="3"/>
      <c r="I170" s="3"/>
      <c r="J170" s="3"/>
      <c r="K170" s="3"/>
      <c r="L170" s="3"/>
      <c r="M170" s="3"/>
    </row>
    <row r="171" spans="2:13" ht="15">
      <c r="B171" s="277" t="s">
        <v>155</v>
      </c>
      <c r="C171" s="262" t="s">
        <v>33</v>
      </c>
      <c r="D171" s="262" t="s">
        <v>34</v>
      </c>
      <c r="E171" s="4" t="s">
        <v>21</v>
      </c>
      <c r="F171" s="9">
        <f>F173+F174</f>
        <v>300</v>
      </c>
      <c r="G171" s="9"/>
      <c r="H171" s="9">
        <f>H173+H174</f>
        <v>0</v>
      </c>
      <c r="I171" s="9"/>
      <c r="J171" s="9"/>
      <c r="K171" s="9"/>
      <c r="L171" s="9">
        <f>L173+L174</f>
        <v>300</v>
      </c>
      <c r="M171" s="1"/>
    </row>
    <row r="172" spans="2:13" ht="31.5" customHeight="1">
      <c r="B172" s="278"/>
      <c r="C172" s="271"/>
      <c r="D172" s="271"/>
      <c r="E172" s="4" t="s">
        <v>14</v>
      </c>
      <c r="F172" s="9"/>
      <c r="G172" s="9"/>
      <c r="H172" s="9"/>
      <c r="I172" s="9"/>
      <c r="J172" s="16"/>
      <c r="K172" s="16"/>
      <c r="L172" s="16"/>
      <c r="M172" s="3"/>
    </row>
    <row r="173" spans="2:13" ht="46.5">
      <c r="B173" s="278"/>
      <c r="C173" s="271"/>
      <c r="D173" s="271"/>
      <c r="E173" s="4" t="s">
        <v>15</v>
      </c>
      <c r="F173" s="9"/>
      <c r="G173" s="9"/>
      <c r="H173" s="9"/>
      <c r="I173" s="9"/>
      <c r="J173" s="9"/>
      <c r="K173" s="9"/>
      <c r="L173" s="9"/>
      <c r="M173" s="1"/>
    </row>
    <row r="174" spans="2:13" ht="31.5" customHeight="1">
      <c r="B174" s="278"/>
      <c r="C174" s="271"/>
      <c r="D174" s="271"/>
      <c r="E174" s="4" t="s">
        <v>16</v>
      </c>
      <c r="F174" s="9">
        <f>G174+H174+I174+J174+K174+L174+M174</f>
        <v>300</v>
      </c>
      <c r="G174" s="9"/>
      <c r="H174" s="9"/>
      <c r="I174" s="9"/>
      <c r="J174" s="9"/>
      <c r="K174" s="9"/>
      <c r="L174" s="9">
        <v>300</v>
      </c>
      <c r="M174" s="1"/>
    </row>
    <row r="175" spans="2:13" ht="30.75">
      <c r="B175" s="278"/>
      <c r="C175" s="271"/>
      <c r="D175" s="271"/>
      <c r="E175" s="4" t="s">
        <v>17</v>
      </c>
      <c r="F175" s="3"/>
      <c r="G175" s="3"/>
      <c r="H175" s="3"/>
      <c r="I175" s="3"/>
      <c r="J175" s="3"/>
      <c r="K175" s="3"/>
      <c r="L175" s="3"/>
      <c r="M175" s="3"/>
    </row>
    <row r="176" spans="2:13" ht="46.5">
      <c r="B176" s="279"/>
      <c r="C176" s="272"/>
      <c r="D176" s="272"/>
      <c r="E176" s="4" t="s">
        <v>18</v>
      </c>
      <c r="F176" s="3"/>
      <c r="G176" s="3"/>
      <c r="H176" s="3"/>
      <c r="I176" s="3"/>
      <c r="J176" s="3"/>
      <c r="K176" s="3"/>
      <c r="L176" s="3"/>
      <c r="M176" s="3"/>
    </row>
    <row r="177" spans="2:13" ht="15">
      <c r="B177" s="277" t="s">
        <v>156</v>
      </c>
      <c r="C177" s="262" t="s">
        <v>120</v>
      </c>
      <c r="D177" s="262" t="s">
        <v>34</v>
      </c>
      <c r="E177" s="4" t="s">
        <v>21</v>
      </c>
      <c r="F177" s="9">
        <f>F179+F180</f>
        <v>450</v>
      </c>
      <c r="G177" s="9">
        <v>50</v>
      </c>
      <c r="H177" s="9"/>
      <c r="I177" s="9"/>
      <c r="J177" s="9"/>
      <c r="K177" s="1"/>
      <c r="L177" s="1"/>
      <c r="M177" s="1">
        <f>M180</f>
        <v>400</v>
      </c>
    </row>
    <row r="178" spans="2:13" ht="30.75">
      <c r="B178" s="278"/>
      <c r="C178" s="271"/>
      <c r="D178" s="271"/>
      <c r="E178" s="4" t="s">
        <v>14</v>
      </c>
      <c r="F178" s="1"/>
      <c r="G178" s="1"/>
      <c r="H178" s="1"/>
      <c r="I178" s="1"/>
      <c r="J178" s="3"/>
      <c r="K178" s="3"/>
      <c r="L178" s="3"/>
      <c r="M178" s="3"/>
    </row>
    <row r="179" spans="2:13" ht="46.5">
      <c r="B179" s="278"/>
      <c r="C179" s="271"/>
      <c r="D179" s="271"/>
      <c r="E179" s="4" t="s">
        <v>15</v>
      </c>
      <c r="F179" s="1"/>
      <c r="G179" s="1"/>
      <c r="H179" s="1"/>
      <c r="I179" s="1"/>
      <c r="J179" s="1"/>
      <c r="K179" s="1"/>
      <c r="L179" s="1"/>
      <c r="M179" s="1"/>
    </row>
    <row r="180" spans="2:13" ht="31.5" customHeight="1">
      <c r="B180" s="278"/>
      <c r="C180" s="271"/>
      <c r="D180" s="271"/>
      <c r="E180" s="4" t="s">
        <v>16</v>
      </c>
      <c r="F180" s="9">
        <f>G180+H180+I180+J180+K180+L180+M180</f>
        <v>450</v>
      </c>
      <c r="G180" s="9">
        <v>50</v>
      </c>
      <c r="H180" s="9"/>
      <c r="I180" s="9"/>
      <c r="J180" s="9"/>
      <c r="K180" s="9"/>
      <c r="L180" s="9"/>
      <c r="M180" s="9">
        <v>400</v>
      </c>
    </row>
    <row r="181" spans="2:13" ht="30.75">
      <c r="B181" s="278"/>
      <c r="C181" s="271"/>
      <c r="D181" s="271"/>
      <c r="E181" s="4" t="s">
        <v>17</v>
      </c>
      <c r="F181" s="3"/>
      <c r="G181" s="3"/>
      <c r="H181" s="3"/>
      <c r="I181" s="3"/>
      <c r="J181" s="3"/>
      <c r="K181" s="3"/>
      <c r="L181" s="3"/>
      <c r="M181" s="3"/>
    </row>
    <row r="182" spans="2:13" ht="46.5">
      <c r="B182" s="279"/>
      <c r="C182" s="272"/>
      <c r="D182" s="272"/>
      <c r="E182" s="4" t="s">
        <v>18</v>
      </c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258" t="s">
        <v>157</v>
      </c>
      <c r="C183" s="262" t="s">
        <v>115</v>
      </c>
      <c r="D183" s="262" t="s">
        <v>20</v>
      </c>
      <c r="E183" s="4" t="s">
        <v>21</v>
      </c>
      <c r="F183" s="40">
        <v>50</v>
      </c>
      <c r="G183" s="40">
        <v>50</v>
      </c>
      <c r="H183" s="3"/>
      <c r="I183" s="3"/>
      <c r="J183" s="3"/>
      <c r="K183" s="3"/>
      <c r="L183" s="3"/>
      <c r="M183" s="3"/>
    </row>
    <row r="184" spans="2:13" ht="30.75">
      <c r="B184" s="259"/>
      <c r="C184" s="271"/>
      <c r="D184" s="281"/>
      <c r="E184" s="4" t="s">
        <v>14</v>
      </c>
      <c r="F184" s="40"/>
      <c r="G184" s="40"/>
      <c r="H184" s="3"/>
      <c r="I184" s="3"/>
      <c r="J184" s="3"/>
      <c r="K184" s="3"/>
      <c r="L184" s="3"/>
      <c r="M184" s="3"/>
    </row>
    <row r="185" spans="2:13" ht="46.5">
      <c r="B185" s="259"/>
      <c r="C185" s="271"/>
      <c r="D185" s="281"/>
      <c r="E185" s="4" t="s">
        <v>15</v>
      </c>
      <c r="F185" s="40"/>
      <c r="G185" s="40"/>
      <c r="H185" s="3"/>
      <c r="I185" s="3"/>
      <c r="J185" s="3"/>
      <c r="K185" s="3"/>
      <c r="L185" s="3"/>
      <c r="M185" s="3"/>
    </row>
    <row r="186" spans="2:13" ht="31.5" customHeight="1">
      <c r="B186" s="259"/>
      <c r="C186" s="271"/>
      <c r="D186" s="281"/>
      <c r="E186" s="4" t="s">
        <v>16</v>
      </c>
      <c r="F186" s="40">
        <v>50</v>
      </c>
      <c r="G186" s="40">
        <v>50</v>
      </c>
      <c r="H186" s="3"/>
      <c r="I186" s="3"/>
      <c r="J186" s="3"/>
      <c r="K186" s="3"/>
      <c r="L186" s="3"/>
      <c r="M186" s="3"/>
    </row>
    <row r="187" spans="2:13" ht="30.75">
      <c r="B187" s="259"/>
      <c r="C187" s="271"/>
      <c r="D187" s="281"/>
      <c r="E187" s="4" t="s">
        <v>17</v>
      </c>
      <c r="F187" s="40"/>
      <c r="G187" s="40"/>
      <c r="H187" s="3"/>
      <c r="I187" s="3"/>
      <c r="J187" s="3"/>
      <c r="K187" s="3"/>
      <c r="L187" s="3"/>
      <c r="M187" s="3"/>
    </row>
    <row r="188" spans="2:13" ht="46.5">
      <c r="B188" s="273"/>
      <c r="C188" s="272"/>
      <c r="D188" s="282"/>
      <c r="E188" s="4" t="s">
        <v>18</v>
      </c>
      <c r="F188" s="40"/>
      <c r="G188" s="40"/>
      <c r="H188" s="3"/>
      <c r="I188" s="3"/>
      <c r="J188" s="3"/>
      <c r="K188" s="3"/>
      <c r="L188" s="3"/>
      <c r="M188" s="3"/>
    </row>
    <row r="189" spans="2:13" ht="15">
      <c r="B189" s="258" t="s">
        <v>158</v>
      </c>
      <c r="C189" s="262" t="s">
        <v>116</v>
      </c>
      <c r="D189" s="262" t="s">
        <v>34</v>
      </c>
      <c r="E189" s="4" t="s">
        <v>21</v>
      </c>
      <c r="F189" s="40"/>
      <c r="G189" s="40"/>
      <c r="H189" s="3"/>
      <c r="I189" s="3"/>
      <c r="J189" s="3"/>
      <c r="K189" s="3"/>
      <c r="L189" s="3"/>
      <c r="M189" s="3"/>
    </row>
    <row r="190" spans="2:13" ht="30.75">
      <c r="B190" s="259"/>
      <c r="C190" s="271"/>
      <c r="D190" s="271"/>
      <c r="E190" s="4" t="s">
        <v>14</v>
      </c>
      <c r="F190" s="40"/>
      <c r="G190" s="40"/>
      <c r="H190" s="3"/>
      <c r="I190" s="3"/>
      <c r="J190" s="3"/>
      <c r="K190" s="3"/>
      <c r="L190" s="3"/>
      <c r="M190" s="3"/>
    </row>
    <row r="191" spans="2:13" ht="46.5">
      <c r="B191" s="259"/>
      <c r="C191" s="271"/>
      <c r="D191" s="271"/>
      <c r="E191" s="4" t="s">
        <v>15</v>
      </c>
      <c r="F191" s="40"/>
      <c r="G191" s="40"/>
      <c r="H191" s="3"/>
      <c r="I191" s="3"/>
      <c r="J191" s="3"/>
      <c r="K191" s="3"/>
      <c r="L191" s="3"/>
      <c r="M191" s="3"/>
    </row>
    <row r="192" spans="2:13" ht="31.5" customHeight="1">
      <c r="B192" s="259"/>
      <c r="C192" s="271"/>
      <c r="D192" s="271"/>
      <c r="E192" s="4" t="s">
        <v>16</v>
      </c>
      <c r="F192" s="40"/>
      <c r="G192" s="40"/>
      <c r="H192" s="3"/>
      <c r="I192" s="3"/>
      <c r="J192" s="3"/>
      <c r="K192" s="3"/>
      <c r="L192" s="3"/>
      <c r="M192" s="3"/>
    </row>
    <row r="193" spans="2:13" ht="30.75">
      <c r="B193" s="259"/>
      <c r="C193" s="271"/>
      <c r="D193" s="271"/>
      <c r="E193" s="4" t="s">
        <v>17</v>
      </c>
      <c r="F193" s="40"/>
      <c r="G193" s="40"/>
      <c r="H193" s="3"/>
      <c r="I193" s="3"/>
      <c r="J193" s="3"/>
      <c r="K193" s="3"/>
      <c r="L193" s="3"/>
      <c r="M193" s="3"/>
    </row>
    <row r="194" spans="2:13" ht="46.5">
      <c r="B194" s="273"/>
      <c r="C194" s="272"/>
      <c r="D194" s="272"/>
      <c r="E194" s="4" t="s">
        <v>18</v>
      </c>
      <c r="F194" s="3"/>
      <c r="G194" s="3"/>
      <c r="H194" s="3"/>
      <c r="I194" s="3"/>
      <c r="J194" s="3"/>
      <c r="K194" s="3"/>
      <c r="L194" s="3"/>
      <c r="M194" s="3"/>
    </row>
    <row r="195" spans="2:13" ht="15">
      <c r="B195" s="258" t="s">
        <v>159</v>
      </c>
      <c r="C195" s="262" t="s">
        <v>117</v>
      </c>
      <c r="D195" s="262" t="s">
        <v>118</v>
      </c>
      <c r="E195" s="4" t="s">
        <v>21</v>
      </c>
      <c r="F195" s="40">
        <v>200</v>
      </c>
      <c r="G195" s="40">
        <v>200</v>
      </c>
      <c r="H195" s="3"/>
      <c r="I195" s="3"/>
      <c r="J195" s="3"/>
      <c r="K195" s="3"/>
      <c r="L195" s="3"/>
      <c r="M195" s="3"/>
    </row>
    <row r="196" spans="2:13" ht="30.75">
      <c r="B196" s="259"/>
      <c r="C196" s="271"/>
      <c r="D196" s="271"/>
      <c r="E196" s="4" t="s">
        <v>14</v>
      </c>
      <c r="F196" s="40"/>
      <c r="G196" s="40"/>
      <c r="H196" s="3"/>
      <c r="I196" s="3"/>
      <c r="J196" s="3"/>
      <c r="K196" s="3"/>
      <c r="L196" s="3"/>
      <c r="M196" s="3"/>
    </row>
    <row r="197" spans="2:13" ht="46.5">
      <c r="B197" s="259"/>
      <c r="C197" s="271"/>
      <c r="D197" s="271"/>
      <c r="E197" s="4" t="s">
        <v>15</v>
      </c>
      <c r="F197" s="40"/>
      <c r="G197" s="40"/>
      <c r="H197" s="3"/>
      <c r="I197" s="3"/>
      <c r="J197" s="3"/>
      <c r="K197" s="3"/>
      <c r="L197" s="3"/>
      <c r="M197" s="3"/>
    </row>
    <row r="198" spans="2:13" ht="31.5" customHeight="1">
      <c r="B198" s="259"/>
      <c r="C198" s="271"/>
      <c r="D198" s="271"/>
      <c r="E198" s="4" t="s">
        <v>16</v>
      </c>
      <c r="F198" s="40">
        <v>200</v>
      </c>
      <c r="G198" s="40">
        <v>200</v>
      </c>
      <c r="H198" s="3"/>
      <c r="I198" s="3"/>
      <c r="J198" s="3"/>
      <c r="K198" s="3"/>
      <c r="L198" s="3"/>
      <c r="M198" s="3"/>
    </row>
    <row r="199" spans="2:13" ht="30.75">
      <c r="B199" s="259"/>
      <c r="C199" s="271"/>
      <c r="D199" s="271"/>
      <c r="E199" s="4" t="s">
        <v>17</v>
      </c>
      <c r="F199" s="40"/>
      <c r="G199" s="40"/>
      <c r="H199" s="3"/>
      <c r="I199" s="3"/>
      <c r="J199" s="3"/>
      <c r="K199" s="3"/>
      <c r="L199" s="3"/>
      <c r="M199" s="3"/>
    </row>
    <row r="200" spans="2:13" ht="46.5">
      <c r="B200" s="273"/>
      <c r="C200" s="272"/>
      <c r="D200" s="272"/>
      <c r="E200" s="4" t="s">
        <v>18</v>
      </c>
      <c r="F200" s="40"/>
      <c r="G200" s="40"/>
      <c r="H200" s="3"/>
      <c r="I200" s="3"/>
      <c r="J200" s="3"/>
      <c r="K200" s="3"/>
      <c r="L200" s="3"/>
      <c r="M200" s="3"/>
    </row>
    <row r="201" spans="2:13" ht="15">
      <c r="B201" s="312" t="s">
        <v>160</v>
      </c>
      <c r="C201" s="262" t="s">
        <v>119</v>
      </c>
      <c r="D201" s="262" t="s">
        <v>136</v>
      </c>
      <c r="E201" s="4" t="s">
        <v>21</v>
      </c>
      <c r="F201" s="40">
        <v>248.292</v>
      </c>
      <c r="G201" s="40">
        <v>248.292</v>
      </c>
      <c r="H201" s="3"/>
      <c r="I201" s="3"/>
      <c r="J201" s="3"/>
      <c r="K201" s="3"/>
      <c r="L201" s="3"/>
      <c r="M201" s="3"/>
    </row>
    <row r="202" spans="2:13" ht="30.75">
      <c r="B202" s="312"/>
      <c r="C202" s="271"/>
      <c r="D202" s="271"/>
      <c r="E202" s="4" t="s">
        <v>14</v>
      </c>
      <c r="F202" s="40"/>
      <c r="G202" s="40"/>
      <c r="H202" s="3"/>
      <c r="I202" s="3"/>
      <c r="J202" s="3"/>
      <c r="K202" s="3"/>
      <c r="L202" s="3"/>
      <c r="M202" s="3"/>
    </row>
    <row r="203" spans="2:13" ht="46.5">
      <c r="B203" s="312"/>
      <c r="C203" s="271"/>
      <c r="D203" s="271"/>
      <c r="E203" s="4" t="s">
        <v>15</v>
      </c>
      <c r="F203" s="40"/>
      <c r="G203" s="40"/>
      <c r="H203" s="3"/>
      <c r="I203" s="3"/>
      <c r="J203" s="3"/>
      <c r="K203" s="3"/>
      <c r="L203" s="3"/>
      <c r="M203" s="3"/>
    </row>
    <row r="204" spans="2:13" ht="31.5" customHeight="1">
      <c r="B204" s="312"/>
      <c r="C204" s="271"/>
      <c r="D204" s="271"/>
      <c r="E204" s="4" t="s">
        <v>16</v>
      </c>
      <c r="F204" s="40">
        <f>F201</f>
        <v>248.292</v>
      </c>
      <c r="G204" s="40">
        <f>G201</f>
        <v>248.292</v>
      </c>
      <c r="H204" s="3"/>
      <c r="I204" s="3"/>
      <c r="J204" s="3"/>
      <c r="K204" s="3"/>
      <c r="L204" s="3"/>
      <c r="M204" s="3"/>
    </row>
    <row r="205" spans="2:13" ht="30.75">
      <c r="B205" s="312"/>
      <c r="C205" s="271"/>
      <c r="D205" s="271"/>
      <c r="E205" s="4" t="s">
        <v>17</v>
      </c>
      <c r="F205" s="40"/>
      <c r="G205" s="40"/>
      <c r="H205" s="3"/>
      <c r="I205" s="3"/>
      <c r="J205" s="3"/>
      <c r="K205" s="3"/>
      <c r="L205" s="3"/>
      <c r="M205" s="3"/>
    </row>
    <row r="206" spans="2:13" ht="46.5">
      <c r="B206" s="312"/>
      <c r="C206" s="272"/>
      <c r="D206" s="272"/>
      <c r="E206" s="4" t="s">
        <v>18</v>
      </c>
      <c r="F206" s="40"/>
      <c r="G206" s="40"/>
      <c r="H206" s="3"/>
      <c r="I206" s="3"/>
      <c r="J206" s="3"/>
      <c r="K206" s="3"/>
      <c r="L206" s="3"/>
      <c r="M206" s="3"/>
    </row>
    <row r="207" spans="2:13" ht="15">
      <c r="B207" s="258" t="s">
        <v>161</v>
      </c>
      <c r="C207" s="262" t="s">
        <v>139</v>
      </c>
      <c r="D207" s="262" t="s">
        <v>136</v>
      </c>
      <c r="E207" s="4" t="s">
        <v>21</v>
      </c>
      <c r="F207" s="45">
        <v>51.708</v>
      </c>
      <c r="G207" s="45">
        <v>51.708</v>
      </c>
      <c r="H207" s="3"/>
      <c r="I207" s="3"/>
      <c r="J207" s="3"/>
      <c r="K207" s="3"/>
      <c r="L207" s="3"/>
      <c r="M207" s="3"/>
    </row>
    <row r="208" spans="2:13" ht="30.75">
      <c r="B208" s="259"/>
      <c r="C208" s="271"/>
      <c r="D208" s="271"/>
      <c r="E208" s="4" t="s">
        <v>14</v>
      </c>
      <c r="F208" s="40"/>
      <c r="G208" s="40"/>
      <c r="H208" s="3"/>
      <c r="I208" s="3"/>
      <c r="J208" s="3"/>
      <c r="K208" s="3"/>
      <c r="L208" s="3"/>
      <c r="M208" s="3"/>
    </row>
    <row r="209" spans="2:13" ht="46.5">
      <c r="B209" s="259"/>
      <c r="C209" s="271"/>
      <c r="D209" s="271"/>
      <c r="E209" s="4" t="s">
        <v>15</v>
      </c>
      <c r="F209" s="40"/>
      <c r="G209" s="40"/>
      <c r="H209" s="3"/>
      <c r="I209" s="3"/>
      <c r="J209" s="3"/>
      <c r="K209" s="3"/>
      <c r="L209" s="3"/>
      <c r="M209" s="3"/>
    </row>
    <row r="210" spans="2:13" ht="31.5" customHeight="1">
      <c r="B210" s="259"/>
      <c r="C210" s="271"/>
      <c r="D210" s="271"/>
      <c r="E210" s="4" t="s">
        <v>16</v>
      </c>
      <c r="F210" s="45">
        <f>F207</f>
        <v>51.708</v>
      </c>
      <c r="G210" s="45">
        <f>G207</f>
        <v>51.708</v>
      </c>
      <c r="H210" s="3"/>
      <c r="I210" s="3"/>
      <c r="J210" s="3"/>
      <c r="K210" s="3"/>
      <c r="L210" s="3"/>
      <c r="M210" s="3"/>
    </row>
    <row r="211" spans="2:13" ht="30.75">
      <c r="B211" s="259"/>
      <c r="C211" s="271"/>
      <c r="D211" s="271"/>
      <c r="E211" s="4" t="s">
        <v>17</v>
      </c>
      <c r="F211" s="40"/>
      <c r="G211" s="40"/>
      <c r="H211" s="3"/>
      <c r="I211" s="3"/>
      <c r="J211" s="3"/>
      <c r="K211" s="3"/>
      <c r="L211" s="3"/>
      <c r="M211" s="3"/>
    </row>
    <row r="212" spans="2:13" ht="46.5">
      <c r="B212" s="273"/>
      <c r="C212" s="272"/>
      <c r="D212" s="272"/>
      <c r="E212" s="4" t="s">
        <v>18</v>
      </c>
      <c r="F212" s="40"/>
      <c r="G212" s="40"/>
      <c r="H212" s="3"/>
      <c r="I212" s="3"/>
      <c r="J212" s="3"/>
      <c r="K212" s="3"/>
      <c r="L212" s="3"/>
      <c r="M212" s="3"/>
    </row>
    <row r="213" spans="2:13" ht="15">
      <c r="B213" s="265" t="s">
        <v>37</v>
      </c>
      <c r="C213" s="266"/>
      <c r="D213" s="262" t="s">
        <v>210</v>
      </c>
      <c r="E213" s="4" t="s">
        <v>21</v>
      </c>
      <c r="F213" s="1">
        <f>F165+F171+F177+F183+F189+F195+F201+F207</f>
        <v>4100</v>
      </c>
      <c r="G213" s="1">
        <f>G165+G171+G177+G183+G189+G195+G201+G207</f>
        <v>1300</v>
      </c>
      <c r="H213" s="1">
        <f aca="true" t="shared" si="4" ref="H213:M213">H215+H216</f>
        <v>0</v>
      </c>
      <c r="I213" s="1">
        <f t="shared" si="4"/>
        <v>700</v>
      </c>
      <c r="J213" s="1">
        <f t="shared" si="4"/>
        <v>0</v>
      </c>
      <c r="K213" s="1">
        <f t="shared" si="4"/>
        <v>700</v>
      </c>
      <c r="L213" s="1">
        <f t="shared" si="4"/>
        <v>300</v>
      </c>
      <c r="M213" s="1">
        <f t="shared" si="4"/>
        <v>1100</v>
      </c>
    </row>
    <row r="214" spans="2:13" ht="30.75">
      <c r="B214" s="267"/>
      <c r="C214" s="268"/>
      <c r="D214" s="281"/>
      <c r="E214" s="4" t="s">
        <v>14</v>
      </c>
      <c r="F214" s="1"/>
      <c r="G214" s="1"/>
      <c r="H214" s="1"/>
      <c r="I214" s="1"/>
      <c r="J214" s="3"/>
      <c r="K214" s="3"/>
      <c r="L214" s="3"/>
      <c r="M214" s="3"/>
    </row>
    <row r="215" spans="2:13" ht="46.5">
      <c r="B215" s="267"/>
      <c r="C215" s="268"/>
      <c r="D215" s="281"/>
      <c r="E215" s="4" t="s">
        <v>15</v>
      </c>
      <c r="F215" s="1"/>
      <c r="G215" s="1"/>
      <c r="H215" s="1"/>
      <c r="I215" s="1"/>
      <c r="J215" s="1"/>
      <c r="K215" s="1"/>
      <c r="L215" s="1"/>
      <c r="M215" s="1"/>
    </row>
    <row r="216" spans="2:13" ht="31.5" customHeight="1">
      <c r="B216" s="267"/>
      <c r="C216" s="268"/>
      <c r="D216" s="281"/>
      <c r="E216" s="4" t="s">
        <v>16</v>
      </c>
      <c r="F216" s="1">
        <f>F168+F174+F180+F186+F192+F198+F204+F210</f>
        <v>4100</v>
      </c>
      <c r="G216" s="1">
        <f>G165+G177+G183+G189+G195+G201+G207</f>
        <v>1300</v>
      </c>
      <c r="H216" s="1">
        <f aca="true" t="shared" si="5" ref="H216:M216">H168+H174+H180</f>
        <v>0</v>
      </c>
      <c r="I216" s="1">
        <f t="shared" si="5"/>
        <v>700</v>
      </c>
      <c r="J216" s="1">
        <f t="shared" si="5"/>
        <v>0</v>
      </c>
      <c r="K216" s="1">
        <f t="shared" si="5"/>
        <v>700</v>
      </c>
      <c r="L216" s="1">
        <f t="shared" si="5"/>
        <v>300</v>
      </c>
      <c r="M216" s="1">
        <f t="shared" si="5"/>
        <v>1100</v>
      </c>
    </row>
    <row r="217" spans="2:13" ht="30.75">
      <c r="B217" s="267"/>
      <c r="C217" s="268"/>
      <c r="D217" s="281"/>
      <c r="E217" s="4" t="s">
        <v>17</v>
      </c>
      <c r="F217" s="3"/>
      <c r="G217" s="3"/>
      <c r="H217" s="3"/>
      <c r="I217" s="3"/>
      <c r="J217" s="3"/>
      <c r="K217" s="3"/>
      <c r="L217" s="3"/>
      <c r="M217" s="3"/>
    </row>
    <row r="218" spans="2:13" ht="46.5">
      <c r="B218" s="269"/>
      <c r="C218" s="270"/>
      <c r="D218" s="282"/>
      <c r="E218" s="4" t="s">
        <v>18</v>
      </c>
      <c r="F218" s="3"/>
      <c r="G218" s="3"/>
      <c r="H218" s="3"/>
      <c r="I218" s="3"/>
      <c r="J218" s="3"/>
      <c r="K218" s="3"/>
      <c r="L218" s="3"/>
      <c r="M218" s="3"/>
    </row>
    <row r="219" spans="2:13" ht="15.75" customHeight="1">
      <c r="B219" s="298" t="s">
        <v>38</v>
      </c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</row>
    <row r="220" spans="2:13" ht="14.25">
      <c r="B220" s="298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</row>
    <row r="221" spans="2:13" ht="15">
      <c r="B221" s="277" t="s">
        <v>162</v>
      </c>
      <c r="C221" s="262" t="s">
        <v>39</v>
      </c>
      <c r="D221" s="262" t="s">
        <v>30</v>
      </c>
      <c r="E221" s="4" t="s">
        <v>21</v>
      </c>
      <c r="F221" s="1">
        <v>783.2</v>
      </c>
      <c r="G221" s="1">
        <v>783.2</v>
      </c>
      <c r="H221" s="1"/>
      <c r="I221" s="1"/>
      <c r="J221" s="1"/>
      <c r="K221" s="1"/>
      <c r="L221" s="1"/>
      <c r="M221" s="1"/>
    </row>
    <row r="222" spans="2:13" ht="31.5" customHeight="1">
      <c r="B222" s="278"/>
      <c r="C222" s="271"/>
      <c r="D222" s="271"/>
      <c r="E222" s="4" t="s">
        <v>14</v>
      </c>
      <c r="F222" s="1"/>
      <c r="G222" s="1"/>
      <c r="H222" s="1"/>
      <c r="I222" s="1"/>
      <c r="J222" s="3"/>
      <c r="K222" s="3"/>
      <c r="L222" s="3"/>
      <c r="M222" s="3"/>
    </row>
    <row r="223" spans="2:13" ht="46.5">
      <c r="B223" s="278"/>
      <c r="C223" s="271"/>
      <c r="D223" s="271"/>
      <c r="E223" s="4" t="s">
        <v>15</v>
      </c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278"/>
      <c r="C224" s="271"/>
      <c r="D224" s="271"/>
      <c r="E224" s="4" t="s">
        <v>16</v>
      </c>
      <c r="F224" s="1">
        <v>783.2</v>
      </c>
      <c r="G224" s="1">
        <v>783.2</v>
      </c>
      <c r="H224" s="1"/>
      <c r="I224" s="1"/>
      <c r="J224" s="1"/>
      <c r="K224" s="1"/>
      <c r="L224" s="1"/>
      <c r="M224" s="1"/>
    </row>
    <row r="225" spans="2:13" ht="30.75">
      <c r="B225" s="278"/>
      <c r="C225" s="271"/>
      <c r="D225" s="271"/>
      <c r="E225" s="4" t="s">
        <v>17</v>
      </c>
      <c r="F225" s="3"/>
      <c r="G225" s="3"/>
      <c r="H225" s="3"/>
      <c r="I225" s="3"/>
      <c r="J225" s="3"/>
      <c r="K225" s="3"/>
      <c r="L225" s="3"/>
      <c r="M225" s="3"/>
    </row>
    <row r="226" spans="2:13" ht="46.5">
      <c r="B226" s="279"/>
      <c r="C226" s="272"/>
      <c r="D226" s="272"/>
      <c r="E226" s="4" t="s">
        <v>18</v>
      </c>
      <c r="F226" s="3"/>
      <c r="G226" s="3"/>
      <c r="H226" s="3"/>
      <c r="I226" s="3"/>
      <c r="J226" s="3"/>
      <c r="K226" s="3"/>
      <c r="L226" s="3"/>
      <c r="M226" s="3"/>
    </row>
    <row r="227" spans="2:13" ht="141.75" customHeight="1">
      <c r="B227" s="258" t="s">
        <v>163</v>
      </c>
      <c r="C227" s="262" t="s">
        <v>40</v>
      </c>
      <c r="D227" s="262" t="s">
        <v>28</v>
      </c>
      <c r="E227" s="4" t="s">
        <v>175</v>
      </c>
      <c r="F227" s="1">
        <f>F230+F233+F234</f>
        <v>6226.812</v>
      </c>
      <c r="G227" s="1">
        <f>G230+G233+G234</f>
        <v>3476.812</v>
      </c>
      <c r="H227" s="1">
        <f aca="true" t="shared" si="6" ref="H227:M227">H229+H230</f>
        <v>200</v>
      </c>
      <c r="I227" s="1">
        <f t="shared" si="6"/>
        <v>250</v>
      </c>
      <c r="J227" s="1">
        <v>200</v>
      </c>
      <c r="K227" s="1">
        <f t="shared" si="6"/>
        <v>700</v>
      </c>
      <c r="L227" s="1">
        <f t="shared" si="6"/>
        <v>700</v>
      </c>
      <c r="M227" s="1">
        <f t="shared" si="6"/>
        <v>700</v>
      </c>
    </row>
    <row r="228" spans="2:13" ht="30.75">
      <c r="B228" s="259"/>
      <c r="C228" s="283"/>
      <c r="D228" s="296"/>
      <c r="E228" s="4" t="s">
        <v>14</v>
      </c>
      <c r="F228" s="1"/>
      <c r="G228" s="1"/>
      <c r="H228" s="1"/>
      <c r="I228" s="1"/>
      <c r="J228" s="3"/>
      <c r="K228" s="3"/>
      <c r="L228" s="3"/>
      <c r="M228" s="3"/>
    </row>
    <row r="229" spans="2:13" ht="46.5">
      <c r="B229" s="259"/>
      <c r="C229" s="283"/>
      <c r="D229" s="296"/>
      <c r="E229" s="4" t="s">
        <v>15</v>
      </c>
      <c r="F229" s="1"/>
      <c r="G229" s="1"/>
      <c r="H229" s="1"/>
      <c r="I229" s="1"/>
      <c r="J229" s="1"/>
      <c r="K229" s="1"/>
      <c r="L229" s="1"/>
      <c r="M229" s="1"/>
    </row>
    <row r="230" spans="2:14" ht="110.25" customHeight="1">
      <c r="B230" s="259"/>
      <c r="C230" s="283"/>
      <c r="D230" s="296"/>
      <c r="E230" s="4" t="s">
        <v>164</v>
      </c>
      <c r="F230" s="11">
        <f>G230+H230+I230+J230+K230+L230+M230</f>
        <v>6077.044</v>
      </c>
      <c r="G230" s="11">
        <v>3327.044</v>
      </c>
      <c r="H230" s="1">
        <v>200</v>
      </c>
      <c r="I230" s="1">
        <v>250</v>
      </c>
      <c r="J230" s="1">
        <v>200</v>
      </c>
      <c r="K230" s="1">
        <v>700</v>
      </c>
      <c r="L230" s="1">
        <v>700</v>
      </c>
      <c r="M230" s="1">
        <v>700</v>
      </c>
      <c r="N230" s="42"/>
    </row>
    <row r="231" spans="2:13" ht="30.75">
      <c r="B231" s="259"/>
      <c r="C231" s="283"/>
      <c r="D231" s="296"/>
      <c r="E231" s="4" t="s">
        <v>17</v>
      </c>
      <c r="F231" s="3"/>
      <c r="G231" s="3"/>
      <c r="H231" s="3"/>
      <c r="I231" s="3"/>
      <c r="J231" s="3"/>
      <c r="K231" s="3"/>
      <c r="L231" s="3"/>
      <c r="M231" s="3"/>
    </row>
    <row r="232" spans="2:13" ht="46.5">
      <c r="B232" s="259"/>
      <c r="C232" s="283"/>
      <c r="D232" s="297"/>
      <c r="E232" s="4" t="s">
        <v>18</v>
      </c>
      <c r="F232" s="3"/>
      <c r="G232" s="3"/>
      <c r="H232" s="3"/>
      <c r="I232" s="3"/>
      <c r="J232" s="3"/>
      <c r="K232" s="3"/>
      <c r="L232" s="3"/>
      <c r="M232" s="3"/>
    </row>
    <row r="233" spans="2:13" ht="93">
      <c r="B233" s="259"/>
      <c r="C233" s="283"/>
      <c r="D233" s="34" t="s">
        <v>211</v>
      </c>
      <c r="E233" s="4" t="s">
        <v>149</v>
      </c>
      <c r="F233" s="21">
        <v>50.508</v>
      </c>
      <c r="G233" s="21">
        <v>50.508</v>
      </c>
      <c r="H233" s="3"/>
      <c r="I233" s="3"/>
      <c r="J233" s="3"/>
      <c r="K233" s="3"/>
      <c r="L233" s="3"/>
      <c r="M233" s="3"/>
    </row>
    <row r="234" spans="2:13" ht="62.25">
      <c r="B234" s="273"/>
      <c r="C234" s="284"/>
      <c r="D234" s="34" t="s">
        <v>234</v>
      </c>
      <c r="E234" s="4" t="s">
        <v>149</v>
      </c>
      <c r="F234" s="21">
        <v>99.26</v>
      </c>
      <c r="G234" s="21">
        <v>99.26</v>
      </c>
      <c r="H234" s="3"/>
      <c r="I234" s="3"/>
      <c r="J234" s="3"/>
      <c r="K234" s="3"/>
      <c r="L234" s="3"/>
      <c r="M234" s="3"/>
    </row>
    <row r="235" spans="2:13" ht="15">
      <c r="B235" s="277" t="s">
        <v>166</v>
      </c>
      <c r="C235" s="262" t="s">
        <v>253</v>
      </c>
      <c r="D235" s="262" t="s">
        <v>30</v>
      </c>
      <c r="E235" s="4" t="s">
        <v>21</v>
      </c>
      <c r="F235" s="1">
        <f>F237+F238</f>
        <v>400</v>
      </c>
      <c r="G235" s="1"/>
      <c r="H235" s="1"/>
      <c r="I235" s="1"/>
      <c r="J235" s="1"/>
      <c r="K235" s="1"/>
      <c r="L235" s="1"/>
      <c r="M235" s="1">
        <f>M237+M238</f>
        <v>400</v>
      </c>
    </row>
    <row r="236" spans="2:13" ht="30.75">
      <c r="B236" s="278"/>
      <c r="C236" s="271"/>
      <c r="D236" s="271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278"/>
      <c r="C237" s="271"/>
      <c r="D237" s="271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278"/>
      <c r="C238" s="271"/>
      <c r="D238" s="271"/>
      <c r="E238" s="4" t="s">
        <v>16</v>
      </c>
      <c r="F238" s="1">
        <f>G238+H238+I238+J238+K238+L238+M238</f>
        <v>400</v>
      </c>
      <c r="G238" s="1"/>
      <c r="H238" s="1"/>
      <c r="I238" s="1"/>
      <c r="J238" s="1"/>
      <c r="K238" s="1"/>
      <c r="L238" s="1"/>
      <c r="M238" s="1">
        <v>400</v>
      </c>
    </row>
    <row r="239" spans="2:13" ht="30.75">
      <c r="B239" s="278"/>
      <c r="C239" s="271"/>
      <c r="D239" s="271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279"/>
      <c r="C240" s="272"/>
      <c r="D240" s="272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277" t="s">
        <v>167</v>
      </c>
      <c r="C241" s="262" t="s">
        <v>252</v>
      </c>
      <c r="D241" s="262" t="s">
        <v>30</v>
      </c>
      <c r="E241" s="4" t="s">
        <v>21</v>
      </c>
      <c r="F241" s="1">
        <f>F243+F244</f>
        <v>300</v>
      </c>
      <c r="G241" s="1"/>
      <c r="H241" s="1"/>
      <c r="I241" s="1"/>
      <c r="J241" s="1"/>
      <c r="K241" s="1"/>
      <c r="L241" s="1"/>
      <c r="M241" s="1">
        <f>M243+M244</f>
        <v>300</v>
      </c>
    </row>
    <row r="242" spans="2:13" ht="30.75">
      <c r="B242" s="278"/>
      <c r="C242" s="271"/>
      <c r="D242" s="271"/>
      <c r="E242" s="4" t="s">
        <v>14</v>
      </c>
      <c r="F242" s="1"/>
      <c r="G242" s="1"/>
      <c r="H242" s="1"/>
      <c r="I242" s="1"/>
      <c r="J242" s="3"/>
      <c r="K242" s="3"/>
      <c r="L242" s="3"/>
      <c r="M242" s="3"/>
    </row>
    <row r="243" spans="2:13" ht="46.5">
      <c r="B243" s="278"/>
      <c r="C243" s="271"/>
      <c r="D243" s="271"/>
      <c r="E243" s="4" t="s">
        <v>15</v>
      </c>
      <c r="F243" s="1"/>
      <c r="G243" s="1"/>
      <c r="H243" s="1"/>
      <c r="I243" s="1"/>
      <c r="J243" s="1"/>
      <c r="K243" s="1"/>
      <c r="L243" s="1"/>
      <c r="M243" s="1"/>
    </row>
    <row r="244" spans="2:13" ht="31.5" customHeight="1">
      <c r="B244" s="278"/>
      <c r="C244" s="271"/>
      <c r="D244" s="271"/>
      <c r="E244" s="4" t="s">
        <v>16</v>
      </c>
      <c r="F244" s="1">
        <f>G244+H244+I244+J244+K244+L244+M244</f>
        <v>300</v>
      </c>
      <c r="G244" s="1"/>
      <c r="H244" s="1"/>
      <c r="I244" s="1"/>
      <c r="J244" s="1"/>
      <c r="K244" s="1"/>
      <c r="L244" s="1"/>
      <c r="M244" s="1">
        <v>300</v>
      </c>
    </row>
    <row r="245" spans="2:13" ht="30.75">
      <c r="B245" s="278"/>
      <c r="C245" s="271"/>
      <c r="D245" s="271"/>
      <c r="E245" s="4" t="s">
        <v>17</v>
      </c>
      <c r="F245" s="3"/>
      <c r="G245" s="3"/>
      <c r="H245" s="3"/>
      <c r="I245" s="3"/>
      <c r="J245" s="3"/>
      <c r="K245" s="3"/>
      <c r="L245" s="3"/>
      <c r="M245" s="3"/>
    </row>
    <row r="246" spans="2:13" ht="46.5">
      <c r="B246" s="279"/>
      <c r="C246" s="272"/>
      <c r="D246" s="272"/>
      <c r="E246" s="4" t="s">
        <v>18</v>
      </c>
      <c r="F246" s="3"/>
      <c r="G246" s="3"/>
      <c r="H246" s="3"/>
      <c r="I246" s="3"/>
      <c r="J246" s="3"/>
      <c r="K246" s="3"/>
      <c r="L246" s="3"/>
      <c r="M246" s="3"/>
    </row>
    <row r="247" spans="2:13" ht="15.75" customHeight="1">
      <c r="B247" s="265" t="s">
        <v>41</v>
      </c>
      <c r="C247" s="266"/>
      <c r="D247" s="262" t="s">
        <v>212</v>
      </c>
      <c r="E247" s="4" t="s">
        <v>21</v>
      </c>
      <c r="F247" s="11">
        <f>G247+H247+I247+J247+K247+L247+M247</f>
        <v>7710.012</v>
      </c>
      <c r="G247" s="11">
        <f>G250</f>
        <v>4260.012</v>
      </c>
      <c r="H247" s="1">
        <f aca="true" t="shared" si="7" ref="H247:M247">H250</f>
        <v>200</v>
      </c>
      <c r="I247" s="1">
        <f t="shared" si="7"/>
        <v>250</v>
      </c>
      <c r="J247" s="1">
        <f t="shared" si="7"/>
        <v>200</v>
      </c>
      <c r="K247" s="1">
        <f t="shared" si="7"/>
        <v>700</v>
      </c>
      <c r="L247" s="1">
        <f t="shared" si="7"/>
        <v>700</v>
      </c>
      <c r="M247" s="1">
        <f t="shared" si="7"/>
        <v>1400</v>
      </c>
    </row>
    <row r="248" spans="2:13" ht="30.75">
      <c r="B248" s="267"/>
      <c r="C248" s="268"/>
      <c r="D248" s="271"/>
      <c r="E248" s="4" t="s">
        <v>14</v>
      </c>
      <c r="F248" s="1"/>
      <c r="G248" s="1"/>
      <c r="H248" s="1"/>
      <c r="I248" s="1"/>
      <c r="J248" s="3"/>
      <c r="K248" s="3"/>
      <c r="L248" s="3"/>
      <c r="M248" s="3"/>
    </row>
    <row r="249" spans="2:13" ht="46.5">
      <c r="B249" s="267"/>
      <c r="C249" s="268"/>
      <c r="D249" s="271"/>
      <c r="E249" s="4" t="s">
        <v>15</v>
      </c>
      <c r="F249" s="1"/>
      <c r="G249" s="1"/>
      <c r="H249" s="1"/>
      <c r="I249" s="1"/>
      <c r="J249" s="1"/>
      <c r="K249" s="1"/>
      <c r="L249" s="1"/>
      <c r="M249" s="1"/>
    </row>
    <row r="250" spans="2:13" ht="31.5" customHeight="1">
      <c r="B250" s="267"/>
      <c r="C250" s="268"/>
      <c r="D250" s="271"/>
      <c r="E250" s="4" t="s">
        <v>16</v>
      </c>
      <c r="F250" s="10">
        <f>G250+H250+I250+J250+K250+L250+M250</f>
        <v>7710.012</v>
      </c>
      <c r="G250" s="10">
        <f>G224+G230+G233+G234+G238+G244</f>
        <v>4260.012</v>
      </c>
      <c r="H250" s="10">
        <f aca="true" t="shared" si="8" ref="H250:M250">H224+H230+H233+H234+H238+H244</f>
        <v>200</v>
      </c>
      <c r="I250" s="10">
        <f t="shared" si="8"/>
        <v>250</v>
      </c>
      <c r="J250" s="10">
        <f t="shared" si="8"/>
        <v>200</v>
      </c>
      <c r="K250" s="10">
        <f t="shared" si="8"/>
        <v>700</v>
      </c>
      <c r="L250" s="10">
        <f t="shared" si="8"/>
        <v>700</v>
      </c>
      <c r="M250" s="10">
        <f t="shared" si="8"/>
        <v>1400</v>
      </c>
    </row>
    <row r="251" spans="2:13" ht="30.75">
      <c r="B251" s="267"/>
      <c r="C251" s="268"/>
      <c r="D251" s="271"/>
      <c r="E251" s="4" t="s">
        <v>17</v>
      </c>
      <c r="F251" s="3"/>
      <c r="G251" s="3"/>
      <c r="H251" s="3"/>
      <c r="I251" s="3"/>
      <c r="J251" s="3"/>
      <c r="K251" s="3"/>
      <c r="L251" s="3"/>
      <c r="M251" s="3"/>
    </row>
    <row r="252" spans="2:13" ht="46.5">
      <c r="B252" s="269"/>
      <c r="C252" s="270"/>
      <c r="D252" s="272"/>
      <c r="E252" s="4" t="s">
        <v>18</v>
      </c>
      <c r="F252" s="3"/>
      <c r="G252" s="3"/>
      <c r="H252" s="3"/>
      <c r="I252" s="3"/>
      <c r="J252" s="3"/>
      <c r="K252" s="3"/>
      <c r="L252" s="3"/>
      <c r="M252" s="3"/>
    </row>
    <row r="253" spans="2:13" ht="14.25">
      <c r="B253" s="298" t="s">
        <v>42</v>
      </c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</row>
    <row r="254" spans="2:13" ht="14.25"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</row>
    <row r="255" spans="2:13" ht="15">
      <c r="B255" s="277" t="s">
        <v>168</v>
      </c>
      <c r="C255" s="262" t="s">
        <v>43</v>
      </c>
      <c r="D255" s="262" t="s">
        <v>44</v>
      </c>
      <c r="E255" s="4" t="s">
        <v>21</v>
      </c>
      <c r="F255" s="1">
        <f>F257+F258</f>
        <v>30</v>
      </c>
      <c r="G255" s="1">
        <v>30</v>
      </c>
      <c r="H255" s="1"/>
      <c r="I255" s="1">
        <f>I257+I258</f>
        <v>0</v>
      </c>
      <c r="J255" s="1"/>
      <c r="K255" s="1"/>
      <c r="L255" s="1"/>
      <c r="M255" s="1"/>
    </row>
    <row r="256" spans="2:13" ht="31.5" customHeight="1">
      <c r="B256" s="278"/>
      <c r="C256" s="271"/>
      <c r="D256" s="271"/>
      <c r="E256" s="4" t="s">
        <v>14</v>
      </c>
      <c r="F256" s="1"/>
      <c r="G256" s="1"/>
      <c r="H256" s="1"/>
      <c r="I256" s="1"/>
      <c r="J256" s="3"/>
      <c r="K256" s="3"/>
      <c r="L256" s="3"/>
      <c r="M256" s="3"/>
    </row>
    <row r="257" spans="2:13" ht="46.5">
      <c r="B257" s="278"/>
      <c r="C257" s="271"/>
      <c r="D257" s="271"/>
      <c r="E257" s="4" t="s">
        <v>15</v>
      </c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278"/>
      <c r="C258" s="271"/>
      <c r="D258" s="271"/>
      <c r="E258" s="4" t="s">
        <v>16</v>
      </c>
      <c r="F258" s="1">
        <f>G258+H258+I258+J258+M258</f>
        <v>30</v>
      </c>
      <c r="G258" s="1">
        <v>30</v>
      </c>
      <c r="H258" s="1"/>
      <c r="I258" s="1"/>
      <c r="J258" s="1"/>
      <c r="K258" s="1"/>
      <c r="L258" s="1"/>
      <c r="M258" s="1"/>
    </row>
    <row r="259" spans="2:13" ht="30.75">
      <c r="B259" s="278"/>
      <c r="C259" s="271"/>
      <c r="D259" s="271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279"/>
      <c r="C260" s="272"/>
      <c r="D260" s="272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.75" customHeight="1">
      <c r="B261" s="265" t="s">
        <v>45</v>
      </c>
      <c r="C261" s="266"/>
      <c r="D261" s="262" t="s">
        <v>44</v>
      </c>
      <c r="E261" s="4" t="s">
        <v>21</v>
      </c>
      <c r="F261" s="1">
        <f>F263+F264</f>
        <v>30</v>
      </c>
      <c r="G261" s="1">
        <v>30</v>
      </c>
      <c r="H261" s="1">
        <f>H255</f>
        <v>0</v>
      </c>
      <c r="I261" s="1">
        <f>I263+I264</f>
        <v>0</v>
      </c>
      <c r="J261" s="1"/>
      <c r="K261" s="1"/>
      <c r="L261" s="1"/>
      <c r="M261" s="1"/>
    </row>
    <row r="262" spans="2:13" ht="31.5" customHeight="1">
      <c r="B262" s="267"/>
      <c r="C262" s="268"/>
      <c r="D262" s="271"/>
      <c r="E262" s="4" t="s">
        <v>14</v>
      </c>
      <c r="F262" s="1"/>
      <c r="G262" s="1"/>
      <c r="H262" s="1"/>
      <c r="I262" s="1"/>
      <c r="J262" s="3"/>
      <c r="K262" s="3"/>
      <c r="L262" s="3"/>
      <c r="M262" s="3"/>
    </row>
    <row r="263" spans="2:13" ht="46.5">
      <c r="B263" s="267"/>
      <c r="C263" s="268"/>
      <c r="D263" s="271"/>
      <c r="E263" s="4" t="s">
        <v>15</v>
      </c>
      <c r="F263" s="1"/>
      <c r="G263" s="1"/>
      <c r="H263" s="1"/>
      <c r="I263" s="1"/>
      <c r="J263" s="1"/>
      <c r="K263" s="1"/>
      <c r="L263" s="1"/>
      <c r="M263" s="1"/>
    </row>
    <row r="264" spans="2:13" ht="31.5" customHeight="1">
      <c r="B264" s="267"/>
      <c r="C264" s="268"/>
      <c r="D264" s="271"/>
      <c r="E264" s="4" t="s">
        <v>16</v>
      </c>
      <c r="F264" s="1">
        <f>G264+H264+I264+J264+K264+L264+M264</f>
        <v>30</v>
      </c>
      <c r="G264" s="1">
        <v>30</v>
      </c>
      <c r="H264" s="1">
        <f>H258</f>
        <v>0</v>
      </c>
      <c r="I264" s="1">
        <f>I258</f>
        <v>0</v>
      </c>
      <c r="J264" s="1"/>
      <c r="K264" s="1"/>
      <c r="L264" s="1"/>
      <c r="M264" s="1"/>
    </row>
    <row r="265" spans="2:13" ht="30.75">
      <c r="B265" s="267"/>
      <c r="C265" s="268"/>
      <c r="D265" s="271"/>
      <c r="E265" s="4" t="s">
        <v>17</v>
      </c>
      <c r="F265" s="3"/>
      <c r="G265" s="3"/>
      <c r="H265" s="3"/>
      <c r="I265" s="3"/>
      <c r="J265" s="3"/>
      <c r="K265" s="3"/>
      <c r="L265" s="3"/>
      <c r="M265" s="3"/>
    </row>
    <row r="266" spans="2:13" ht="46.5">
      <c r="B266" s="269"/>
      <c r="C266" s="270"/>
      <c r="D266" s="272"/>
      <c r="E266" s="4" t="s">
        <v>18</v>
      </c>
      <c r="F266" s="3"/>
      <c r="G266" s="3"/>
      <c r="H266" s="3"/>
      <c r="I266" s="3"/>
      <c r="J266" s="3"/>
      <c r="K266" s="3"/>
      <c r="L266" s="3"/>
      <c r="M266" s="3"/>
    </row>
    <row r="267" spans="2:13" ht="14.25">
      <c r="B267" s="298" t="s">
        <v>46</v>
      </c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</row>
    <row r="268" spans="2:13" ht="14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</row>
    <row r="269" spans="2:14" ht="15">
      <c r="B269" s="277" t="s">
        <v>169</v>
      </c>
      <c r="C269" s="262" t="s">
        <v>307</v>
      </c>
      <c r="D269" s="262" t="s">
        <v>30</v>
      </c>
      <c r="E269" s="4" t="s">
        <v>21</v>
      </c>
      <c r="F269" s="1">
        <f>F272+F275</f>
        <v>14989.9</v>
      </c>
      <c r="G269" s="11">
        <v>1215</v>
      </c>
      <c r="H269" s="1">
        <v>3523</v>
      </c>
      <c r="I269" s="1">
        <f>I271+I272</f>
        <v>1871.9</v>
      </c>
      <c r="J269" s="1">
        <f>J271+J272</f>
        <v>2450</v>
      </c>
      <c r="K269" s="1">
        <f>K271+K272</f>
        <v>3330</v>
      </c>
      <c r="L269" s="1">
        <f>L271+L272</f>
        <v>1300</v>
      </c>
      <c r="M269" s="1">
        <f>M271+M272</f>
        <v>1300</v>
      </c>
      <c r="N269" s="42"/>
    </row>
    <row r="270" spans="2:13" ht="31.5" customHeight="1">
      <c r="B270" s="278"/>
      <c r="C270" s="271"/>
      <c r="D270" s="271"/>
      <c r="E270" s="4" t="s">
        <v>14</v>
      </c>
      <c r="F270" s="1"/>
      <c r="G270" s="1"/>
      <c r="H270" s="1"/>
      <c r="I270" s="1"/>
      <c r="J270" s="3"/>
      <c r="K270" s="3"/>
      <c r="L270" s="3"/>
      <c r="M270" s="3"/>
    </row>
    <row r="271" spans="2:13" ht="46.5">
      <c r="B271" s="278"/>
      <c r="C271" s="271"/>
      <c r="D271" s="271"/>
      <c r="E271" s="4" t="s">
        <v>15</v>
      </c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278"/>
      <c r="C272" s="271"/>
      <c r="D272" s="271"/>
      <c r="E272" s="4" t="s">
        <v>16</v>
      </c>
      <c r="F272" s="1">
        <f>G272+H272+I272+J272+K272+L272+M272</f>
        <v>14989.9</v>
      </c>
      <c r="G272" s="11">
        <v>1215</v>
      </c>
      <c r="H272" s="1">
        <v>3523</v>
      </c>
      <c r="I272" s="1">
        <v>1871.9</v>
      </c>
      <c r="J272" s="1">
        <v>2450</v>
      </c>
      <c r="K272" s="1">
        <v>3330</v>
      </c>
      <c r="L272" s="1">
        <v>1300</v>
      </c>
      <c r="M272" s="1">
        <v>1300</v>
      </c>
    </row>
    <row r="273" spans="2:13" ht="93">
      <c r="B273" s="278"/>
      <c r="C273" s="271"/>
      <c r="D273" s="271"/>
      <c r="E273" s="4" t="s">
        <v>314</v>
      </c>
      <c r="F273" s="1">
        <v>3523</v>
      </c>
      <c r="G273" s="3"/>
      <c r="H273" s="1">
        <v>3523</v>
      </c>
      <c r="I273" s="1"/>
      <c r="J273" s="1"/>
      <c r="K273" s="1"/>
      <c r="L273" s="1"/>
      <c r="M273" s="1"/>
    </row>
    <row r="274" spans="2:13" ht="30.75">
      <c r="B274" s="278"/>
      <c r="C274" s="271"/>
      <c r="D274" s="271"/>
      <c r="E274" s="4" t="s">
        <v>17</v>
      </c>
      <c r="F274" s="3"/>
      <c r="G274" s="3"/>
      <c r="H274" s="3"/>
      <c r="I274" s="3"/>
      <c r="J274" s="3"/>
      <c r="K274" s="3"/>
      <c r="L274" s="3"/>
      <c r="M274" s="3"/>
    </row>
    <row r="275" spans="2:13" ht="46.5">
      <c r="B275" s="279"/>
      <c r="C275" s="272"/>
      <c r="D275" s="272"/>
      <c r="E275" s="4" t="s">
        <v>18</v>
      </c>
      <c r="F275" s="1"/>
      <c r="G275" s="3"/>
      <c r="H275" s="1"/>
      <c r="I275" s="3"/>
      <c r="J275" s="3"/>
      <c r="K275" s="3"/>
      <c r="L275" s="3"/>
      <c r="M275" s="3"/>
    </row>
    <row r="276" spans="2:13" ht="15">
      <c r="B276" s="277" t="s">
        <v>170</v>
      </c>
      <c r="C276" s="262" t="s">
        <v>308</v>
      </c>
      <c r="D276" s="262" t="s">
        <v>30</v>
      </c>
      <c r="E276" s="4" t="s">
        <v>21</v>
      </c>
      <c r="F276" s="1">
        <f>G276+H276+I276+J276+K276+L276+M276</f>
        <v>1190</v>
      </c>
      <c r="G276" s="1">
        <f>SUM(G279)</f>
        <v>170</v>
      </c>
      <c r="H276" s="1">
        <f>H280</f>
        <v>170</v>
      </c>
      <c r="I276" s="1">
        <f>I278+I279</f>
        <v>170</v>
      </c>
      <c r="J276" s="1">
        <f>J278+J279</f>
        <v>170</v>
      </c>
      <c r="K276" s="1">
        <f>K278+K279</f>
        <v>170</v>
      </c>
      <c r="L276" s="1">
        <f>L278+L279</f>
        <v>170</v>
      </c>
      <c r="M276" s="1">
        <f>M278+M279</f>
        <v>170</v>
      </c>
    </row>
    <row r="277" spans="2:13" ht="31.5" customHeight="1">
      <c r="B277" s="278"/>
      <c r="C277" s="271"/>
      <c r="D277" s="271"/>
      <c r="E277" s="4" t="s">
        <v>14</v>
      </c>
      <c r="F277" s="1"/>
      <c r="G277" s="1"/>
      <c r="H277" s="1"/>
      <c r="I277" s="1"/>
      <c r="J277" s="3"/>
      <c r="K277" s="3"/>
      <c r="L277" s="3"/>
      <c r="M277" s="3"/>
    </row>
    <row r="278" spans="2:13" ht="46.5">
      <c r="B278" s="278"/>
      <c r="C278" s="271"/>
      <c r="D278" s="271"/>
      <c r="E278" s="4" t="s">
        <v>15</v>
      </c>
      <c r="F278" s="1"/>
      <c r="G278" s="1"/>
      <c r="H278" s="1"/>
      <c r="I278" s="1"/>
      <c r="J278" s="1"/>
      <c r="K278" s="1"/>
      <c r="L278" s="1"/>
      <c r="M278" s="1"/>
    </row>
    <row r="279" spans="2:13" ht="31.5" customHeight="1">
      <c r="B279" s="278"/>
      <c r="C279" s="271"/>
      <c r="D279" s="271"/>
      <c r="E279" s="4" t="s">
        <v>16</v>
      </c>
      <c r="F279" s="1">
        <f>G279+H279+I279+J279+K279+L279+M279</f>
        <v>1190</v>
      </c>
      <c r="G279" s="1">
        <v>170</v>
      </c>
      <c r="H279" s="1">
        <v>170</v>
      </c>
      <c r="I279" s="1">
        <v>170</v>
      </c>
      <c r="J279" s="1">
        <v>170</v>
      </c>
      <c r="K279" s="1">
        <v>170</v>
      </c>
      <c r="L279" s="1">
        <v>170</v>
      </c>
      <c r="M279" s="1">
        <v>170</v>
      </c>
    </row>
    <row r="280" spans="2:14" ht="103.5" customHeight="1">
      <c r="B280" s="278"/>
      <c r="C280" s="271"/>
      <c r="D280" s="271"/>
      <c r="E280" s="4" t="s">
        <v>314</v>
      </c>
      <c r="F280" s="1">
        <v>170</v>
      </c>
      <c r="G280" s="3"/>
      <c r="H280" s="1">
        <v>170</v>
      </c>
      <c r="I280" s="1"/>
      <c r="J280" s="1"/>
      <c r="K280" s="1"/>
      <c r="L280" s="1"/>
      <c r="M280" s="1"/>
      <c r="N280" s="4"/>
    </row>
    <row r="281" spans="2:13" ht="30.75">
      <c r="B281" s="278"/>
      <c r="C281" s="271"/>
      <c r="D281" s="271"/>
      <c r="E281" s="4" t="s">
        <v>17</v>
      </c>
      <c r="F281" s="3"/>
      <c r="G281" s="3"/>
      <c r="H281" s="3"/>
      <c r="I281" s="3"/>
      <c r="J281" s="3"/>
      <c r="K281" s="3"/>
      <c r="L281" s="3"/>
      <c r="M281" s="3"/>
    </row>
    <row r="282" spans="2:13" ht="46.5">
      <c r="B282" s="279"/>
      <c r="C282" s="272"/>
      <c r="D282" s="272"/>
      <c r="E282" s="4" t="s">
        <v>18</v>
      </c>
      <c r="F282" s="7"/>
      <c r="G282" s="7"/>
      <c r="H282" s="7"/>
      <c r="I282" s="3"/>
      <c r="J282" s="3"/>
      <c r="K282" s="3"/>
      <c r="L282" s="3"/>
      <c r="M282" s="3"/>
    </row>
    <row r="283" spans="2:13" ht="15">
      <c r="B283" s="277" t="s">
        <v>171</v>
      </c>
      <c r="C283" s="262" t="s">
        <v>47</v>
      </c>
      <c r="D283" s="262" t="s">
        <v>30</v>
      </c>
      <c r="E283" s="4" t="s">
        <v>21</v>
      </c>
      <c r="F283" s="1">
        <f>F285+F286</f>
        <v>900</v>
      </c>
      <c r="G283" s="1"/>
      <c r="H283" s="1">
        <f>H285+H286</f>
        <v>0</v>
      </c>
      <c r="I283" s="1"/>
      <c r="J283" s="1">
        <v>400</v>
      </c>
      <c r="K283" s="1"/>
      <c r="L283" s="1">
        <f>L285+L286</f>
        <v>500</v>
      </c>
      <c r="M283" s="1"/>
    </row>
    <row r="284" spans="2:13" ht="30.75">
      <c r="B284" s="278"/>
      <c r="C284" s="271"/>
      <c r="D284" s="271"/>
      <c r="E284" s="4" t="s">
        <v>14</v>
      </c>
      <c r="F284" s="1"/>
      <c r="G284" s="1"/>
      <c r="H284" s="1"/>
      <c r="I284" s="1"/>
      <c r="J284" s="3"/>
      <c r="K284" s="3"/>
      <c r="L284" s="3"/>
      <c r="M284" s="3"/>
    </row>
    <row r="285" spans="2:13" ht="46.5">
      <c r="B285" s="278"/>
      <c r="C285" s="271"/>
      <c r="D285" s="271"/>
      <c r="E285" s="4" t="s">
        <v>15</v>
      </c>
      <c r="F285" s="1"/>
      <c r="G285" s="1"/>
      <c r="H285" s="1"/>
      <c r="I285" s="1"/>
      <c r="J285" s="1"/>
      <c r="K285" s="1"/>
      <c r="L285" s="1"/>
      <c r="M285" s="1"/>
    </row>
    <row r="286" spans="2:13" ht="31.5" customHeight="1">
      <c r="B286" s="278"/>
      <c r="C286" s="271"/>
      <c r="D286" s="271"/>
      <c r="E286" s="4" t="s">
        <v>16</v>
      </c>
      <c r="F286" s="1">
        <f>G286+H286+I286+J286+K286+L286+M286</f>
        <v>900</v>
      </c>
      <c r="G286" s="1"/>
      <c r="H286" s="1"/>
      <c r="I286" s="1"/>
      <c r="J286" s="1">
        <v>400</v>
      </c>
      <c r="K286" s="1"/>
      <c r="L286" s="1">
        <v>500</v>
      </c>
      <c r="M286" s="1"/>
    </row>
    <row r="287" spans="2:13" ht="30.75">
      <c r="B287" s="278"/>
      <c r="C287" s="271"/>
      <c r="D287" s="271"/>
      <c r="E287" s="4" t="s">
        <v>17</v>
      </c>
      <c r="F287" s="3"/>
      <c r="G287" s="3"/>
      <c r="H287" s="3"/>
      <c r="I287" s="3"/>
      <c r="J287" s="3"/>
      <c r="K287" s="3"/>
      <c r="L287" s="3"/>
      <c r="M287" s="3"/>
    </row>
    <row r="288" spans="2:13" ht="46.5">
      <c r="B288" s="279"/>
      <c r="C288" s="272"/>
      <c r="D288" s="272"/>
      <c r="E288" s="4" t="s">
        <v>18</v>
      </c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277" t="s">
        <v>172</v>
      </c>
      <c r="C289" s="262" t="s">
        <v>48</v>
      </c>
      <c r="D289" s="262" t="s">
        <v>44</v>
      </c>
      <c r="E289" s="4" t="s">
        <v>21</v>
      </c>
      <c r="F289" s="1">
        <f>F291+F292</f>
        <v>700</v>
      </c>
      <c r="G289" s="1"/>
      <c r="H289" s="1"/>
      <c r="I289" s="1"/>
      <c r="J289" s="1">
        <v>300</v>
      </c>
      <c r="K289" s="1"/>
      <c r="L289" s="1">
        <f>L291+L292</f>
        <v>400</v>
      </c>
      <c r="M289" s="1"/>
    </row>
    <row r="290" spans="2:13" ht="30.75">
      <c r="B290" s="278"/>
      <c r="C290" s="271"/>
      <c r="D290" s="271"/>
      <c r="E290" s="4" t="s">
        <v>14</v>
      </c>
      <c r="F290" s="1"/>
      <c r="G290" s="1"/>
      <c r="H290" s="1"/>
      <c r="I290" s="1"/>
      <c r="J290" s="3"/>
      <c r="K290" s="3"/>
      <c r="L290" s="3"/>
      <c r="M290" s="3"/>
    </row>
    <row r="291" spans="2:13" ht="46.5">
      <c r="B291" s="278"/>
      <c r="C291" s="271"/>
      <c r="D291" s="271"/>
      <c r="E291" s="4" t="s">
        <v>15</v>
      </c>
      <c r="F291" s="1"/>
      <c r="G291" s="1"/>
      <c r="H291" s="1"/>
      <c r="I291" s="1"/>
      <c r="J291" s="1"/>
      <c r="K291" s="1"/>
      <c r="L291" s="1"/>
      <c r="M291" s="1"/>
    </row>
    <row r="292" spans="2:13" ht="31.5" customHeight="1">
      <c r="B292" s="278"/>
      <c r="C292" s="271"/>
      <c r="D292" s="271"/>
      <c r="E292" s="4" t="s">
        <v>16</v>
      </c>
      <c r="F292" s="1">
        <f>G292+H292+I292+J292+K292+L292+M292</f>
        <v>700</v>
      </c>
      <c r="G292" s="1"/>
      <c r="H292" s="1"/>
      <c r="I292" s="1"/>
      <c r="J292" s="1">
        <v>300</v>
      </c>
      <c r="K292" s="1"/>
      <c r="L292" s="1">
        <v>400</v>
      </c>
      <c r="M292" s="1"/>
    </row>
    <row r="293" spans="2:13" ht="30.75">
      <c r="B293" s="278"/>
      <c r="C293" s="271"/>
      <c r="D293" s="271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279"/>
      <c r="C294" s="272"/>
      <c r="D294" s="272"/>
      <c r="E294" s="4" t="s">
        <v>18</v>
      </c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277" t="s">
        <v>173</v>
      </c>
      <c r="C295" s="262" t="s">
        <v>49</v>
      </c>
      <c r="D295" s="262" t="s">
        <v>30</v>
      </c>
      <c r="E295" s="4" t="s">
        <v>21</v>
      </c>
      <c r="F295" s="1">
        <f>F297+F298</f>
        <v>546.4</v>
      </c>
      <c r="G295" s="1">
        <v>96.4</v>
      </c>
      <c r="H295" s="1">
        <f aca="true" t="shared" si="9" ref="H295:M295">H297+H298</f>
        <v>0</v>
      </c>
      <c r="I295" s="1">
        <f t="shared" si="9"/>
        <v>0</v>
      </c>
      <c r="J295" s="1"/>
      <c r="K295" s="1">
        <f t="shared" si="9"/>
        <v>150</v>
      </c>
      <c r="L295" s="1">
        <f t="shared" si="9"/>
        <v>150</v>
      </c>
      <c r="M295" s="1">
        <f t="shared" si="9"/>
        <v>150</v>
      </c>
    </row>
    <row r="296" spans="2:13" ht="30.75">
      <c r="B296" s="278"/>
      <c r="C296" s="271"/>
      <c r="D296" s="271"/>
      <c r="E296" s="4" t="s">
        <v>14</v>
      </c>
      <c r="F296" s="1"/>
      <c r="G296" s="1"/>
      <c r="H296" s="1"/>
      <c r="I296" s="1"/>
      <c r="J296" s="3"/>
      <c r="K296" s="3"/>
      <c r="L296" s="3"/>
      <c r="M296" s="3"/>
    </row>
    <row r="297" spans="2:13" ht="46.5">
      <c r="B297" s="278"/>
      <c r="C297" s="271"/>
      <c r="D297" s="271"/>
      <c r="E297" s="4" t="s">
        <v>15</v>
      </c>
      <c r="F297" s="1"/>
      <c r="G297" s="1"/>
      <c r="H297" s="1"/>
      <c r="I297" s="1"/>
      <c r="J297" s="1"/>
      <c r="K297" s="1"/>
      <c r="L297" s="1"/>
      <c r="M297" s="1"/>
    </row>
    <row r="298" spans="2:13" ht="31.5" customHeight="1">
      <c r="B298" s="278"/>
      <c r="C298" s="271"/>
      <c r="D298" s="271"/>
      <c r="E298" s="4" t="s">
        <v>16</v>
      </c>
      <c r="F298" s="1">
        <f>G298+H298+I298+J298+K298+L298+M298</f>
        <v>546.4</v>
      </c>
      <c r="G298" s="1">
        <v>96.4</v>
      </c>
      <c r="H298" s="1"/>
      <c r="I298" s="1"/>
      <c r="J298" s="1"/>
      <c r="K298" s="1">
        <v>150</v>
      </c>
      <c r="L298" s="1">
        <v>150</v>
      </c>
      <c r="M298" s="1">
        <v>150</v>
      </c>
    </row>
    <row r="299" spans="2:13" ht="30.75">
      <c r="B299" s="278"/>
      <c r="C299" s="271"/>
      <c r="D299" s="271"/>
      <c r="E299" s="4" t="s">
        <v>17</v>
      </c>
      <c r="F299" s="3"/>
      <c r="G299" s="3"/>
      <c r="H299" s="3"/>
      <c r="I299" s="3"/>
      <c r="J299" s="3"/>
      <c r="K299" s="3"/>
      <c r="L299" s="3"/>
      <c r="M299" s="3"/>
    </row>
    <row r="300" spans="2:13" ht="46.5">
      <c r="B300" s="279"/>
      <c r="C300" s="272"/>
      <c r="D300" s="272"/>
      <c r="E300" s="4" t="s">
        <v>18</v>
      </c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258" t="s">
        <v>174</v>
      </c>
      <c r="C301" s="262" t="s">
        <v>108</v>
      </c>
      <c r="D301" s="262" t="s">
        <v>30</v>
      </c>
      <c r="E301" s="4" t="s">
        <v>21</v>
      </c>
      <c r="F301" s="40">
        <v>600</v>
      </c>
      <c r="G301" s="40">
        <v>600</v>
      </c>
      <c r="H301" s="3"/>
      <c r="I301" s="3"/>
      <c r="J301" s="3"/>
      <c r="K301" s="3"/>
      <c r="L301" s="3"/>
      <c r="M301" s="3"/>
    </row>
    <row r="302" spans="2:13" ht="30.75">
      <c r="B302" s="259"/>
      <c r="C302" s="271"/>
      <c r="D302" s="271"/>
      <c r="E302" s="4" t="s">
        <v>14</v>
      </c>
      <c r="F302" s="40"/>
      <c r="G302" s="40"/>
      <c r="H302" s="3"/>
      <c r="I302" s="3"/>
      <c r="J302" s="3"/>
      <c r="K302" s="3"/>
      <c r="L302" s="3"/>
      <c r="M302" s="3"/>
    </row>
    <row r="303" spans="2:13" ht="46.5">
      <c r="B303" s="259"/>
      <c r="C303" s="271"/>
      <c r="D303" s="271"/>
      <c r="E303" s="4" t="s">
        <v>15</v>
      </c>
      <c r="F303" s="40"/>
      <c r="G303" s="40"/>
      <c r="H303" s="3"/>
      <c r="I303" s="3"/>
      <c r="J303" s="3"/>
      <c r="K303" s="3"/>
      <c r="L303" s="3"/>
      <c r="M303" s="3"/>
    </row>
    <row r="304" spans="2:13" ht="31.5" customHeight="1">
      <c r="B304" s="259"/>
      <c r="C304" s="271"/>
      <c r="D304" s="271"/>
      <c r="E304" s="4" t="s">
        <v>16</v>
      </c>
      <c r="F304" s="40">
        <v>600</v>
      </c>
      <c r="G304" s="40">
        <v>600</v>
      </c>
      <c r="H304" s="3"/>
      <c r="I304" s="3"/>
      <c r="J304" s="3"/>
      <c r="K304" s="3"/>
      <c r="L304" s="3"/>
      <c r="M304" s="3"/>
    </row>
    <row r="305" spans="2:13" ht="30.75">
      <c r="B305" s="259"/>
      <c r="C305" s="271"/>
      <c r="D305" s="271"/>
      <c r="E305" s="4" t="s">
        <v>17</v>
      </c>
      <c r="F305" s="3"/>
      <c r="G305" s="3"/>
      <c r="H305" s="3"/>
      <c r="I305" s="3"/>
      <c r="J305" s="3"/>
      <c r="K305" s="3"/>
      <c r="L305" s="3"/>
      <c r="M305" s="3"/>
    </row>
    <row r="306" spans="2:13" ht="46.5">
      <c r="B306" s="273"/>
      <c r="C306" s="272"/>
      <c r="D306" s="272"/>
      <c r="E306" s="4" t="s">
        <v>18</v>
      </c>
      <c r="F306" s="3"/>
      <c r="G306" s="3"/>
      <c r="H306" s="3"/>
      <c r="I306" s="3"/>
      <c r="J306" s="3"/>
      <c r="K306" s="3"/>
      <c r="L306" s="3"/>
      <c r="M306" s="3"/>
    </row>
    <row r="307" spans="2:13" ht="15">
      <c r="B307" s="375" t="s">
        <v>294</v>
      </c>
      <c r="C307" s="262" t="s">
        <v>312</v>
      </c>
      <c r="D307" s="262" t="s">
        <v>30</v>
      </c>
      <c r="E307" s="4" t="s">
        <v>21</v>
      </c>
      <c r="F307" s="3">
        <f>H307</f>
        <v>505.3</v>
      </c>
      <c r="G307" s="3"/>
      <c r="H307" s="3">
        <v>505.3</v>
      </c>
      <c r="I307" s="3"/>
      <c r="J307" s="3"/>
      <c r="K307" s="3"/>
      <c r="L307" s="3"/>
      <c r="M307" s="3"/>
    </row>
    <row r="308" spans="2:13" ht="30.75">
      <c r="B308" s="376"/>
      <c r="C308" s="271"/>
      <c r="D308" s="271"/>
      <c r="E308" s="4" t="s">
        <v>14</v>
      </c>
      <c r="F308" s="3"/>
      <c r="G308" s="3"/>
      <c r="H308" s="3"/>
      <c r="I308" s="3"/>
      <c r="J308" s="3"/>
      <c r="K308" s="3"/>
      <c r="L308" s="3"/>
      <c r="M308" s="3"/>
    </row>
    <row r="309" spans="2:13" ht="46.5">
      <c r="B309" s="376"/>
      <c r="C309" s="271"/>
      <c r="D309" s="271"/>
      <c r="E309" s="4" t="s">
        <v>15</v>
      </c>
      <c r="F309" s="3"/>
      <c r="G309" s="3"/>
      <c r="H309" s="3"/>
      <c r="I309" s="3"/>
      <c r="J309" s="3"/>
      <c r="K309" s="3"/>
      <c r="L309" s="3"/>
      <c r="M309" s="3"/>
    </row>
    <row r="310" spans="2:13" ht="15">
      <c r="B310" s="376"/>
      <c r="C310" s="271"/>
      <c r="D310" s="271"/>
      <c r="E310" s="4" t="s">
        <v>16</v>
      </c>
      <c r="F310" s="3">
        <f>H310</f>
        <v>505.3</v>
      </c>
      <c r="G310" s="3"/>
      <c r="H310" s="3">
        <v>505.3</v>
      </c>
      <c r="I310" s="3"/>
      <c r="J310" s="3"/>
      <c r="K310" s="3"/>
      <c r="L310" s="3"/>
      <c r="M310" s="3"/>
    </row>
    <row r="311" spans="2:13" ht="93">
      <c r="B311" s="376"/>
      <c r="C311" s="271"/>
      <c r="D311" s="271"/>
      <c r="E311" s="4" t="s">
        <v>314</v>
      </c>
      <c r="F311" s="3">
        <f>H311</f>
        <v>505.3</v>
      </c>
      <c r="G311" s="3"/>
      <c r="H311" s="3">
        <v>505.3</v>
      </c>
      <c r="I311" s="3"/>
      <c r="J311" s="3"/>
      <c r="K311" s="3"/>
      <c r="L311" s="3"/>
      <c r="M311" s="3"/>
    </row>
    <row r="312" spans="2:13" ht="30.75">
      <c r="B312" s="376"/>
      <c r="C312" s="271"/>
      <c r="D312" s="271"/>
      <c r="E312" s="4" t="s">
        <v>17</v>
      </c>
      <c r="F312" s="3"/>
      <c r="G312" s="3"/>
      <c r="H312" s="3"/>
      <c r="I312" s="3"/>
      <c r="J312" s="3"/>
      <c r="K312" s="3"/>
      <c r="L312" s="3"/>
      <c r="M312" s="3"/>
    </row>
    <row r="313" spans="2:13" ht="46.5">
      <c r="B313" s="377"/>
      <c r="C313" s="272"/>
      <c r="D313" s="272"/>
      <c r="E313" s="4" t="s">
        <v>18</v>
      </c>
      <c r="F313" s="3"/>
      <c r="G313" s="3"/>
      <c r="H313" s="3"/>
      <c r="I313" s="3"/>
      <c r="J313" s="3"/>
      <c r="K313" s="3"/>
      <c r="L313" s="3"/>
      <c r="M313" s="3"/>
    </row>
    <row r="314" spans="2:13" ht="24" customHeight="1">
      <c r="B314" s="265" t="s">
        <v>50</v>
      </c>
      <c r="C314" s="266"/>
      <c r="D314" s="262" t="s">
        <v>213</v>
      </c>
      <c r="E314" s="4" t="s">
        <v>21</v>
      </c>
      <c r="F314" s="11">
        <f>H314+I314+J314+K314+L314+M314+G314</f>
        <v>19431.600000000002</v>
      </c>
      <c r="G314" s="11">
        <f>G269+G276+G283+G289+G295+G301</f>
        <v>2081.4</v>
      </c>
      <c r="H314" s="1">
        <f>H269+H276+H283+H289+H295+H301+H307</f>
        <v>4198.3</v>
      </c>
      <c r="I314" s="1">
        <f>I269+I276+I283+I289+I295</f>
        <v>2041.9</v>
      </c>
      <c r="J314" s="1">
        <f>J269+J276+J283+J289+J295</f>
        <v>3320</v>
      </c>
      <c r="K314" s="1">
        <f>K269+K276+K283+K289+K295</f>
        <v>3650</v>
      </c>
      <c r="L314" s="1">
        <f>L269+L276+L283+L289+L295</f>
        <v>2520</v>
      </c>
      <c r="M314" s="1">
        <f>M269+M276+M283+M289+M295</f>
        <v>1620</v>
      </c>
    </row>
    <row r="315" spans="2:13" ht="30.75">
      <c r="B315" s="267"/>
      <c r="C315" s="268"/>
      <c r="D315" s="271"/>
      <c r="E315" s="4" t="s">
        <v>14</v>
      </c>
      <c r="F315" s="1"/>
      <c r="G315" s="1"/>
      <c r="H315" s="1"/>
      <c r="I315" s="1"/>
      <c r="J315" s="3"/>
      <c r="K315" s="3"/>
      <c r="L315" s="3"/>
      <c r="M315" s="3"/>
    </row>
    <row r="316" spans="2:13" ht="46.5">
      <c r="B316" s="267"/>
      <c r="C316" s="268"/>
      <c r="D316" s="271"/>
      <c r="E316" s="4" t="s">
        <v>15</v>
      </c>
      <c r="F316" s="1"/>
      <c r="G316" s="1"/>
      <c r="H316" s="1"/>
      <c r="I316" s="1"/>
      <c r="J316" s="1"/>
      <c r="K316" s="1"/>
      <c r="L316" s="1"/>
      <c r="M316" s="1"/>
    </row>
    <row r="317" spans="2:13" ht="31.5" customHeight="1">
      <c r="B317" s="267"/>
      <c r="C317" s="268"/>
      <c r="D317" s="271"/>
      <c r="E317" s="4" t="s">
        <v>16</v>
      </c>
      <c r="F317" s="11">
        <f>G317+H317+I317+J317+K317+L317+M317</f>
        <v>19431.6</v>
      </c>
      <c r="G317" s="11">
        <f>G272+G279+G286+G292+G298+G304</f>
        <v>2081.4</v>
      </c>
      <c r="H317" s="1">
        <f>H272+H279+H286+H292+H298+H304+H310</f>
        <v>4198.3</v>
      </c>
      <c r="I317" s="1">
        <f>I272+I279+I286+I292+I298</f>
        <v>2041.9</v>
      </c>
      <c r="J317" s="1">
        <f>J272+J279+J286+J292+J298</f>
        <v>3320</v>
      </c>
      <c r="K317" s="1">
        <f>K272+K279+K286+K292+K298</f>
        <v>3650</v>
      </c>
      <c r="L317" s="1">
        <f>L272+L279+L286+L292+L298</f>
        <v>2520</v>
      </c>
      <c r="M317" s="1">
        <f>M272+M279+M286+M292+M298</f>
        <v>1620</v>
      </c>
    </row>
    <row r="318" spans="2:13" ht="126.75" customHeight="1">
      <c r="B318" s="267"/>
      <c r="C318" s="268"/>
      <c r="D318" s="271"/>
      <c r="E318" s="4" t="s">
        <v>314</v>
      </c>
      <c r="F318" s="1">
        <f>F273+F280+F287+F293+F299+F305+F311</f>
        <v>4198.3</v>
      </c>
      <c r="G318" s="11"/>
      <c r="H318" s="1">
        <f>H273+H280+H287+H293+H299+H305+H311</f>
        <v>4198.3</v>
      </c>
      <c r="I318" s="1"/>
      <c r="J318" s="1"/>
      <c r="K318" s="1"/>
      <c r="L318" s="1"/>
      <c r="M318" s="1"/>
    </row>
    <row r="319" spans="2:13" ht="30.75">
      <c r="B319" s="267"/>
      <c r="C319" s="268"/>
      <c r="D319" s="271"/>
      <c r="E319" s="4" t="s">
        <v>17</v>
      </c>
      <c r="F319" s="3"/>
      <c r="G319" s="3"/>
      <c r="H319" s="3"/>
      <c r="I319" s="3"/>
      <c r="J319" s="3"/>
      <c r="K319" s="3"/>
      <c r="L319" s="3"/>
      <c r="M319" s="3"/>
    </row>
    <row r="320" spans="2:13" ht="46.5">
      <c r="B320" s="269"/>
      <c r="C320" s="270"/>
      <c r="D320" s="272"/>
      <c r="E320" s="4" t="s">
        <v>18</v>
      </c>
      <c r="F320" s="3"/>
      <c r="G320" s="3"/>
      <c r="H320" s="1"/>
      <c r="I320" s="3"/>
      <c r="J320" s="3"/>
      <c r="K320" s="3"/>
      <c r="L320" s="3"/>
      <c r="M320" s="3"/>
    </row>
    <row r="321" spans="2:13" ht="14.25">
      <c r="B321" s="298" t="s">
        <v>51</v>
      </c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  <c r="M321" s="298"/>
    </row>
    <row r="322" spans="2:13" ht="14.25">
      <c r="B322" s="298"/>
      <c r="C322" s="298"/>
      <c r="D322" s="298"/>
      <c r="E322" s="298"/>
      <c r="F322" s="298"/>
      <c r="G322" s="298"/>
      <c r="H322" s="298"/>
      <c r="I322" s="298"/>
      <c r="J322" s="298"/>
      <c r="K322" s="298"/>
      <c r="L322" s="298"/>
      <c r="M322" s="298"/>
    </row>
    <row r="323" spans="2:14" ht="131.25" customHeight="1">
      <c r="B323" s="258" t="s">
        <v>177</v>
      </c>
      <c r="C323" s="262" t="s">
        <v>124</v>
      </c>
      <c r="D323" s="262" t="s">
        <v>30</v>
      </c>
      <c r="E323" s="4" t="s">
        <v>175</v>
      </c>
      <c r="F323" s="1">
        <f>F326+F327+F330+F331+F332+F333</f>
        <v>909.5699999999999</v>
      </c>
      <c r="G323" s="1">
        <v>200</v>
      </c>
      <c r="H323" s="1">
        <f>H327</f>
        <v>50</v>
      </c>
      <c r="I323" s="1">
        <f>I325+I326</f>
        <v>150</v>
      </c>
      <c r="J323" s="1">
        <f>J325+J326</f>
        <v>59.57</v>
      </c>
      <c r="K323" s="1">
        <f>K325+K326</f>
        <v>150</v>
      </c>
      <c r="L323" s="1">
        <f>L325+L326</f>
        <v>150</v>
      </c>
      <c r="M323" s="1">
        <f>M325+M326</f>
        <v>150</v>
      </c>
      <c r="N323" s="39"/>
    </row>
    <row r="324" spans="2:13" ht="31.5" customHeight="1">
      <c r="B324" s="259"/>
      <c r="C324" s="271"/>
      <c r="D324" s="271"/>
      <c r="E324" s="4" t="s">
        <v>14</v>
      </c>
      <c r="F324" s="1"/>
      <c r="G324" s="1"/>
      <c r="H324" s="1"/>
      <c r="I324" s="1"/>
      <c r="J324" s="3"/>
      <c r="K324" s="3"/>
      <c r="L324" s="3"/>
      <c r="M324" s="3"/>
    </row>
    <row r="325" spans="2:13" ht="46.5">
      <c r="B325" s="259"/>
      <c r="C325" s="271"/>
      <c r="D325" s="271"/>
      <c r="E325" s="4" t="s">
        <v>15</v>
      </c>
      <c r="F325" s="1"/>
      <c r="G325" s="1"/>
      <c r="H325" s="1"/>
      <c r="I325" s="1"/>
      <c r="J325" s="1"/>
      <c r="K325" s="1"/>
      <c r="L325" s="1"/>
      <c r="M325" s="1"/>
    </row>
    <row r="326" spans="2:14" ht="93">
      <c r="B326" s="259"/>
      <c r="C326" s="271"/>
      <c r="D326" s="271"/>
      <c r="E326" s="4" t="s">
        <v>165</v>
      </c>
      <c r="F326" s="1">
        <f>I326+J326+K326+L326+M326+G326</f>
        <v>814.5699999999999</v>
      </c>
      <c r="G326" s="1">
        <v>155</v>
      </c>
      <c r="H326" s="5">
        <v>50</v>
      </c>
      <c r="I326" s="1">
        <v>150</v>
      </c>
      <c r="J326" s="1">
        <v>59.57</v>
      </c>
      <c r="K326" s="1">
        <v>150</v>
      </c>
      <c r="L326" s="1">
        <v>150</v>
      </c>
      <c r="M326" s="1">
        <v>150</v>
      </c>
      <c r="N326" s="39"/>
    </row>
    <row r="327" spans="2:14" ht="93">
      <c r="B327" s="259"/>
      <c r="C327" s="271"/>
      <c r="D327" s="271"/>
      <c r="E327" s="4" t="s">
        <v>314</v>
      </c>
      <c r="F327" s="3">
        <v>50</v>
      </c>
      <c r="G327" s="3"/>
      <c r="H327" s="1">
        <v>50</v>
      </c>
      <c r="I327" s="1"/>
      <c r="J327" s="1"/>
      <c r="K327" s="1"/>
      <c r="L327" s="1"/>
      <c r="M327" s="1"/>
      <c r="N327" s="39"/>
    </row>
    <row r="328" spans="2:13" ht="30.75">
      <c r="B328" s="259"/>
      <c r="C328" s="271"/>
      <c r="D328" s="271"/>
      <c r="E328" s="4" t="s">
        <v>17</v>
      </c>
      <c r="F328" s="3"/>
      <c r="G328" s="3"/>
      <c r="H328" s="3"/>
      <c r="I328" s="3"/>
      <c r="J328" s="3"/>
      <c r="K328" s="3"/>
      <c r="L328" s="3"/>
      <c r="M328" s="3"/>
    </row>
    <row r="329" spans="2:13" ht="46.5">
      <c r="B329" s="259"/>
      <c r="C329" s="271"/>
      <c r="D329" s="272"/>
      <c r="E329" s="4" t="s">
        <v>18</v>
      </c>
      <c r="F329" s="7"/>
      <c r="G329" s="7"/>
      <c r="H329" s="7"/>
      <c r="I329" s="3"/>
      <c r="J329" s="3"/>
      <c r="K329" s="3"/>
      <c r="L329" s="3"/>
      <c r="M329" s="3"/>
    </row>
    <row r="330" spans="2:13" ht="95.25" customHeight="1">
      <c r="B330" s="259"/>
      <c r="C330" s="259"/>
      <c r="D330" s="41" t="s">
        <v>217</v>
      </c>
      <c r="E330" s="4" t="s">
        <v>176</v>
      </c>
      <c r="F330" s="1">
        <f>G330+H330+I330+J330+K330+L330+M330</f>
        <v>10</v>
      </c>
      <c r="G330" s="3">
        <v>10</v>
      </c>
      <c r="H330" s="3"/>
      <c r="I330" s="3"/>
      <c r="J330" s="3"/>
      <c r="K330" s="3"/>
      <c r="L330" s="3"/>
      <c r="M330" s="3"/>
    </row>
    <row r="331" spans="2:13" ht="113.25" customHeight="1">
      <c r="B331" s="259"/>
      <c r="C331" s="259"/>
      <c r="D331" s="41" t="s">
        <v>218</v>
      </c>
      <c r="E331" s="4" t="s">
        <v>176</v>
      </c>
      <c r="F331" s="1">
        <f>G331+H331+I331+J331+K331+L331+M331</f>
        <v>10</v>
      </c>
      <c r="G331" s="3">
        <v>10</v>
      </c>
      <c r="H331" s="3"/>
      <c r="I331" s="3"/>
      <c r="J331" s="3"/>
      <c r="K331" s="3"/>
      <c r="L331" s="3"/>
      <c r="M331" s="3"/>
    </row>
    <row r="332" spans="2:13" ht="78" customHeight="1">
      <c r="B332" s="259"/>
      <c r="C332" s="259"/>
      <c r="D332" s="41" t="s">
        <v>219</v>
      </c>
      <c r="E332" s="4" t="s">
        <v>176</v>
      </c>
      <c r="F332" s="1">
        <f>G332+H332+I332+J332+K332+L332+M332</f>
        <v>15</v>
      </c>
      <c r="G332" s="3">
        <v>15</v>
      </c>
      <c r="H332" s="3"/>
      <c r="I332" s="3"/>
      <c r="J332" s="3"/>
      <c r="K332" s="3"/>
      <c r="L332" s="3"/>
      <c r="M332" s="3"/>
    </row>
    <row r="333" spans="2:13" ht="51.75" customHeight="1">
      <c r="B333" s="273"/>
      <c r="C333" s="273"/>
      <c r="D333" s="41" t="s">
        <v>206</v>
      </c>
      <c r="E333" s="4" t="s">
        <v>176</v>
      </c>
      <c r="F333" s="1">
        <f>G333+H333+I333+J333+K333+L333+M333</f>
        <v>10</v>
      </c>
      <c r="G333" s="3">
        <v>10</v>
      </c>
      <c r="H333" s="3"/>
      <c r="I333" s="3"/>
      <c r="J333" s="3"/>
      <c r="K333" s="3"/>
      <c r="L333" s="3"/>
      <c r="M333" s="3"/>
    </row>
    <row r="334" spans="2:13" ht="131.25" customHeight="1">
      <c r="B334" s="258" t="s">
        <v>178</v>
      </c>
      <c r="C334" s="262" t="s">
        <v>52</v>
      </c>
      <c r="D334" s="262" t="s">
        <v>30</v>
      </c>
      <c r="E334" s="4" t="s">
        <v>175</v>
      </c>
      <c r="F334" s="1">
        <f>F336+F337+F340+F341</f>
        <v>900</v>
      </c>
      <c r="G334" s="1">
        <f aca="true" t="shared" si="10" ref="G334:M334">G336+G337+G340+G341</f>
        <v>150</v>
      </c>
      <c r="H334" s="1"/>
      <c r="I334" s="1">
        <f t="shared" si="10"/>
        <v>150</v>
      </c>
      <c r="J334" s="1">
        <f t="shared" si="10"/>
        <v>150</v>
      </c>
      <c r="K334" s="1">
        <f t="shared" si="10"/>
        <v>150</v>
      </c>
      <c r="L334" s="1">
        <f t="shared" si="10"/>
        <v>150</v>
      </c>
      <c r="M334" s="1">
        <f t="shared" si="10"/>
        <v>150</v>
      </c>
    </row>
    <row r="335" spans="2:13" ht="30.75">
      <c r="B335" s="259"/>
      <c r="C335" s="271"/>
      <c r="D335" s="259"/>
      <c r="E335" s="4" t="s">
        <v>14</v>
      </c>
      <c r="F335" s="1"/>
      <c r="G335" s="1"/>
      <c r="H335" s="1"/>
      <c r="I335" s="1"/>
      <c r="J335" s="3"/>
      <c r="K335" s="3"/>
      <c r="L335" s="3"/>
      <c r="M335" s="3"/>
    </row>
    <row r="336" spans="2:13" ht="46.5">
      <c r="B336" s="259"/>
      <c r="C336" s="271"/>
      <c r="D336" s="259"/>
      <c r="E336" s="4" t="s">
        <v>15</v>
      </c>
      <c r="F336" s="1"/>
      <c r="G336" s="1"/>
      <c r="H336" s="1"/>
      <c r="I336" s="1"/>
      <c r="J336" s="1"/>
      <c r="K336" s="1"/>
      <c r="L336" s="1"/>
      <c r="M336" s="1"/>
    </row>
    <row r="337" spans="2:13" ht="93">
      <c r="B337" s="259"/>
      <c r="C337" s="271"/>
      <c r="D337" s="259"/>
      <c r="E337" s="4" t="s">
        <v>165</v>
      </c>
      <c r="F337" s="1">
        <f>G337+H337+I337+J337+K337+L337+M337</f>
        <v>840</v>
      </c>
      <c r="G337" s="1">
        <v>90</v>
      </c>
      <c r="H337" s="1"/>
      <c r="I337" s="1">
        <v>150</v>
      </c>
      <c r="J337" s="1">
        <v>150</v>
      </c>
      <c r="K337" s="1">
        <v>150</v>
      </c>
      <c r="L337" s="1">
        <v>150</v>
      </c>
      <c r="M337" s="1">
        <v>150</v>
      </c>
    </row>
    <row r="338" spans="2:13" ht="30.75">
      <c r="B338" s="259"/>
      <c r="C338" s="271"/>
      <c r="D338" s="259"/>
      <c r="E338" s="4" t="s">
        <v>17</v>
      </c>
      <c r="F338" s="3"/>
      <c r="G338" s="3"/>
      <c r="H338" s="3"/>
      <c r="I338" s="3"/>
      <c r="J338" s="3"/>
      <c r="K338" s="3"/>
      <c r="L338" s="3"/>
      <c r="M338" s="3"/>
    </row>
    <row r="339" spans="2:13" ht="46.5">
      <c r="B339" s="259"/>
      <c r="C339" s="271"/>
      <c r="D339" s="273"/>
      <c r="E339" s="4" t="s">
        <v>18</v>
      </c>
      <c r="F339" s="3"/>
      <c r="G339" s="3"/>
      <c r="H339" s="3"/>
      <c r="I339" s="3"/>
      <c r="J339" s="3"/>
      <c r="K339" s="3"/>
      <c r="L339" s="3"/>
      <c r="M339" s="3"/>
    </row>
    <row r="340" spans="2:13" ht="78" customHeight="1">
      <c r="B340" s="259"/>
      <c r="C340" s="259"/>
      <c r="D340" s="41" t="s">
        <v>217</v>
      </c>
      <c r="E340" s="4" t="s">
        <v>176</v>
      </c>
      <c r="F340" s="40">
        <v>30</v>
      </c>
      <c r="G340" s="40">
        <v>30</v>
      </c>
      <c r="H340" s="3"/>
      <c r="I340" s="3"/>
      <c r="J340" s="3"/>
      <c r="K340" s="3"/>
      <c r="L340" s="3"/>
      <c r="M340" s="3"/>
    </row>
    <row r="341" spans="2:13" ht="135" customHeight="1">
      <c r="B341" s="273"/>
      <c r="C341" s="273"/>
      <c r="D341" s="41" t="s">
        <v>220</v>
      </c>
      <c r="E341" s="4" t="s">
        <v>176</v>
      </c>
      <c r="F341" s="40">
        <v>30</v>
      </c>
      <c r="G341" s="40">
        <v>30</v>
      </c>
      <c r="H341" s="3"/>
      <c r="I341" s="3"/>
      <c r="J341" s="3"/>
      <c r="K341" s="3"/>
      <c r="L341" s="3"/>
      <c r="M341" s="3"/>
    </row>
    <row r="342" spans="2:13" ht="15.75" customHeight="1">
      <c r="B342" s="277" t="s">
        <v>179</v>
      </c>
      <c r="C342" s="262" t="s">
        <v>53</v>
      </c>
      <c r="D342" s="262" t="s">
        <v>30</v>
      </c>
      <c r="E342" s="4" t="s">
        <v>21</v>
      </c>
      <c r="F342" s="1">
        <f>F344+F345</f>
        <v>0</v>
      </c>
      <c r="G342" s="1"/>
      <c r="H342" s="1"/>
      <c r="I342" s="1"/>
      <c r="J342" s="1"/>
      <c r="K342" s="1"/>
      <c r="L342" s="1"/>
      <c r="M342" s="1"/>
    </row>
    <row r="343" spans="2:13" ht="30.75">
      <c r="B343" s="278"/>
      <c r="C343" s="271"/>
      <c r="D343" s="271"/>
      <c r="E343" s="4" t="s">
        <v>14</v>
      </c>
      <c r="F343" s="1"/>
      <c r="G343" s="1"/>
      <c r="H343" s="1"/>
      <c r="I343" s="1"/>
      <c r="J343" s="3"/>
      <c r="K343" s="3"/>
      <c r="L343" s="3"/>
      <c r="M343" s="3"/>
    </row>
    <row r="344" spans="2:13" ht="47.25" customHeight="1">
      <c r="B344" s="278"/>
      <c r="C344" s="271"/>
      <c r="D344" s="271"/>
      <c r="E344" s="4" t="s">
        <v>15</v>
      </c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278"/>
      <c r="C345" s="271"/>
      <c r="D345" s="271"/>
      <c r="E345" s="4" t="s">
        <v>16</v>
      </c>
      <c r="F345" s="1">
        <f>G345+H345+I345+J345+K345+L345+M345</f>
        <v>0</v>
      </c>
      <c r="G345" s="1"/>
      <c r="H345" s="1"/>
      <c r="I345" s="1"/>
      <c r="J345" s="1"/>
      <c r="K345" s="1"/>
      <c r="L345" s="1"/>
      <c r="M345" s="1"/>
    </row>
    <row r="346" spans="2:13" ht="31.5" customHeight="1">
      <c r="B346" s="278"/>
      <c r="C346" s="271"/>
      <c r="D346" s="271"/>
      <c r="E346" s="4" t="s">
        <v>17</v>
      </c>
      <c r="F346" s="3"/>
      <c r="G346" s="3"/>
      <c r="H346" s="3"/>
      <c r="I346" s="3"/>
      <c r="J346" s="3"/>
      <c r="K346" s="3"/>
      <c r="L346" s="3"/>
      <c r="M346" s="3"/>
    </row>
    <row r="347" spans="2:13" ht="46.5">
      <c r="B347" s="279"/>
      <c r="C347" s="272"/>
      <c r="D347" s="272"/>
      <c r="E347" s="4" t="s">
        <v>18</v>
      </c>
      <c r="F347" s="3"/>
      <c r="G347" s="3"/>
      <c r="H347" s="3"/>
      <c r="I347" s="3"/>
      <c r="J347" s="3"/>
      <c r="K347" s="3"/>
      <c r="L347" s="3"/>
      <c r="M347" s="3"/>
    </row>
    <row r="348" spans="2:13" ht="15">
      <c r="B348" s="258" t="s">
        <v>180</v>
      </c>
      <c r="C348" s="262" t="s">
        <v>113</v>
      </c>
      <c r="D348" s="262" t="s">
        <v>20</v>
      </c>
      <c r="E348" s="4" t="s">
        <v>21</v>
      </c>
      <c r="F348" s="40">
        <v>200</v>
      </c>
      <c r="G348" s="40">
        <v>200</v>
      </c>
      <c r="H348" s="3"/>
      <c r="I348" s="3"/>
      <c r="J348" s="3"/>
      <c r="K348" s="3"/>
      <c r="L348" s="3"/>
      <c r="M348" s="3"/>
    </row>
    <row r="349" spans="2:13" ht="30.75">
      <c r="B349" s="259"/>
      <c r="C349" s="271"/>
      <c r="D349" s="281"/>
      <c r="E349" s="4" t="s">
        <v>14</v>
      </c>
      <c r="F349" s="40"/>
      <c r="G349" s="40"/>
      <c r="H349" s="3"/>
      <c r="I349" s="3"/>
      <c r="J349" s="3"/>
      <c r="K349" s="3"/>
      <c r="L349" s="3"/>
      <c r="M349" s="3"/>
    </row>
    <row r="350" spans="2:13" ht="46.5">
      <c r="B350" s="259"/>
      <c r="C350" s="271"/>
      <c r="D350" s="281"/>
      <c r="E350" s="4" t="s">
        <v>15</v>
      </c>
      <c r="F350" s="40"/>
      <c r="G350" s="40"/>
      <c r="H350" s="3"/>
      <c r="I350" s="3"/>
      <c r="J350" s="3"/>
      <c r="K350" s="3"/>
      <c r="L350" s="3"/>
      <c r="M350" s="3"/>
    </row>
    <row r="351" spans="2:13" ht="31.5" customHeight="1">
      <c r="B351" s="259"/>
      <c r="C351" s="271"/>
      <c r="D351" s="281"/>
      <c r="E351" s="4" t="s">
        <v>16</v>
      </c>
      <c r="F351" s="40">
        <v>200</v>
      </c>
      <c r="G351" s="40">
        <v>200</v>
      </c>
      <c r="H351" s="3"/>
      <c r="I351" s="3"/>
      <c r="J351" s="3"/>
      <c r="K351" s="3"/>
      <c r="L351" s="3"/>
      <c r="M351" s="3"/>
    </row>
    <row r="352" spans="2:13" ht="30.75">
      <c r="B352" s="259"/>
      <c r="C352" s="271"/>
      <c r="D352" s="281"/>
      <c r="E352" s="4" t="s">
        <v>17</v>
      </c>
      <c r="F352" s="3"/>
      <c r="G352" s="3"/>
      <c r="H352" s="3"/>
      <c r="I352" s="3"/>
      <c r="J352" s="3"/>
      <c r="K352" s="3"/>
      <c r="L352" s="3"/>
      <c r="M352" s="3"/>
    </row>
    <row r="353" spans="2:13" ht="46.5">
      <c r="B353" s="273"/>
      <c r="C353" s="272"/>
      <c r="D353" s="282"/>
      <c r="E353" s="4" t="s">
        <v>18</v>
      </c>
      <c r="F353" s="3"/>
      <c r="G353" s="3"/>
      <c r="H353" s="3"/>
      <c r="I353" s="3"/>
      <c r="J353" s="3"/>
      <c r="K353" s="3"/>
      <c r="L353" s="3"/>
      <c r="M353" s="3"/>
    </row>
    <row r="354" spans="2:13" ht="15">
      <c r="B354" s="258" t="s">
        <v>181</v>
      </c>
      <c r="C354" s="262" t="s">
        <v>109</v>
      </c>
      <c r="D354" s="262" t="s">
        <v>114</v>
      </c>
      <c r="E354" s="4" t="s">
        <v>21</v>
      </c>
      <c r="F354" s="40"/>
      <c r="G354" s="40"/>
      <c r="H354" s="3"/>
      <c r="I354" s="3"/>
      <c r="J354" s="3"/>
      <c r="K354" s="3"/>
      <c r="L354" s="3"/>
      <c r="M354" s="3"/>
    </row>
    <row r="355" spans="2:13" ht="30.75">
      <c r="B355" s="259"/>
      <c r="C355" s="271"/>
      <c r="D355" s="281"/>
      <c r="E355" s="4" t="s">
        <v>14</v>
      </c>
      <c r="F355" s="40"/>
      <c r="G355" s="40"/>
      <c r="H355" s="3"/>
      <c r="I355" s="3"/>
      <c r="J355" s="3"/>
      <c r="K355" s="3"/>
      <c r="L355" s="3"/>
      <c r="M355" s="3"/>
    </row>
    <row r="356" spans="2:13" ht="46.5">
      <c r="B356" s="259"/>
      <c r="C356" s="271"/>
      <c r="D356" s="281"/>
      <c r="E356" s="4" t="s">
        <v>15</v>
      </c>
      <c r="F356" s="40"/>
      <c r="G356" s="40"/>
      <c r="H356" s="3"/>
      <c r="I356" s="3"/>
      <c r="J356" s="3"/>
      <c r="K356" s="3"/>
      <c r="L356" s="3"/>
      <c r="M356" s="3"/>
    </row>
    <row r="357" spans="2:13" ht="31.5" customHeight="1">
      <c r="B357" s="259"/>
      <c r="C357" s="271"/>
      <c r="D357" s="281"/>
      <c r="E357" s="4" t="s">
        <v>16</v>
      </c>
      <c r="F357" s="40"/>
      <c r="G357" s="40"/>
      <c r="H357" s="3"/>
      <c r="I357" s="3"/>
      <c r="J357" s="3"/>
      <c r="K357" s="3"/>
      <c r="L357" s="3"/>
      <c r="M357" s="3"/>
    </row>
    <row r="358" spans="2:13" ht="30.75">
      <c r="B358" s="259"/>
      <c r="C358" s="271"/>
      <c r="D358" s="281"/>
      <c r="E358" s="4" t="s">
        <v>17</v>
      </c>
      <c r="F358" s="3"/>
      <c r="G358" s="3"/>
      <c r="H358" s="3"/>
      <c r="I358" s="3"/>
      <c r="J358" s="3"/>
      <c r="K358" s="3"/>
      <c r="L358" s="3"/>
      <c r="M358" s="3"/>
    </row>
    <row r="359" spans="2:13" ht="46.5">
      <c r="B359" s="273"/>
      <c r="C359" s="272"/>
      <c r="D359" s="282"/>
      <c r="E359" s="4" t="s">
        <v>18</v>
      </c>
      <c r="F359" s="3"/>
      <c r="G359" s="3"/>
      <c r="H359" s="3"/>
      <c r="I359" s="3"/>
      <c r="J359" s="3"/>
      <c r="K359" s="3"/>
      <c r="L359" s="3"/>
      <c r="M359" s="3"/>
    </row>
    <row r="360" spans="2:13" ht="15">
      <c r="B360" s="258" t="s">
        <v>182</v>
      </c>
      <c r="C360" s="262" t="s">
        <v>110</v>
      </c>
      <c r="D360" s="262" t="s">
        <v>114</v>
      </c>
      <c r="E360" s="4" t="s">
        <v>21</v>
      </c>
      <c r="F360" s="40"/>
      <c r="G360" s="40"/>
      <c r="H360" s="3"/>
      <c r="I360" s="3"/>
      <c r="J360" s="3"/>
      <c r="K360" s="3"/>
      <c r="L360" s="3"/>
      <c r="M360" s="3"/>
    </row>
    <row r="361" spans="2:13" ht="30.75">
      <c r="B361" s="259"/>
      <c r="C361" s="271"/>
      <c r="D361" s="281"/>
      <c r="E361" s="4" t="s">
        <v>14</v>
      </c>
      <c r="F361" s="40"/>
      <c r="G361" s="40"/>
      <c r="H361" s="3"/>
      <c r="I361" s="3"/>
      <c r="J361" s="3"/>
      <c r="K361" s="3"/>
      <c r="L361" s="3"/>
      <c r="M361" s="3"/>
    </row>
    <row r="362" spans="2:13" ht="46.5">
      <c r="B362" s="259"/>
      <c r="C362" s="271"/>
      <c r="D362" s="281"/>
      <c r="E362" s="4" t="s">
        <v>15</v>
      </c>
      <c r="F362" s="40"/>
      <c r="G362" s="40"/>
      <c r="H362" s="3"/>
      <c r="I362" s="3"/>
      <c r="J362" s="3"/>
      <c r="K362" s="3"/>
      <c r="L362" s="3"/>
      <c r="M362" s="3"/>
    </row>
    <row r="363" spans="2:13" ht="31.5" customHeight="1">
      <c r="B363" s="259"/>
      <c r="C363" s="271"/>
      <c r="D363" s="281"/>
      <c r="E363" s="4" t="s">
        <v>16</v>
      </c>
      <c r="F363" s="40"/>
      <c r="G363" s="40"/>
      <c r="H363" s="3"/>
      <c r="I363" s="3"/>
      <c r="J363" s="3"/>
      <c r="K363" s="3"/>
      <c r="L363" s="3"/>
      <c r="M363" s="3"/>
    </row>
    <row r="364" spans="2:13" ht="30.75">
      <c r="B364" s="259"/>
      <c r="C364" s="271"/>
      <c r="D364" s="281"/>
      <c r="E364" s="4" t="s">
        <v>17</v>
      </c>
      <c r="F364" s="40"/>
      <c r="G364" s="40"/>
      <c r="H364" s="3"/>
      <c r="I364" s="3"/>
      <c r="J364" s="3"/>
      <c r="K364" s="3"/>
      <c r="L364" s="3"/>
      <c r="M364" s="3"/>
    </row>
    <row r="365" spans="2:13" ht="46.5">
      <c r="B365" s="273"/>
      <c r="C365" s="272"/>
      <c r="D365" s="282"/>
      <c r="E365" s="4" t="s">
        <v>18</v>
      </c>
      <c r="F365" s="40"/>
      <c r="G365" s="40"/>
      <c r="H365" s="3"/>
      <c r="I365" s="3"/>
      <c r="J365" s="3"/>
      <c r="K365" s="3"/>
      <c r="L365" s="3"/>
      <c r="M365" s="3"/>
    </row>
    <row r="366" spans="2:13" ht="15">
      <c r="B366" s="258" t="s">
        <v>183</v>
      </c>
      <c r="C366" s="262" t="s">
        <v>111</v>
      </c>
      <c r="D366" s="262" t="s">
        <v>20</v>
      </c>
      <c r="E366" s="4" t="s">
        <v>21</v>
      </c>
      <c r="F366" s="40">
        <v>100</v>
      </c>
      <c r="G366" s="40">
        <v>100</v>
      </c>
      <c r="H366" s="3"/>
      <c r="I366" s="3"/>
      <c r="J366" s="3"/>
      <c r="K366" s="3"/>
      <c r="L366" s="3"/>
      <c r="M366" s="3"/>
    </row>
    <row r="367" spans="2:13" ht="30.75">
      <c r="B367" s="259"/>
      <c r="C367" s="271"/>
      <c r="D367" s="281"/>
      <c r="E367" s="4" t="s">
        <v>14</v>
      </c>
      <c r="F367" s="40"/>
      <c r="G367" s="40"/>
      <c r="H367" s="3"/>
      <c r="I367" s="3"/>
      <c r="J367" s="3"/>
      <c r="K367" s="3"/>
      <c r="L367" s="3"/>
      <c r="M367" s="3"/>
    </row>
    <row r="368" spans="2:13" ht="46.5">
      <c r="B368" s="259"/>
      <c r="C368" s="271"/>
      <c r="D368" s="281"/>
      <c r="E368" s="4" t="s">
        <v>15</v>
      </c>
      <c r="F368" s="40"/>
      <c r="G368" s="40"/>
      <c r="H368" s="3"/>
      <c r="I368" s="3"/>
      <c r="J368" s="3"/>
      <c r="K368" s="3"/>
      <c r="L368" s="3"/>
      <c r="M368" s="3"/>
    </row>
    <row r="369" spans="2:13" ht="31.5" customHeight="1">
      <c r="B369" s="259"/>
      <c r="C369" s="271"/>
      <c r="D369" s="281"/>
      <c r="E369" s="4" t="s">
        <v>16</v>
      </c>
      <c r="F369" s="40">
        <v>100</v>
      </c>
      <c r="G369" s="40">
        <v>100</v>
      </c>
      <c r="H369" s="3"/>
      <c r="I369" s="3"/>
      <c r="J369" s="3"/>
      <c r="K369" s="3"/>
      <c r="L369" s="3"/>
      <c r="M369" s="3"/>
    </row>
    <row r="370" spans="2:13" ht="30.75">
      <c r="B370" s="259"/>
      <c r="C370" s="271"/>
      <c r="D370" s="281"/>
      <c r="E370" s="4" t="s">
        <v>17</v>
      </c>
      <c r="F370" s="40"/>
      <c r="G370" s="40"/>
      <c r="H370" s="3"/>
      <c r="I370" s="3"/>
      <c r="J370" s="3"/>
      <c r="K370" s="3"/>
      <c r="L370" s="3"/>
      <c r="M370" s="3"/>
    </row>
    <row r="371" spans="2:13" ht="46.5">
      <c r="B371" s="273"/>
      <c r="C371" s="272"/>
      <c r="D371" s="282"/>
      <c r="E371" s="4" t="s">
        <v>18</v>
      </c>
      <c r="F371" s="40"/>
      <c r="G371" s="40"/>
      <c r="H371" s="3"/>
      <c r="I371" s="3"/>
      <c r="J371" s="3"/>
      <c r="K371" s="3"/>
      <c r="L371" s="3"/>
      <c r="M371" s="3"/>
    </row>
    <row r="372" spans="2:13" ht="15">
      <c r="B372" s="258" t="s">
        <v>184</v>
      </c>
      <c r="C372" s="262" t="s">
        <v>112</v>
      </c>
      <c r="D372" s="262" t="s">
        <v>20</v>
      </c>
      <c r="E372" s="4" t="s">
        <v>21</v>
      </c>
      <c r="F372" s="40">
        <v>50</v>
      </c>
      <c r="G372" s="40">
        <v>50</v>
      </c>
      <c r="H372" s="3"/>
      <c r="I372" s="3"/>
      <c r="J372" s="3"/>
      <c r="K372" s="3"/>
      <c r="L372" s="3"/>
      <c r="M372" s="3"/>
    </row>
    <row r="373" spans="2:13" ht="30.75">
      <c r="B373" s="259"/>
      <c r="C373" s="271"/>
      <c r="D373" s="281"/>
      <c r="E373" s="4" t="s">
        <v>14</v>
      </c>
      <c r="F373" s="40"/>
      <c r="G373" s="40"/>
      <c r="H373" s="3"/>
      <c r="I373" s="3"/>
      <c r="J373" s="3"/>
      <c r="K373" s="3"/>
      <c r="L373" s="3"/>
      <c r="M373" s="3"/>
    </row>
    <row r="374" spans="2:13" ht="46.5">
      <c r="B374" s="259"/>
      <c r="C374" s="271"/>
      <c r="D374" s="281"/>
      <c r="E374" s="4" t="s">
        <v>15</v>
      </c>
      <c r="F374" s="40"/>
      <c r="G374" s="40"/>
      <c r="H374" s="3"/>
      <c r="I374" s="3"/>
      <c r="J374" s="3"/>
      <c r="K374" s="3"/>
      <c r="L374" s="3"/>
      <c r="M374" s="3"/>
    </row>
    <row r="375" spans="2:13" ht="31.5" customHeight="1">
      <c r="B375" s="259"/>
      <c r="C375" s="271"/>
      <c r="D375" s="281"/>
      <c r="E375" s="4" t="s">
        <v>16</v>
      </c>
      <c r="F375" s="40">
        <v>50</v>
      </c>
      <c r="G375" s="40">
        <v>50</v>
      </c>
      <c r="H375" s="3"/>
      <c r="I375" s="3"/>
      <c r="J375" s="3"/>
      <c r="K375" s="3"/>
      <c r="L375" s="3"/>
      <c r="M375" s="3"/>
    </row>
    <row r="376" spans="2:13" ht="30.75">
      <c r="B376" s="259"/>
      <c r="C376" s="271"/>
      <c r="D376" s="281"/>
      <c r="E376" s="4" t="s">
        <v>17</v>
      </c>
      <c r="F376" s="40"/>
      <c r="G376" s="40"/>
      <c r="H376" s="3"/>
      <c r="I376" s="3"/>
      <c r="J376" s="3"/>
      <c r="K376" s="3"/>
      <c r="L376" s="3"/>
      <c r="M376" s="3"/>
    </row>
    <row r="377" spans="2:13" ht="46.5">
      <c r="B377" s="273"/>
      <c r="C377" s="272"/>
      <c r="D377" s="282"/>
      <c r="E377" s="4" t="s">
        <v>18</v>
      </c>
      <c r="F377" s="40"/>
      <c r="G377" s="40"/>
      <c r="H377" s="3"/>
      <c r="I377" s="3"/>
      <c r="J377" s="3"/>
      <c r="K377" s="3"/>
      <c r="L377" s="3"/>
      <c r="M377" s="3"/>
    </row>
    <row r="378" spans="2:13" ht="15">
      <c r="B378" s="363" t="s">
        <v>298</v>
      </c>
      <c r="C378" s="262" t="s">
        <v>299</v>
      </c>
      <c r="D378" s="280" t="s">
        <v>302</v>
      </c>
      <c r="E378" s="4" t="s">
        <v>21</v>
      </c>
      <c r="F378" s="40">
        <v>300</v>
      </c>
      <c r="G378" s="40"/>
      <c r="H378" s="3">
        <v>300</v>
      </c>
      <c r="I378" s="3"/>
      <c r="J378" s="3"/>
      <c r="K378" s="3"/>
      <c r="L378" s="3"/>
      <c r="M378" s="3"/>
    </row>
    <row r="379" spans="2:13" ht="30.75">
      <c r="B379" s="364"/>
      <c r="C379" s="271"/>
      <c r="D379" s="378"/>
      <c r="E379" s="4" t="s">
        <v>14</v>
      </c>
      <c r="F379" s="40">
        <v>300</v>
      </c>
      <c r="G379" s="40"/>
      <c r="H379" s="3">
        <v>300</v>
      </c>
      <c r="I379" s="3"/>
      <c r="J379" s="3"/>
      <c r="K379" s="3"/>
      <c r="L379" s="3"/>
      <c r="M379" s="3"/>
    </row>
    <row r="380" spans="2:13" ht="46.5">
      <c r="B380" s="364"/>
      <c r="C380" s="271"/>
      <c r="D380" s="378"/>
      <c r="E380" s="4" t="s">
        <v>15</v>
      </c>
      <c r="F380" s="7"/>
      <c r="G380" s="7"/>
      <c r="H380" s="7"/>
      <c r="I380" s="3"/>
      <c r="J380" s="3"/>
      <c r="K380" s="3"/>
      <c r="L380" s="3"/>
      <c r="M380" s="3"/>
    </row>
    <row r="381" spans="2:13" ht="15">
      <c r="B381" s="364"/>
      <c r="C381" s="271"/>
      <c r="D381" s="378"/>
      <c r="E381" s="4" t="s">
        <v>16</v>
      </c>
      <c r="F381" s="40"/>
      <c r="G381" s="40"/>
      <c r="H381" s="3"/>
      <c r="I381" s="3"/>
      <c r="J381" s="3"/>
      <c r="K381" s="3"/>
      <c r="L381" s="3"/>
      <c r="M381" s="3"/>
    </row>
    <row r="382" spans="2:13" ht="30.75">
      <c r="B382" s="364"/>
      <c r="C382" s="271"/>
      <c r="D382" s="378"/>
      <c r="E382" s="4" t="s">
        <v>17</v>
      </c>
      <c r="F382" s="40"/>
      <c r="G382" s="40"/>
      <c r="H382" s="3"/>
      <c r="I382" s="3"/>
      <c r="J382" s="3"/>
      <c r="K382" s="3"/>
      <c r="L382" s="3"/>
      <c r="M382" s="3"/>
    </row>
    <row r="383" spans="2:13" ht="46.5">
      <c r="B383" s="364"/>
      <c r="C383" s="271"/>
      <c r="D383" s="379"/>
      <c r="E383" s="4" t="s">
        <v>18</v>
      </c>
      <c r="F383" s="40"/>
      <c r="G383" s="40"/>
      <c r="H383" s="3"/>
      <c r="I383" s="3"/>
      <c r="J383" s="3"/>
      <c r="K383" s="3"/>
      <c r="L383" s="3"/>
      <c r="M383" s="3"/>
    </row>
    <row r="384" spans="2:13" ht="53.25" customHeight="1">
      <c r="B384" s="260"/>
      <c r="C384" s="260"/>
      <c r="D384" s="46" t="s">
        <v>300</v>
      </c>
      <c r="E384" s="4" t="s">
        <v>14</v>
      </c>
      <c r="F384" s="40">
        <v>150</v>
      </c>
      <c r="G384" s="40"/>
      <c r="H384" s="3">
        <v>150</v>
      </c>
      <c r="I384" s="3"/>
      <c r="J384" s="3"/>
      <c r="K384" s="3"/>
      <c r="L384" s="3"/>
      <c r="M384" s="3"/>
    </row>
    <row r="385" spans="2:13" ht="30.75">
      <c r="B385" s="260"/>
      <c r="C385" s="260"/>
      <c r="D385" s="46" t="s">
        <v>301</v>
      </c>
      <c r="E385" s="4" t="s">
        <v>14</v>
      </c>
      <c r="F385" s="40">
        <v>50</v>
      </c>
      <c r="G385" s="40"/>
      <c r="H385" s="3">
        <v>50</v>
      </c>
      <c r="I385" s="3"/>
      <c r="J385" s="3"/>
      <c r="K385" s="3"/>
      <c r="L385" s="3"/>
      <c r="M385" s="3"/>
    </row>
    <row r="386" spans="2:13" ht="90.75" customHeight="1">
      <c r="B386" s="261"/>
      <c r="C386" s="261"/>
      <c r="D386" s="46" t="s">
        <v>303</v>
      </c>
      <c r="E386" s="4" t="s">
        <v>14</v>
      </c>
      <c r="F386" s="40">
        <v>100</v>
      </c>
      <c r="G386" s="40"/>
      <c r="H386" s="3">
        <v>100</v>
      </c>
      <c r="I386" s="3"/>
      <c r="J386" s="3"/>
      <c r="K386" s="3"/>
      <c r="L386" s="3"/>
      <c r="M386" s="3"/>
    </row>
    <row r="387" spans="2:14" ht="15.75" customHeight="1">
      <c r="B387" s="352" t="s">
        <v>214</v>
      </c>
      <c r="C387" s="353"/>
      <c r="D387" s="262" t="s">
        <v>215</v>
      </c>
      <c r="E387" s="4" t="s">
        <v>21</v>
      </c>
      <c r="F387" s="3">
        <f>G387+H387+I387+J387+K387+L387+M387</f>
        <v>2459.5699999999997</v>
      </c>
      <c r="G387" s="3">
        <f>G323+G334+G342+G348+G354+G360+G366+G372</f>
        <v>700</v>
      </c>
      <c r="H387" s="3">
        <f>H388+H390</f>
        <v>350</v>
      </c>
      <c r="I387" s="3">
        <f>I323+I334+I342+I348+I354+I360+I366+I372</f>
        <v>300</v>
      </c>
      <c r="J387" s="3">
        <f>J323+J334+J342+J348+J354+J360+J366+J372</f>
        <v>209.57</v>
      </c>
      <c r="K387" s="3">
        <f>K323+K334+K342+K348+K354+K360+K366+K372</f>
        <v>300</v>
      </c>
      <c r="L387" s="3">
        <f>L323+L334+L342+L348+L354+L360+L366+L372</f>
        <v>300</v>
      </c>
      <c r="M387" s="3">
        <f>M323+M334+M342+M348+M354+M360+M366+M372</f>
        <v>300</v>
      </c>
      <c r="N387" s="39"/>
    </row>
    <row r="388" spans="2:14" ht="30.75">
      <c r="B388" s="354"/>
      <c r="C388" s="355"/>
      <c r="D388" s="281"/>
      <c r="E388" s="4" t="s">
        <v>14</v>
      </c>
      <c r="F388" s="3">
        <f>H388</f>
        <v>300</v>
      </c>
      <c r="G388" s="3"/>
      <c r="H388" s="3">
        <f>H324+H335+H343+H349+H355+H361+H367+H373+H379</f>
        <v>300</v>
      </c>
      <c r="I388" s="3"/>
      <c r="J388" s="3"/>
      <c r="K388" s="3"/>
      <c r="L388" s="3"/>
      <c r="M388" s="3"/>
      <c r="N388" s="39"/>
    </row>
    <row r="389" spans="2:14" ht="46.5">
      <c r="B389" s="354"/>
      <c r="C389" s="355"/>
      <c r="D389" s="281"/>
      <c r="E389" s="4" t="s">
        <v>15</v>
      </c>
      <c r="F389" s="3">
        <f>H389</f>
        <v>0</v>
      </c>
      <c r="G389" s="3"/>
      <c r="H389" s="3">
        <f>H325+H336+H344+H350+H356+H362+H368+H374+H380</f>
        <v>0</v>
      </c>
      <c r="I389" s="3"/>
      <c r="J389" s="3"/>
      <c r="K389" s="3"/>
      <c r="L389" s="3"/>
      <c r="M389" s="3"/>
      <c r="N389" s="39"/>
    </row>
    <row r="390" spans="2:14" ht="31.5" customHeight="1">
      <c r="B390" s="354"/>
      <c r="C390" s="355"/>
      <c r="D390" s="281"/>
      <c r="E390" s="4" t="s">
        <v>16</v>
      </c>
      <c r="F390" s="3">
        <f>G390+H390+I390+J390+K390+L390+M390</f>
        <v>2159.5699999999997</v>
      </c>
      <c r="G390" s="3">
        <f>G323+G334+G342+G348+G354+G360+G366+G372</f>
        <v>700</v>
      </c>
      <c r="H390" s="3">
        <v>50</v>
      </c>
      <c r="I390" s="3">
        <f>I326+I337+I345+I351+I357+I363+I369+I375</f>
        <v>300</v>
      </c>
      <c r="J390" s="3">
        <f>J326+J337+J345+J351+J357+J363+J369+J375</f>
        <v>209.57</v>
      </c>
      <c r="K390" s="3">
        <f>K326+K337+K345+K351+K357+K363+K369+K375</f>
        <v>300</v>
      </c>
      <c r="L390" s="3">
        <f>L326+L337+L345+L351+L357+L363+L369+L375</f>
        <v>300</v>
      </c>
      <c r="M390" s="3">
        <f>M326+M337+M345+M351+M357+M363+M369+M375</f>
        <v>300</v>
      </c>
      <c r="N390" s="39"/>
    </row>
    <row r="391" spans="2:14" ht="118.5" customHeight="1">
      <c r="B391" s="354"/>
      <c r="C391" s="355"/>
      <c r="D391" s="281"/>
      <c r="E391" s="4" t="s">
        <v>314</v>
      </c>
      <c r="F391" s="3">
        <v>50</v>
      </c>
      <c r="G391" s="3"/>
      <c r="H391" s="3">
        <f>H327</f>
        <v>50</v>
      </c>
      <c r="I391" s="3"/>
      <c r="J391" s="3"/>
      <c r="K391" s="3"/>
      <c r="L391" s="3"/>
      <c r="M391" s="3"/>
      <c r="N391" s="39"/>
    </row>
    <row r="392" spans="2:13" ht="30.75">
      <c r="B392" s="354"/>
      <c r="C392" s="355"/>
      <c r="D392" s="281"/>
      <c r="E392" s="4" t="s">
        <v>17</v>
      </c>
      <c r="F392" s="3"/>
      <c r="G392" s="3">
        <f>G328+G338+G346+G352+G358+G364+G370+G376</f>
        <v>0</v>
      </c>
      <c r="H392" s="3"/>
      <c r="I392" s="3"/>
      <c r="J392" s="3"/>
      <c r="K392" s="3"/>
      <c r="L392" s="3"/>
      <c r="M392" s="3"/>
    </row>
    <row r="393" spans="2:13" ht="46.5">
      <c r="B393" s="356"/>
      <c r="C393" s="357"/>
      <c r="D393" s="282"/>
      <c r="E393" s="4" t="s">
        <v>18</v>
      </c>
      <c r="F393" s="3"/>
      <c r="G393" s="3"/>
      <c r="H393" s="3"/>
      <c r="I393" s="3"/>
      <c r="J393" s="3"/>
      <c r="K393" s="3"/>
      <c r="L393" s="3"/>
      <c r="M393" s="3"/>
    </row>
    <row r="394" spans="2:13" ht="15" customHeight="1">
      <c r="B394" s="335" t="s">
        <v>87</v>
      </c>
      <c r="C394" s="336"/>
      <c r="D394" s="336"/>
      <c r="E394" s="336"/>
      <c r="F394" s="336"/>
      <c r="G394" s="336"/>
      <c r="H394" s="336"/>
      <c r="I394" s="336"/>
      <c r="J394" s="336"/>
      <c r="K394" s="336"/>
      <c r="L394" s="336"/>
      <c r="M394" s="337"/>
    </row>
    <row r="395" spans="2:13" ht="14.25">
      <c r="B395" s="338"/>
      <c r="C395" s="339"/>
      <c r="D395" s="339"/>
      <c r="E395" s="339"/>
      <c r="F395" s="339"/>
      <c r="G395" s="339"/>
      <c r="H395" s="339"/>
      <c r="I395" s="339"/>
      <c r="J395" s="339"/>
      <c r="K395" s="339"/>
      <c r="L395" s="339"/>
      <c r="M395" s="340"/>
    </row>
    <row r="396" spans="2:13" ht="135" customHeight="1">
      <c r="B396" s="258" t="s">
        <v>185</v>
      </c>
      <c r="C396" s="262" t="s">
        <v>309</v>
      </c>
      <c r="D396" s="262" t="s">
        <v>131</v>
      </c>
      <c r="E396" s="4" t="s">
        <v>175</v>
      </c>
      <c r="F396" s="1">
        <f>G396+H396+I396+J396+K396+L396+M396</f>
        <v>1350</v>
      </c>
      <c r="G396" s="1">
        <f>G399+G403+G404+G405</f>
        <v>550</v>
      </c>
      <c r="H396" s="1">
        <v>50</v>
      </c>
      <c r="I396" s="1">
        <f>I398+I399</f>
        <v>150</v>
      </c>
      <c r="J396" s="1">
        <f>J398+J399</f>
        <v>150</v>
      </c>
      <c r="K396" s="1">
        <f>K398+K399</f>
        <v>150</v>
      </c>
      <c r="L396" s="1">
        <f>L398+L399</f>
        <v>150</v>
      </c>
      <c r="M396" s="1">
        <f>M398+M399</f>
        <v>150</v>
      </c>
    </row>
    <row r="397" spans="2:13" ht="31.5" customHeight="1">
      <c r="B397" s="259"/>
      <c r="C397" s="271"/>
      <c r="D397" s="259"/>
      <c r="E397" s="4" t="s">
        <v>14</v>
      </c>
      <c r="F397" s="1"/>
      <c r="G397" s="1"/>
      <c r="H397" s="1"/>
      <c r="I397" s="1"/>
      <c r="J397" s="3"/>
      <c r="K397" s="3"/>
      <c r="L397" s="3"/>
      <c r="M397" s="3"/>
    </row>
    <row r="398" spans="2:13" ht="46.5">
      <c r="B398" s="259"/>
      <c r="C398" s="271"/>
      <c r="D398" s="259"/>
      <c r="E398" s="4" t="s">
        <v>15</v>
      </c>
      <c r="F398" s="1"/>
      <c r="G398" s="1"/>
      <c r="H398" s="1"/>
      <c r="I398" s="1"/>
      <c r="J398" s="1"/>
      <c r="K398" s="1"/>
      <c r="L398" s="1"/>
      <c r="M398" s="1"/>
    </row>
    <row r="399" spans="2:13" ht="101.25" customHeight="1">
      <c r="B399" s="259"/>
      <c r="C399" s="271"/>
      <c r="D399" s="259"/>
      <c r="E399" s="4" t="s">
        <v>165</v>
      </c>
      <c r="F399" s="1">
        <f>G399+H402+I399+J399+K399+L399+M399</f>
        <v>1244.284</v>
      </c>
      <c r="G399" s="1">
        <v>444.284</v>
      </c>
      <c r="H399" s="7">
        <v>50</v>
      </c>
      <c r="I399" s="1">
        <v>150</v>
      </c>
      <c r="J399" s="1">
        <v>150</v>
      </c>
      <c r="K399" s="1">
        <v>150</v>
      </c>
      <c r="L399" s="1">
        <v>150</v>
      </c>
      <c r="M399" s="1">
        <v>150</v>
      </c>
    </row>
    <row r="400" spans="2:13" ht="101.25" customHeight="1">
      <c r="B400" s="259"/>
      <c r="C400" s="271"/>
      <c r="D400" s="259"/>
      <c r="E400" s="4" t="s">
        <v>314</v>
      </c>
      <c r="F400" s="3">
        <v>50</v>
      </c>
      <c r="G400" s="3"/>
      <c r="H400" s="1">
        <v>50</v>
      </c>
      <c r="I400" s="1"/>
      <c r="J400" s="1"/>
      <c r="K400" s="1"/>
      <c r="L400" s="1"/>
      <c r="M400" s="1"/>
    </row>
    <row r="401" spans="2:13" ht="30.75">
      <c r="B401" s="259"/>
      <c r="C401" s="271"/>
      <c r="D401" s="259"/>
      <c r="E401" s="4" t="s">
        <v>17</v>
      </c>
      <c r="F401" s="3"/>
      <c r="G401" s="3"/>
      <c r="H401" s="3"/>
      <c r="I401" s="3"/>
      <c r="J401" s="3"/>
      <c r="K401" s="3"/>
      <c r="L401" s="3"/>
      <c r="M401" s="3"/>
    </row>
    <row r="402" spans="2:13" ht="46.5">
      <c r="B402" s="259"/>
      <c r="C402" s="271"/>
      <c r="D402" s="273"/>
      <c r="E402" s="4" t="s">
        <v>18</v>
      </c>
      <c r="F402" s="3">
        <v>50</v>
      </c>
      <c r="G402" s="3"/>
      <c r="H402" s="1">
        <v>50</v>
      </c>
      <c r="I402" s="3"/>
      <c r="J402" s="3"/>
      <c r="K402" s="3"/>
      <c r="L402" s="3"/>
      <c r="M402" s="3"/>
    </row>
    <row r="403" spans="2:13" ht="93">
      <c r="B403" s="259"/>
      <c r="C403" s="259"/>
      <c r="D403" s="41" t="s">
        <v>204</v>
      </c>
      <c r="E403" s="4" t="s">
        <v>176</v>
      </c>
      <c r="F403" s="40">
        <v>55.72</v>
      </c>
      <c r="G403" s="40">
        <v>55.716</v>
      </c>
      <c r="H403" s="3"/>
      <c r="I403" s="3"/>
      <c r="J403" s="3"/>
      <c r="K403" s="3"/>
      <c r="L403" s="3"/>
      <c r="M403" s="3"/>
    </row>
    <row r="404" spans="2:13" ht="63" customHeight="1">
      <c r="B404" s="259"/>
      <c r="C404" s="259"/>
      <c r="D404" s="41" t="s">
        <v>221</v>
      </c>
      <c r="E404" s="4" t="s">
        <v>176</v>
      </c>
      <c r="F404" s="40">
        <v>25.1</v>
      </c>
      <c r="G404" s="40">
        <v>25.1</v>
      </c>
      <c r="H404" s="3"/>
      <c r="I404" s="3"/>
      <c r="J404" s="3"/>
      <c r="K404" s="3"/>
      <c r="L404" s="3"/>
      <c r="M404" s="3"/>
    </row>
    <row r="405" spans="2:13" ht="72.75" customHeight="1">
      <c r="B405" s="273"/>
      <c r="C405" s="273"/>
      <c r="D405" s="41" t="s">
        <v>222</v>
      </c>
      <c r="E405" s="4" t="s">
        <v>176</v>
      </c>
      <c r="F405" s="40">
        <v>24.9</v>
      </c>
      <c r="G405" s="40">
        <v>24.9</v>
      </c>
      <c r="H405" s="3"/>
      <c r="I405" s="3"/>
      <c r="J405" s="3"/>
      <c r="K405" s="3"/>
      <c r="L405" s="3"/>
      <c r="M405" s="3"/>
    </row>
    <row r="406" spans="2:13" ht="15.75" customHeight="1">
      <c r="B406" s="265" t="s">
        <v>88</v>
      </c>
      <c r="C406" s="266"/>
      <c r="D406" s="262" t="s">
        <v>216</v>
      </c>
      <c r="E406" s="4" t="s">
        <v>21</v>
      </c>
      <c r="F406" s="1">
        <f>F409+F412</f>
        <v>1350</v>
      </c>
      <c r="G406" s="1">
        <f>G396</f>
        <v>550</v>
      </c>
      <c r="H406" s="1">
        <v>50</v>
      </c>
      <c r="I406" s="1">
        <f>I396</f>
        <v>150</v>
      </c>
      <c r="J406" s="1">
        <f>J396</f>
        <v>150</v>
      </c>
      <c r="K406" s="1">
        <f>K396</f>
        <v>150</v>
      </c>
      <c r="L406" s="1">
        <f>L396</f>
        <v>150</v>
      </c>
      <c r="M406" s="1">
        <f>M396</f>
        <v>150</v>
      </c>
    </row>
    <row r="407" spans="2:13" ht="30.75">
      <c r="B407" s="267"/>
      <c r="C407" s="268"/>
      <c r="D407" s="259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267"/>
      <c r="C408" s="268"/>
      <c r="D408" s="259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267"/>
      <c r="C409" s="268"/>
      <c r="D409" s="259"/>
      <c r="E409" s="4" t="s">
        <v>16</v>
      </c>
      <c r="F409" s="1">
        <f>G409+H409+I409+J409+K409+L409+M409</f>
        <v>1350</v>
      </c>
      <c r="G409" s="1">
        <f>G399+G403+G404+G405</f>
        <v>550</v>
      </c>
      <c r="H409" s="7">
        <v>50</v>
      </c>
      <c r="I409" s="1">
        <f>I399</f>
        <v>150</v>
      </c>
      <c r="J409" s="1">
        <f>J399</f>
        <v>150</v>
      </c>
      <c r="K409" s="1">
        <f>K399</f>
        <v>150</v>
      </c>
      <c r="L409" s="1">
        <f>L399</f>
        <v>150</v>
      </c>
      <c r="M409" s="1">
        <f>M399</f>
        <v>150</v>
      </c>
    </row>
    <row r="410" spans="2:13" ht="96.75" customHeight="1">
      <c r="B410" s="267"/>
      <c r="C410" s="268"/>
      <c r="D410" s="259"/>
      <c r="E410" s="4" t="s">
        <v>314</v>
      </c>
      <c r="F410" s="1">
        <v>50</v>
      </c>
      <c r="G410" s="1"/>
      <c r="H410" s="7">
        <v>50</v>
      </c>
      <c r="I410" s="1"/>
      <c r="J410" s="1"/>
      <c r="K410" s="1"/>
      <c r="L410" s="1"/>
      <c r="M410" s="1"/>
    </row>
    <row r="411" spans="2:13" ht="30.75">
      <c r="B411" s="267"/>
      <c r="C411" s="268"/>
      <c r="D411" s="259"/>
      <c r="E411" s="4" t="s">
        <v>17</v>
      </c>
      <c r="F411" s="3"/>
      <c r="G411" s="1"/>
      <c r="H411" s="3"/>
      <c r="I411" s="3"/>
      <c r="J411" s="3"/>
      <c r="K411" s="3"/>
      <c r="L411" s="3"/>
      <c r="M411" s="3"/>
    </row>
    <row r="412" spans="2:13" ht="46.5">
      <c r="B412" s="269"/>
      <c r="C412" s="270"/>
      <c r="D412" s="273"/>
      <c r="E412" s="4" t="s">
        <v>18</v>
      </c>
      <c r="F412" s="3"/>
      <c r="G412" s="3"/>
      <c r="H412" s="1"/>
      <c r="I412" s="3"/>
      <c r="J412" s="3"/>
      <c r="K412" s="3"/>
      <c r="L412" s="3"/>
      <c r="M412" s="3"/>
    </row>
    <row r="413" spans="2:13" s="47" customFormat="1" ht="50.25" customHeight="1">
      <c r="B413" s="360" t="s">
        <v>236</v>
      </c>
      <c r="C413" s="361"/>
      <c r="D413" s="361"/>
      <c r="E413" s="361"/>
      <c r="F413" s="361"/>
      <c r="G413" s="361"/>
      <c r="H413" s="361"/>
      <c r="I413" s="361"/>
      <c r="J413" s="361"/>
      <c r="K413" s="361"/>
      <c r="L413" s="361"/>
      <c r="M413" s="362"/>
    </row>
    <row r="414" spans="2:13" ht="15.75" customHeight="1">
      <c r="B414" s="255" t="s">
        <v>237</v>
      </c>
      <c r="C414" s="255" t="s">
        <v>246</v>
      </c>
      <c r="D414" s="262" t="s">
        <v>30</v>
      </c>
      <c r="E414" s="4" t="s">
        <v>21</v>
      </c>
      <c r="F414" s="48">
        <f>F420</f>
        <v>0</v>
      </c>
      <c r="G414" s="7"/>
      <c r="H414" s="49">
        <f>H420</f>
        <v>0</v>
      </c>
      <c r="I414" s="3"/>
      <c r="J414" s="3"/>
      <c r="K414" s="3"/>
      <c r="L414" s="3"/>
      <c r="M414" s="3"/>
    </row>
    <row r="415" spans="2:13" ht="31.5" customHeight="1">
      <c r="B415" s="256"/>
      <c r="C415" s="256"/>
      <c r="D415" s="256"/>
      <c r="E415" s="4" t="s">
        <v>14</v>
      </c>
      <c r="F415" s="17"/>
      <c r="G415" s="7"/>
      <c r="H415" s="18"/>
      <c r="I415" s="3"/>
      <c r="J415" s="3"/>
      <c r="K415" s="3"/>
      <c r="L415" s="3"/>
      <c r="M415" s="3"/>
    </row>
    <row r="416" spans="2:13" ht="47.25" customHeight="1">
      <c r="B416" s="256"/>
      <c r="C416" s="256"/>
      <c r="D416" s="256"/>
      <c r="E416" s="4" t="s">
        <v>15</v>
      </c>
      <c r="F416" s="17"/>
      <c r="G416" s="7"/>
      <c r="H416" s="18"/>
      <c r="I416" s="3"/>
      <c r="J416" s="3"/>
      <c r="K416" s="3"/>
      <c r="L416" s="3"/>
      <c r="M416" s="3"/>
    </row>
    <row r="417" spans="2:13" ht="31.5" customHeight="1">
      <c r="B417" s="256"/>
      <c r="C417" s="256"/>
      <c r="D417" s="256"/>
      <c r="E417" s="4" t="s">
        <v>16</v>
      </c>
      <c r="F417" s="48">
        <f>H417</f>
        <v>826.4</v>
      </c>
      <c r="G417" s="7"/>
      <c r="H417" s="49">
        <v>826.4</v>
      </c>
      <c r="I417" s="3"/>
      <c r="J417" s="3"/>
      <c r="K417" s="3"/>
      <c r="L417" s="3"/>
      <c r="M417" s="3"/>
    </row>
    <row r="418" spans="2:13" ht="99.75" customHeight="1">
      <c r="B418" s="256"/>
      <c r="C418" s="256"/>
      <c r="D418" s="256"/>
      <c r="E418" s="4" t="s">
        <v>314</v>
      </c>
      <c r="F418" s="48">
        <f>H418</f>
        <v>826.4</v>
      </c>
      <c r="G418" s="7"/>
      <c r="H418" s="49">
        <v>826.4</v>
      </c>
      <c r="I418" s="3"/>
      <c r="J418" s="3"/>
      <c r="K418" s="3"/>
      <c r="L418" s="3"/>
      <c r="M418" s="3"/>
    </row>
    <row r="419" spans="2:13" ht="31.5" customHeight="1">
      <c r="B419" s="256"/>
      <c r="C419" s="256"/>
      <c r="D419" s="256"/>
      <c r="E419" s="4" t="s">
        <v>17</v>
      </c>
      <c r="F419" s="17"/>
      <c r="G419" s="7"/>
      <c r="H419" s="18"/>
      <c r="I419" s="3"/>
      <c r="J419" s="3"/>
      <c r="K419" s="3"/>
      <c r="L419" s="3"/>
      <c r="M419" s="3"/>
    </row>
    <row r="420" spans="2:13" ht="47.25" customHeight="1">
      <c r="B420" s="257"/>
      <c r="C420" s="257"/>
      <c r="D420" s="257"/>
      <c r="E420" s="4" t="s">
        <v>18</v>
      </c>
      <c r="F420" s="48"/>
      <c r="G420" s="7"/>
      <c r="H420" s="49"/>
      <c r="I420" s="3"/>
      <c r="J420" s="3"/>
      <c r="K420" s="3"/>
      <c r="L420" s="3"/>
      <c r="M420" s="3"/>
    </row>
    <row r="421" spans="2:13" ht="15.75" customHeight="1">
      <c r="B421" s="255" t="s">
        <v>235</v>
      </c>
      <c r="C421" s="255" t="s">
        <v>245</v>
      </c>
      <c r="D421" s="255" t="s">
        <v>30</v>
      </c>
      <c r="E421" s="4" t="s">
        <v>21</v>
      </c>
      <c r="F421" s="50">
        <f>H421+M421</f>
        <v>2000</v>
      </c>
      <c r="G421" s="7"/>
      <c r="H421" s="51"/>
      <c r="I421" s="3"/>
      <c r="J421" s="3"/>
      <c r="K421" s="3"/>
      <c r="L421" s="3"/>
      <c r="M421" s="3">
        <v>2000</v>
      </c>
    </row>
    <row r="422" spans="2:13" ht="31.5" customHeight="1">
      <c r="B422" s="256"/>
      <c r="C422" s="256"/>
      <c r="D422" s="256"/>
      <c r="E422" s="4" t="s">
        <v>14</v>
      </c>
      <c r="F422" s="17"/>
      <c r="G422" s="7"/>
      <c r="H422" s="18"/>
      <c r="I422" s="3"/>
      <c r="J422" s="3"/>
      <c r="K422" s="3"/>
      <c r="L422" s="3"/>
      <c r="M422" s="3"/>
    </row>
    <row r="423" spans="2:13" ht="47.25" customHeight="1">
      <c r="B423" s="256"/>
      <c r="C423" s="256"/>
      <c r="D423" s="256"/>
      <c r="E423" s="4" t="s">
        <v>15</v>
      </c>
      <c r="F423" s="17"/>
      <c r="G423" s="7"/>
      <c r="H423" s="18"/>
      <c r="I423" s="3"/>
      <c r="J423" s="3"/>
      <c r="K423" s="3"/>
      <c r="L423" s="3"/>
      <c r="M423" s="3"/>
    </row>
    <row r="424" spans="2:13" ht="31.5" customHeight="1">
      <c r="B424" s="256"/>
      <c r="C424" s="256"/>
      <c r="D424" s="256"/>
      <c r="E424" s="4" t="s">
        <v>16</v>
      </c>
      <c r="F424" s="50">
        <f>H424+M424</f>
        <v>2000</v>
      </c>
      <c r="G424" s="7"/>
      <c r="H424" s="51"/>
      <c r="I424" s="3"/>
      <c r="J424" s="3"/>
      <c r="K424" s="3"/>
      <c r="L424" s="3"/>
      <c r="M424" s="3">
        <v>2000</v>
      </c>
    </row>
    <row r="425" spans="2:13" ht="31.5" customHeight="1">
      <c r="B425" s="256"/>
      <c r="C425" s="256"/>
      <c r="D425" s="256"/>
      <c r="E425" s="4" t="s">
        <v>17</v>
      </c>
      <c r="F425" s="17"/>
      <c r="G425" s="7"/>
      <c r="H425" s="18"/>
      <c r="I425" s="3"/>
      <c r="J425" s="3"/>
      <c r="K425" s="3"/>
      <c r="L425" s="3"/>
      <c r="M425" s="3"/>
    </row>
    <row r="426" spans="2:13" ht="47.25" customHeight="1">
      <c r="B426" s="257"/>
      <c r="C426" s="257"/>
      <c r="D426" s="257"/>
      <c r="E426" s="4" t="s">
        <v>18</v>
      </c>
      <c r="F426" s="17"/>
      <c r="G426" s="7"/>
      <c r="H426" s="18"/>
      <c r="I426" s="3"/>
      <c r="J426" s="3"/>
      <c r="K426" s="3"/>
      <c r="L426" s="3"/>
      <c r="M426" s="3"/>
    </row>
    <row r="427" spans="2:13" ht="15.75" customHeight="1">
      <c r="B427" s="255" t="s">
        <v>238</v>
      </c>
      <c r="C427" s="255" t="s">
        <v>244</v>
      </c>
      <c r="D427" s="255" t="s">
        <v>30</v>
      </c>
      <c r="E427" s="4" t="s">
        <v>21</v>
      </c>
      <c r="F427" s="50">
        <f>F430+F433</f>
        <v>826.1</v>
      </c>
      <c r="G427" s="7"/>
      <c r="H427" s="51">
        <f>H433</f>
        <v>0</v>
      </c>
      <c r="I427" s="3"/>
      <c r="J427" s="3"/>
      <c r="K427" s="3"/>
      <c r="L427" s="3"/>
      <c r="M427" s="3">
        <v>400</v>
      </c>
    </row>
    <row r="428" spans="2:13" ht="31.5" customHeight="1">
      <c r="B428" s="256"/>
      <c r="C428" s="256"/>
      <c r="D428" s="256"/>
      <c r="E428" s="4" t="s">
        <v>14</v>
      </c>
      <c r="F428" s="17"/>
      <c r="G428" s="7"/>
      <c r="H428" s="18"/>
      <c r="I428" s="3"/>
      <c r="J428" s="3"/>
      <c r="K428" s="3"/>
      <c r="L428" s="3"/>
      <c r="M428" s="3"/>
    </row>
    <row r="429" spans="2:13" ht="47.25" customHeight="1">
      <c r="B429" s="256"/>
      <c r="C429" s="256"/>
      <c r="D429" s="256"/>
      <c r="E429" s="4" t="s">
        <v>15</v>
      </c>
      <c r="F429" s="17"/>
      <c r="G429" s="7"/>
      <c r="H429" s="18"/>
      <c r="I429" s="3"/>
      <c r="J429" s="3"/>
      <c r="K429" s="3"/>
      <c r="L429" s="3"/>
      <c r="M429" s="3"/>
    </row>
    <row r="430" spans="2:13" ht="31.5" customHeight="1">
      <c r="B430" s="256"/>
      <c r="C430" s="256"/>
      <c r="D430" s="256"/>
      <c r="E430" s="4" t="s">
        <v>16</v>
      </c>
      <c r="F430" s="50">
        <f>H430+M430</f>
        <v>826.1</v>
      </c>
      <c r="G430" s="7"/>
      <c r="H430" s="51">
        <v>426.1</v>
      </c>
      <c r="I430" s="3"/>
      <c r="J430" s="3"/>
      <c r="K430" s="3"/>
      <c r="L430" s="3"/>
      <c r="M430" s="3">
        <v>400</v>
      </c>
    </row>
    <row r="431" spans="2:13" ht="105.75" customHeight="1">
      <c r="B431" s="256"/>
      <c r="C431" s="256"/>
      <c r="D431" s="256"/>
      <c r="E431" s="4" t="s">
        <v>314</v>
      </c>
      <c r="F431" s="51">
        <v>426.1</v>
      </c>
      <c r="G431" s="7"/>
      <c r="H431" s="51">
        <v>426.1</v>
      </c>
      <c r="I431" s="3"/>
      <c r="J431" s="3"/>
      <c r="K431" s="3"/>
      <c r="L431" s="3"/>
      <c r="M431" s="3"/>
    </row>
    <row r="432" spans="2:13" ht="31.5" customHeight="1">
      <c r="B432" s="256"/>
      <c r="C432" s="256"/>
      <c r="D432" s="256"/>
      <c r="E432" s="4" t="s">
        <v>17</v>
      </c>
      <c r="F432" s="17"/>
      <c r="G432" s="7"/>
      <c r="H432" s="18"/>
      <c r="I432" s="3"/>
      <c r="J432" s="3"/>
      <c r="K432" s="3"/>
      <c r="L432" s="3"/>
      <c r="M432" s="3"/>
    </row>
    <row r="433" spans="2:13" ht="47.25" customHeight="1">
      <c r="B433" s="257"/>
      <c r="C433" s="257"/>
      <c r="D433" s="257"/>
      <c r="E433" s="4" t="s">
        <v>18</v>
      </c>
      <c r="F433" s="51"/>
      <c r="G433" s="7"/>
      <c r="H433" s="51"/>
      <c r="I433" s="3"/>
      <c r="J433" s="3"/>
      <c r="K433" s="3"/>
      <c r="L433" s="3"/>
      <c r="M433" s="3"/>
    </row>
    <row r="434" spans="2:13" ht="15.75" customHeight="1">
      <c r="B434" s="255" t="s">
        <v>239</v>
      </c>
      <c r="C434" s="255" t="s">
        <v>247</v>
      </c>
      <c r="D434" s="255" t="s">
        <v>19</v>
      </c>
      <c r="E434" s="4" t="s">
        <v>21</v>
      </c>
      <c r="F434" s="52">
        <f>F440</f>
        <v>0</v>
      </c>
      <c r="G434" s="7"/>
      <c r="H434" s="53">
        <f>H440</f>
        <v>0</v>
      </c>
      <c r="I434" s="3"/>
      <c r="J434" s="3"/>
      <c r="K434" s="3"/>
      <c r="L434" s="3"/>
      <c r="M434" s="3"/>
    </row>
    <row r="435" spans="2:13" ht="31.5" customHeight="1">
      <c r="B435" s="256"/>
      <c r="C435" s="256"/>
      <c r="D435" s="256"/>
      <c r="E435" s="4" t="s">
        <v>14</v>
      </c>
      <c r="F435" s="17"/>
      <c r="G435" s="7"/>
      <c r="H435" s="18"/>
      <c r="I435" s="3"/>
      <c r="J435" s="3"/>
      <c r="K435" s="3"/>
      <c r="L435" s="3"/>
      <c r="M435" s="3"/>
    </row>
    <row r="436" spans="2:13" ht="47.25" customHeight="1">
      <c r="B436" s="256"/>
      <c r="C436" s="256"/>
      <c r="D436" s="256"/>
      <c r="E436" s="4" t="s">
        <v>15</v>
      </c>
      <c r="F436" s="17"/>
      <c r="G436" s="7"/>
      <c r="H436" s="18"/>
      <c r="I436" s="3"/>
      <c r="J436" s="3"/>
      <c r="K436" s="3"/>
      <c r="L436" s="3"/>
      <c r="M436" s="3"/>
    </row>
    <row r="437" spans="2:13" ht="31.5" customHeight="1">
      <c r="B437" s="256"/>
      <c r="C437" s="256"/>
      <c r="D437" s="256"/>
      <c r="E437" s="4" t="s">
        <v>16</v>
      </c>
      <c r="F437" s="52">
        <f>H437</f>
        <v>420</v>
      </c>
      <c r="G437" s="7"/>
      <c r="H437" s="53">
        <v>420</v>
      </c>
      <c r="I437" s="3"/>
      <c r="J437" s="3"/>
      <c r="K437" s="3"/>
      <c r="L437" s="3"/>
      <c r="M437" s="3"/>
    </row>
    <row r="438" spans="2:13" ht="107.25" customHeight="1">
      <c r="B438" s="256"/>
      <c r="C438" s="256"/>
      <c r="D438" s="256"/>
      <c r="E438" s="4" t="s">
        <v>314</v>
      </c>
      <c r="F438" s="52">
        <f>H438</f>
        <v>420</v>
      </c>
      <c r="G438" s="7"/>
      <c r="H438" s="53">
        <v>420</v>
      </c>
      <c r="I438" s="3"/>
      <c r="J438" s="3"/>
      <c r="K438" s="3"/>
      <c r="L438" s="3"/>
      <c r="M438" s="3"/>
    </row>
    <row r="439" spans="2:13" ht="31.5" customHeight="1">
      <c r="B439" s="256"/>
      <c r="C439" s="256"/>
      <c r="D439" s="256"/>
      <c r="E439" s="4" t="s">
        <v>17</v>
      </c>
      <c r="F439" s="17"/>
      <c r="G439" s="7"/>
      <c r="H439" s="18"/>
      <c r="I439" s="3"/>
      <c r="J439" s="3"/>
      <c r="K439" s="3"/>
      <c r="L439" s="3"/>
      <c r="M439" s="3"/>
    </row>
    <row r="440" spans="2:13" ht="47.25" customHeight="1">
      <c r="B440" s="257"/>
      <c r="C440" s="257"/>
      <c r="D440" s="257"/>
      <c r="E440" s="4" t="s">
        <v>18</v>
      </c>
      <c r="F440" s="52"/>
      <c r="G440" s="7"/>
      <c r="H440" s="53"/>
      <c r="I440" s="3"/>
      <c r="J440" s="3"/>
      <c r="K440" s="3"/>
      <c r="L440" s="3"/>
      <c r="M440" s="3"/>
    </row>
    <row r="441" spans="2:13" ht="15.75" customHeight="1">
      <c r="B441" s="255" t="s">
        <v>240</v>
      </c>
      <c r="C441" s="255" t="s">
        <v>251</v>
      </c>
      <c r="D441" s="255" t="s">
        <v>19</v>
      </c>
      <c r="E441" s="4" t="s">
        <v>21</v>
      </c>
      <c r="F441" s="17">
        <f>F447</f>
        <v>0</v>
      </c>
      <c r="G441" s="7"/>
      <c r="H441" s="54">
        <f>H447</f>
        <v>0</v>
      </c>
      <c r="I441" s="3"/>
      <c r="J441" s="3"/>
      <c r="K441" s="3"/>
      <c r="L441" s="3"/>
      <c r="M441" s="3"/>
    </row>
    <row r="442" spans="2:13" ht="31.5" customHeight="1">
      <c r="B442" s="256"/>
      <c r="C442" s="256"/>
      <c r="D442" s="256"/>
      <c r="E442" s="4" t="s">
        <v>14</v>
      </c>
      <c r="F442" s="17"/>
      <c r="G442" s="7"/>
      <c r="H442" s="18"/>
      <c r="I442" s="3"/>
      <c r="J442" s="3"/>
      <c r="K442" s="3"/>
      <c r="L442" s="3"/>
      <c r="M442" s="3"/>
    </row>
    <row r="443" spans="2:13" ht="47.25" customHeight="1">
      <c r="B443" s="256"/>
      <c r="C443" s="256"/>
      <c r="D443" s="256"/>
      <c r="E443" s="4" t="s">
        <v>15</v>
      </c>
      <c r="F443" s="17"/>
      <c r="G443" s="7"/>
      <c r="H443" s="18"/>
      <c r="I443" s="3"/>
      <c r="J443" s="3"/>
      <c r="K443" s="3"/>
      <c r="L443" s="3"/>
      <c r="M443" s="3"/>
    </row>
    <row r="444" spans="2:13" ht="31.5" customHeight="1">
      <c r="B444" s="256"/>
      <c r="C444" s="256"/>
      <c r="D444" s="256"/>
      <c r="E444" s="4" t="s">
        <v>16</v>
      </c>
      <c r="F444" s="3">
        <f>H444</f>
        <v>110</v>
      </c>
      <c r="G444" s="7"/>
      <c r="H444" s="60">
        <v>110</v>
      </c>
      <c r="I444" s="3"/>
      <c r="J444" s="3"/>
      <c r="K444" s="3"/>
      <c r="L444" s="3"/>
      <c r="M444" s="3"/>
    </row>
    <row r="445" spans="2:13" ht="107.25" customHeight="1">
      <c r="B445" s="256"/>
      <c r="C445" s="256"/>
      <c r="D445" s="256"/>
      <c r="E445" s="4" t="s">
        <v>314</v>
      </c>
      <c r="F445" s="3">
        <f>H445</f>
        <v>110</v>
      </c>
      <c r="G445" s="7"/>
      <c r="H445" s="60">
        <v>110</v>
      </c>
      <c r="I445" s="3"/>
      <c r="J445" s="3"/>
      <c r="K445" s="3"/>
      <c r="L445" s="3"/>
      <c r="M445" s="3"/>
    </row>
    <row r="446" spans="2:13" ht="31.5" customHeight="1">
      <c r="B446" s="256"/>
      <c r="C446" s="256"/>
      <c r="D446" s="256"/>
      <c r="E446" s="4" t="s">
        <v>17</v>
      </c>
      <c r="F446" s="17"/>
      <c r="G446" s="7"/>
      <c r="H446" s="18"/>
      <c r="I446" s="3"/>
      <c r="J446" s="3"/>
      <c r="K446" s="3"/>
      <c r="L446" s="3"/>
      <c r="M446" s="3"/>
    </row>
    <row r="447" spans="2:13" ht="47.25" customHeight="1">
      <c r="B447" s="257"/>
      <c r="C447" s="257"/>
      <c r="D447" s="257"/>
      <c r="E447" s="4" t="s">
        <v>18</v>
      </c>
      <c r="F447" s="17"/>
      <c r="G447" s="7"/>
      <c r="H447" s="54"/>
      <c r="I447" s="3"/>
      <c r="J447" s="3"/>
      <c r="K447" s="3"/>
      <c r="L447" s="3"/>
      <c r="M447" s="3"/>
    </row>
    <row r="448" spans="2:13" ht="15.75" customHeight="1">
      <c r="B448" s="255" t="s">
        <v>241</v>
      </c>
      <c r="C448" s="255" t="s">
        <v>248</v>
      </c>
      <c r="D448" s="255" t="s">
        <v>319</v>
      </c>
      <c r="E448" s="4" t="s">
        <v>21</v>
      </c>
      <c r="F448" s="17">
        <v>91</v>
      </c>
      <c r="G448" s="7"/>
      <c r="H448" s="18">
        <v>91</v>
      </c>
      <c r="I448" s="3"/>
      <c r="J448" s="3"/>
      <c r="K448" s="3"/>
      <c r="L448" s="3"/>
      <c r="M448" s="3"/>
    </row>
    <row r="449" spans="2:13" ht="31.5" customHeight="1">
      <c r="B449" s="256"/>
      <c r="C449" s="256"/>
      <c r="D449" s="256"/>
      <c r="E449" s="4" t="s">
        <v>14</v>
      </c>
      <c r="F449" s="17"/>
      <c r="G449" s="7"/>
      <c r="H449" s="18"/>
      <c r="I449" s="3"/>
      <c r="J449" s="3"/>
      <c r="K449" s="3"/>
      <c r="L449" s="3"/>
      <c r="M449" s="3"/>
    </row>
    <row r="450" spans="2:13" ht="47.25" customHeight="1">
      <c r="B450" s="256"/>
      <c r="C450" s="256"/>
      <c r="D450" s="256"/>
      <c r="E450" s="4" t="s">
        <v>15</v>
      </c>
      <c r="F450" s="17"/>
      <c r="G450" s="7"/>
      <c r="H450" s="18"/>
      <c r="I450" s="3"/>
      <c r="J450" s="3"/>
      <c r="K450" s="3"/>
      <c r="L450" s="3"/>
      <c r="M450" s="3"/>
    </row>
    <row r="451" spans="2:13" ht="31.5" customHeight="1">
      <c r="B451" s="256"/>
      <c r="C451" s="256"/>
      <c r="D451" s="256"/>
      <c r="E451" s="4" t="s">
        <v>16</v>
      </c>
      <c r="F451" s="3">
        <v>91</v>
      </c>
      <c r="G451" s="7"/>
      <c r="H451" s="3">
        <v>91</v>
      </c>
      <c r="I451" s="3"/>
      <c r="J451" s="3"/>
      <c r="K451" s="3"/>
      <c r="L451" s="3"/>
      <c r="M451" s="3"/>
    </row>
    <row r="452" spans="2:13" ht="106.5" customHeight="1">
      <c r="B452" s="256"/>
      <c r="C452" s="256"/>
      <c r="D452" s="256"/>
      <c r="E452" s="4" t="s">
        <v>314</v>
      </c>
      <c r="F452" s="3">
        <v>91</v>
      </c>
      <c r="G452" s="7"/>
      <c r="H452" s="3">
        <v>91</v>
      </c>
      <c r="I452" s="3"/>
      <c r="J452" s="3"/>
      <c r="K452" s="3"/>
      <c r="L452" s="3"/>
      <c r="M452" s="3"/>
    </row>
    <row r="453" spans="2:13" ht="133.5" customHeight="1">
      <c r="B453" s="256"/>
      <c r="C453" s="256"/>
      <c r="D453" s="256"/>
      <c r="E453" s="4" t="s">
        <v>317</v>
      </c>
      <c r="F453" s="3">
        <v>41.5</v>
      </c>
      <c r="G453" s="7"/>
      <c r="H453" s="3">
        <v>41.5</v>
      </c>
      <c r="I453" s="3"/>
      <c r="J453" s="3"/>
      <c r="K453" s="3"/>
      <c r="L453" s="3"/>
      <c r="M453" s="3"/>
    </row>
    <row r="454" spans="2:13" ht="129.75" customHeight="1">
      <c r="B454" s="256"/>
      <c r="C454" s="256"/>
      <c r="D454" s="256"/>
      <c r="E454" s="4" t="s">
        <v>318</v>
      </c>
      <c r="F454" s="3">
        <v>0.5</v>
      </c>
      <c r="G454" s="7"/>
      <c r="H454" s="3">
        <v>0.5</v>
      </c>
      <c r="I454" s="3"/>
      <c r="J454" s="3"/>
      <c r="K454" s="3"/>
      <c r="L454" s="3"/>
      <c r="M454" s="3"/>
    </row>
    <row r="455" spans="2:13" ht="31.5" customHeight="1">
      <c r="B455" s="256"/>
      <c r="C455" s="256"/>
      <c r="D455" s="256"/>
      <c r="E455" s="4" t="s">
        <v>17</v>
      </c>
      <c r="F455" s="3"/>
      <c r="G455" s="7"/>
      <c r="H455" s="3"/>
      <c r="I455" s="3"/>
      <c r="J455" s="3"/>
      <c r="K455" s="3"/>
      <c r="L455" s="3"/>
      <c r="M455" s="3"/>
    </row>
    <row r="456" spans="2:13" ht="47.25" customHeight="1">
      <c r="B456" s="257"/>
      <c r="C456" s="257"/>
      <c r="D456" s="257"/>
      <c r="E456" s="4" t="s">
        <v>18</v>
      </c>
      <c r="F456" s="7"/>
      <c r="G456" s="7"/>
      <c r="H456" s="7"/>
      <c r="I456" s="3"/>
      <c r="J456" s="3"/>
      <c r="K456" s="3"/>
      <c r="L456" s="3"/>
      <c r="M456" s="3"/>
    </row>
    <row r="457" spans="2:13" ht="13.5" customHeight="1">
      <c r="B457" s="255" t="s">
        <v>242</v>
      </c>
      <c r="C457" s="255" t="s">
        <v>249</v>
      </c>
      <c r="D457" s="255" t="s">
        <v>256</v>
      </c>
      <c r="E457" s="4" t="s">
        <v>21</v>
      </c>
      <c r="F457" s="17">
        <f>F460</f>
        <v>160.62</v>
      </c>
      <c r="G457" s="7"/>
      <c r="H457" s="18">
        <f>H460</f>
        <v>160.62</v>
      </c>
      <c r="I457" s="3"/>
      <c r="J457" s="3"/>
      <c r="K457" s="3"/>
      <c r="L457" s="3"/>
      <c r="M457" s="3"/>
    </row>
    <row r="458" spans="2:13" ht="31.5" customHeight="1">
      <c r="B458" s="256"/>
      <c r="C458" s="256"/>
      <c r="D458" s="256"/>
      <c r="E458" s="4" t="s">
        <v>14</v>
      </c>
      <c r="F458" s="17"/>
      <c r="G458" s="7"/>
      <c r="H458" s="18"/>
      <c r="I458" s="3"/>
      <c r="J458" s="3"/>
      <c r="K458" s="3"/>
      <c r="L458" s="3"/>
      <c r="M458" s="3"/>
    </row>
    <row r="459" spans="2:13" ht="47.25" customHeight="1">
      <c r="B459" s="256"/>
      <c r="C459" s="256"/>
      <c r="D459" s="256"/>
      <c r="E459" s="4" t="s">
        <v>15</v>
      </c>
      <c r="F459" s="17"/>
      <c r="G459" s="7"/>
      <c r="H459" s="18"/>
      <c r="I459" s="3"/>
      <c r="J459" s="3"/>
      <c r="K459" s="3"/>
      <c r="L459" s="3"/>
      <c r="M459" s="3"/>
    </row>
    <row r="460" spans="2:13" s="30" customFormat="1" ht="31.5" customHeight="1">
      <c r="B460" s="256"/>
      <c r="C460" s="256"/>
      <c r="D460" s="256"/>
      <c r="E460" s="4" t="s">
        <v>16</v>
      </c>
      <c r="F460" s="17">
        <v>160.62</v>
      </c>
      <c r="G460" s="28"/>
      <c r="H460" s="18">
        <v>160.62</v>
      </c>
      <c r="I460" s="29"/>
      <c r="J460" s="29"/>
      <c r="K460" s="29"/>
      <c r="L460" s="29"/>
      <c r="M460" s="29"/>
    </row>
    <row r="461" spans="2:13" s="30" customFormat="1" ht="103.5" customHeight="1">
      <c r="B461" s="256"/>
      <c r="C461" s="256"/>
      <c r="D461" s="256"/>
      <c r="E461" s="4" t="s">
        <v>314</v>
      </c>
      <c r="F461" s="3">
        <v>160.62</v>
      </c>
      <c r="G461" s="28"/>
      <c r="H461" s="3">
        <v>160.62</v>
      </c>
      <c r="I461" s="29"/>
      <c r="J461" s="29"/>
      <c r="K461" s="29"/>
      <c r="L461" s="29"/>
      <c r="M461" s="29"/>
    </row>
    <row r="462" spans="2:13" ht="31.5" customHeight="1">
      <c r="B462" s="256"/>
      <c r="C462" s="256"/>
      <c r="D462" s="256"/>
      <c r="E462" s="4" t="s">
        <v>17</v>
      </c>
      <c r="F462" s="3"/>
      <c r="G462" s="7"/>
      <c r="H462" s="3"/>
      <c r="I462" s="3"/>
      <c r="J462" s="3"/>
      <c r="K462" s="3"/>
      <c r="L462" s="3"/>
      <c r="M462" s="3"/>
    </row>
    <row r="463" spans="2:13" ht="47.25" customHeight="1">
      <c r="B463" s="257"/>
      <c r="C463" s="257"/>
      <c r="D463" s="257"/>
      <c r="E463" s="4" t="s">
        <v>18</v>
      </c>
      <c r="F463" s="7"/>
      <c r="G463" s="7"/>
      <c r="H463" s="7"/>
      <c r="I463" s="3"/>
      <c r="J463" s="3"/>
      <c r="K463" s="3"/>
      <c r="L463" s="3"/>
      <c r="M463" s="3"/>
    </row>
    <row r="464" spans="2:13" ht="15.75" customHeight="1">
      <c r="B464" s="255" t="s">
        <v>243</v>
      </c>
      <c r="C464" s="321" t="s">
        <v>255</v>
      </c>
      <c r="D464" s="255" t="s">
        <v>257</v>
      </c>
      <c r="E464" s="4" t="s">
        <v>21</v>
      </c>
      <c r="F464" s="61">
        <f>F470+F471+F472+F473+F474+F475+F476+F477+F478</f>
        <v>1618.124</v>
      </c>
      <c r="G464" s="7"/>
      <c r="H464" s="61">
        <f>H470+H471+H472+H473+H474+H475+H476+H477+H478</f>
        <v>1618.124</v>
      </c>
      <c r="I464" s="3"/>
      <c r="J464" s="3"/>
      <c r="K464" s="3"/>
      <c r="L464" s="3"/>
      <c r="M464" s="3"/>
    </row>
    <row r="465" spans="2:13" ht="129" customHeight="1">
      <c r="B465" s="256"/>
      <c r="C465" s="322"/>
      <c r="D465" s="256"/>
      <c r="E465" s="4" t="s">
        <v>314</v>
      </c>
      <c r="F465" s="61">
        <f>F470+F471+F472+F473+F474+F475+F476+F477+F478</f>
        <v>1618.124</v>
      </c>
      <c r="G465" s="7"/>
      <c r="H465" s="61">
        <f>H470+H471+H472+H473+H474+H475+H476+H477+H478</f>
        <v>1618.124</v>
      </c>
      <c r="I465" s="3"/>
      <c r="J465" s="3"/>
      <c r="K465" s="3"/>
      <c r="L465" s="3"/>
      <c r="M465" s="3"/>
    </row>
    <row r="466" spans="2:13" ht="31.5" customHeight="1">
      <c r="B466" s="256"/>
      <c r="C466" s="322"/>
      <c r="D466" s="256"/>
      <c r="E466" s="4" t="s">
        <v>14</v>
      </c>
      <c r="F466" s="17"/>
      <c r="G466" s="7"/>
      <c r="H466" s="18"/>
      <c r="I466" s="3"/>
      <c r="J466" s="3"/>
      <c r="K466" s="3"/>
      <c r="L466" s="3"/>
      <c r="M466" s="3"/>
    </row>
    <row r="467" spans="2:13" ht="47.25" customHeight="1">
      <c r="B467" s="256"/>
      <c r="C467" s="322"/>
      <c r="D467" s="256"/>
      <c r="E467" s="4" t="s">
        <v>15</v>
      </c>
      <c r="F467" s="17"/>
      <c r="G467" s="7"/>
      <c r="H467" s="18"/>
      <c r="I467" s="3"/>
      <c r="J467" s="3"/>
      <c r="K467" s="3"/>
      <c r="L467" s="3"/>
      <c r="M467" s="3"/>
    </row>
    <row r="468" spans="2:13" ht="31.5" customHeight="1">
      <c r="B468" s="256"/>
      <c r="C468" s="322"/>
      <c r="D468" s="256"/>
      <c r="E468" s="4" t="s">
        <v>16</v>
      </c>
      <c r="F468" s="7"/>
      <c r="G468" s="7"/>
      <c r="H468" s="7"/>
      <c r="I468" s="3"/>
      <c r="J468" s="3"/>
      <c r="K468" s="3"/>
      <c r="L468" s="3"/>
      <c r="M468" s="3"/>
    </row>
    <row r="469" spans="2:13" ht="31.5" customHeight="1">
      <c r="B469" s="256"/>
      <c r="C469" s="322"/>
      <c r="D469" s="256"/>
      <c r="E469" s="4" t="s">
        <v>17</v>
      </c>
      <c r="F469" s="17"/>
      <c r="G469" s="7"/>
      <c r="H469" s="18"/>
      <c r="I469" s="3"/>
      <c r="J469" s="3"/>
      <c r="K469" s="3"/>
      <c r="L469" s="3"/>
      <c r="M469" s="3"/>
    </row>
    <row r="470" spans="2:13" ht="97.5" customHeight="1">
      <c r="B470" s="256"/>
      <c r="C470" s="322"/>
      <c r="D470" s="257"/>
      <c r="E470" s="4" t="s">
        <v>314</v>
      </c>
      <c r="F470" s="48">
        <f>H470</f>
        <v>154.13</v>
      </c>
      <c r="G470" s="7"/>
      <c r="H470" s="63">
        <v>154.13</v>
      </c>
      <c r="I470" s="3"/>
      <c r="J470" s="3"/>
      <c r="K470" s="3"/>
      <c r="L470" s="3"/>
      <c r="M470" s="3"/>
    </row>
    <row r="471" spans="2:14" ht="125.25" customHeight="1">
      <c r="B471" s="259"/>
      <c r="C471" s="323"/>
      <c r="D471" s="35" t="s">
        <v>258</v>
      </c>
      <c r="E471" s="4" t="s">
        <v>314</v>
      </c>
      <c r="F471" s="19">
        <v>140.481</v>
      </c>
      <c r="G471" s="7"/>
      <c r="H471" s="19">
        <v>140.481</v>
      </c>
      <c r="I471" s="3"/>
      <c r="J471" s="3"/>
      <c r="K471" s="3"/>
      <c r="L471" s="3"/>
      <c r="M471" s="3"/>
      <c r="N471" s="42">
        <f>H471+H472+H473+H474+H475+H476+H477+H478</f>
        <v>1463.994</v>
      </c>
    </row>
    <row r="472" spans="2:13" ht="123" customHeight="1">
      <c r="B472" s="259"/>
      <c r="C472" s="323"/>
      <c r="D472" s="35" t="s">
        <v>259</v>
      </c>
      <c r="E472" s="4" t="s">
        <v>314</v>
      </c>
      <c r="F472" s="19">
        <v>209.654</v>
      </c>
      <c r="G472" s="21"/>
      <c r="H472" s="19">
        <v>209.654</v>
      </c>
      <c r="I472" s="3"/>
      <c r="J472" s="3"/>
      <c r="K472" s="3"/>
      <c r="L472" s="3"/>
      <c r="M472" s="3"/>
    </row>
    <row r="473" spans="2:13" ht="72.75" customHeight="1">
      <c r="B473" s="259"/>
      <c r="C473" s="323"/>
      <c r="D473" s="35" t="s">
        <v>260</v>
      </c>
      <c r="E473" s="4" t="s">
        <v>314</v>
      </c>
      <c r="F473" s="19">
        <v>26.871</v>
      </c>
      <c r="G473" s="21"/>
      <c r="H473" s="19">
        <v>26.871</v>
      </c>
      <c r="I473" s="3"/>
      <c r="J473" s="3"/>
      <c r="K473" s="3"/>
      <c r="L473" s="3"/>
      <c r="M473" s="3"/>
    </row>
    <row r="474" spans="2:13" ht="63" customHeight="1">
      <c r="B474" s="259"/>
      <c r="C474" s="323"/>
      <c r="D474" s="35" t="s">
        <v>261</v>
      </c>
      <c r="E474" s="4" t="s">
        <v>314</v>
      </c>
      <c r="F474" s="17">
        <v>81</v>
      </c>
      <c r="G474" s="7"/>
      <c r="H474" s="18">
        <v>81</v>
      </c>
      <c r="I474" s="3"/>
      <c r="J474" s="3"/>
      <c r="K474" s="3"/>
      <c r="L474" s="3"/>
      <c r="M474" s="3"/>
    </row>
    <row r="475" spans="2:13" ht="102" customHeight="1">
      <c r="B475" s="259"/>
      <c r="C475" s="323"/>
      <c r="D475" s="35" t="s">
        <v>262</v>
      </c>
      <c r="E475" s="4" t="s">
        <v>314</v>
      </c>
      <c r="F475" s="20">
        <v>50.109</v>
      </c>
      <c r="G475" s="21"/>
      <c r="H475" s="20">
        <v>50.109</v>
      </c>
      <c r="I475" s="3"/>
      <c r="J475" s="3"/>
      <c r="K475" s="3"/>
      <c r="L475" s="3"/>
      <c r="M475" s="3"/>
    </row>
    <row r="476" spans="2:13" ht="111" customHeight="1">
      <c r="B476" s="259"/>
      <c r="C476" s="323"/>
      <c r="D476" s="35" t="s">
        <v>263</v>
      </c>
      <c r="E476" s="4" t="s">
        <v>314</v>
      </c>
      <c r="F476" s="20">
        <v>182.403</v>
      </c>
      <c r="G476" s="21"/>
      <c r="H476" s="20">
        <v>182.403</v>
      </c>
      <c r="I476" s="3"/>
      <c r="J476" s="3"/>
      <c r="K476" s="3"/>
      <c r="L476" s="3"/>
      <c r="M476" s="3"/>
    </row>
    <row r="477" spans="2:13" ht="110.25" customHeight="1">
      <c r="B477" s="259"/>
      <c r="C477" s="323"/>
      <c r="D477" s="35" t="s">
        <v>264</v>
      </c>
      <c r="E477" s="4" t="s">
        <v>314</v>
      </c>
      <c r="F477" s="20">
        <v>449.929</v>
      </c>
      <c r="G477" s="21"/>
      <c r="H477" s="20">
        <v>449.929</v>
      </c>
      <c r="I477" s="3"/>
      <c r="J477" s="3"/>
      <c r="K477" s="3"/>
      <c r="L477" s="3"/>
      <c r="M477" s="3"/>
    </row>
    <row r="478" spans="2:13" ht="111.75" customHeight="1">
      <c r="B478" s="259"/>
      <c r="C478" s="323"/>
      <c r="D478" s="35" t="s">
        <v>265</v>
      </c>
      <c r="E478" s="4" t="s">
        <v>314</v>
      </c>
      <c r="F478" s="20">
        <v>323.547</v>
      </c>
      <c r="G478" s="21"/>
      <c r="H478" s="20">
        <v>323.547</v>
      </c>
      <c r="I478" s="3"/>
      <c r="J478" s="3"/>
      <c r="K478" s="3"/>
      <c r="L478" s="3"/>
      <c r="M478" s="3"/>
    </row>
    <row r="479" spans="2:13" ht="15.75" customHeight="1">
      <c r="B479" s="333" t="s">
        <v>297</v>
      </c>
      <c r="C479" s="258" t="s">
        <v>296</v>
      </c>
      <c r="D479" s="255" t="s">
        <v>30</v>
      </c>
      <c r="E479" s="4" t="s">
        <v>21</v>
      </c>
      <c r="F479" s="20">
        <f>F484</f>
        <v>0</v>
      </c>
      <c r="G479" s="21"/>
      <c r="H479" s="55">
        <f>H484</f>
        <v>0</v>
      </c>
      <c r="I479" s="3"/>
      <c r="J479" s="3"/>
      <c r="K479" s="3"/>
      <c r="L479" s="3"/>
      <c r="M479" s="3"/>
    </row>
    <row r="480" spans="2:13" ht="31.5" customHeight="1">
      <c r="B480" s="334"/>
      <c r="C480" s="259"/>
      <c r="D480" s="256"/>
      <c r="E480" s="4" t="s">
        <v>14</v>
      </c>
      <c r="F480" s="20"/>
      <c r="G480" s="21"/>
      <c r="H480" s="55"/>
      <c r="I480" s="3"/>
      <c r="J480" s="3"/>
      <c r="K480" s="3"/>
      <c r="L480" s="3"/>
      <c r="M480" s="3"/>
    </row>
    <row r="481" spans="2:13" ht="47.25" customHeight="1">
      <c r="B481" s="334"/>
      <c r="C481" s="259"/>
      <c r="D481" s="256"/>
      <c r="E481" s="4" t="s">
        <v>15</v>
      </c>
      <c r="F481" s="20">
        <v>100</v>
      </c>
      <c r="G481" s="21"/>
      <c r="H481" s="55">
        <v>100</v>
      </c>
      <c r="I481" s="3"/>
      <c r="J481" s="3"/>
      <c r="K481" s="3"/>
      <c r="L481" s="3"/>
      <c r="M481" s="3"/>
    </row>
    <row r="482" spans="2:13" ht="31.5" customHeight="1">
      <c r="B482" s="334"/>
      <c r="C482" s="259"/>
      <c r="D482" s="256"/>
      <c r="E482" s="4" t="s">
        <v>16</v>
      </c>
      <c r="F482" s="20"/>
      <c r="G482" s="21"/>
      <c r="H482" s="55"/>
      <c r="I482" s="3"/>
      <c r="J482" s="3"/>
      <c r="K482" s="3"/>
      <c r="L482" s="3"/>
      <c r="M482" s="3"/>
    </row>
    <row r="483" spans="2:13" ht="31.5" customHeight="1">
      <c r="B483" s="334"/>
      <c r="C483" s="259"/>
      <c r="D483" s="256"/>
      <c r="E483" s="4" t="s">
        <v>17</v>
      </c>
      <c r="F483" s="20"/>
      <c r="G483" s="21"/>
      <c r="H483" s="55"/>
      <c r="I483" s="3"/>
      <c r="J483" s="3"/>
      <c r="K483" s="3"/>
      <c r="L483" s="3"/>
      <c r="M483" s="3"/>
    </row>
    <row r="484" spans="2:13" ht="47.25" customHeight="1">
      <c r="B484" s="334"/>
      <c r="C484" s="273"/>
      <c r="D484" s="257"/>
      <c r="E484" s="4" t="s">
        <v>18</v>
      </c>
      <c r="F484" s="20"/>
      <c r="G484" s="21"/>
      <c r="H484" s="55"/>
      <c r="I484" s="3"/>
      <c r="J484" s="3"/>
      <c r="K484" s="3"/>
      <c r="L484" s="3"/>
      <c r="M484" s="3"/>
    </row>
    <row r="485" spans="2:13" ht="15.75" customHeight="1">
      <c r="B485" s="285" t="s">
        <v>250</v>
      </c>
      <c r="C485" s="313"/>
      <c r="D485" s="314"/>
      <c r="E485" s="4" t="s">
        <v>21</v>
      </c>
      <c r="F485" s="17">
        <f>F487+F488+F491</f>
        <v>6152.244</v>
      </c>
      <c r="G485" s="7"/>
      <c r="H485" s="18">
        <f>H487+H488</f>
        <v>3752.2439999999997</v>
      </c>
      <c r="I485" s="3"/>
      <c r="J485" s="3"/>
      <c r="K485" s="3"/>
      <c r="L485" s="3"/>
      <c r="M485" s="3">
        <v>2400</v>
      </c>
    </row>
    <row r="486" spans="2:13" ht="31.5" customHeight="1">
      <c r="B486" s="315"/>
      <c r="C486" s="316"/>
      <c r="D486" s="317"/>
      <c r="E486" s="4" t="s">
        <v>14</v>
      </c>
      <c r="F486" s="17"/>
      <c r="G486" s="7"/>
      <c r="H486" s="18"/>
      <c r="I486" s="3"/>
      <c r="J486" s="3"/>
      <c r="K486" s="3"/>
      <c r="L486" s="3"/>
      <c r="M486" s="3"/>
    </row>
    <row r="487" spans="2:13" ht="47.25" customHeight="1">
      <c r="B487" s="315"/>
      <c r="C487" s="316"/>
      <c r="D487" s="317"/>
      <c r="E487" s="4" t="s">
        <v>15</v>
      </c>
      <c r="F487" s="17">
        <v>100</v>
      </c>
      <c r="G487" s="7"/>
      <c r="H487" s="18">
        <f>H481</f>
        <v>100</v>
      </c>
      <c r="I487" s="3"/>
      <c r="J487" s="3"/>
      <c r="K487" s="3"/>
      <c r="L487" s="3"/>
      <c r="M487" s="3"/>
    </row>
    <row r="488" spans="2:13" ht="31.5" customHeight="1">
      <c r="B488" s="315"/>
      <c r="C488" s="316"/>
      <c r="D488" s="317"/>
      <c r="E488" s="4" t="s">
        <v>16</v>
      </c>
      <c r="F488" s="17">
        <f>H488+M488</f>
        <v>6052.244</v>
      </c>
      <c r="G488" s="7"/>
      <c r="H488" s="18">
        <f>H417+H424+H430+H437+H444+H451+H460+H464+H482</f>
        <v>3652.2439999999997</v>
      </c>
      <c r="I488" s="3"/>
      <c r="J488" s="3"/>
      <c r="K488" s="3"/>
      <c r="L488" s="3"/>
      <c r="M488" s="3">
        <v>2400</v>
      </c>
    </row>
    <row r="489" spans="2:13" ht="115.5" customHeight="1">
      <c r="B489" s="315"/>
      <c r="C489" s="316"/>
      <c r="D489" s="317"/>
      <c r="E489" s="4" t="s">
        <v>314</v>
      </c>
      <c r="F489" s="18">
        <f>F418+F431+F438+F445+F451+F461+F465</f>
        <v>3652.2439999999997</v>
      </c>
      <c r="G489" s="7"/>
      <c r="H489" s="18">
        <f>H418+H431+H438+H445+H451+H461+H465</f>
        <v>3652.2439999999997</v>
      </c>
      <c r="I489" s="3"/>
      <c r="J489" s="3"/>
      <c r="K489" s="3"/>
      <c r="L489" s="3"/>
      <c r="M489" s="3"/>
    </row>
    <row r="490" spans="2:13" ht="31.5" customHeight="1">
      <c r="B490" s="315"/>
      <c r="C490" s="316"/>
      <c r="D490" s="317"/>
      <c r="E490" s="4" t="s">
        <v>17</v>
      </c>
      <c r="F490" s="17"/>
      <c r="G490" s="7"/>
      <c r="H490" s="18"/>
      <c r="I490" s="3"/>
      <c r="J490" s="3"/>
      <c r="K490" s="3"/>
      <c r="L490" s="3"/>
      <c r="M490" s="3"/>
    </row>
    <row r="491" spans="2:13" ht="47.25" customHeight="1">
      <c r="B491" s="318"/>
      <c r="C491" s="319"/>
      <c r="D491" s="320"/>
      <c r="E491" s="4" t="s">
        <v>18</v>
      </c>
      <c r="F491" s="17"/>
      <c r="G491" s="7"/>
      <c r="H491" s="17"/>
      <c r="I491" s="3"/>
      <c r="J491" s="3"/>
      <c r="K491" s="3"/>
      <c r="L491" s="3"/>
      <c r="M491" s="3"/>
    </row>
    <row r="492" spans="2:14" ht="15">
      <c r="B492" s="324" t="s">
        <v>54</v>
      </c>
      <c r="C492" s="325"/>
      <c r="D492" s="326"/>
      <c r="E492" s="4" t="s">
        <v>21</v>
      </c>
      <c r="F492" s="2">
        <f>H492+I492+J492+K492+M492+L492+G492</f>
        <v>160363.72427411767</v>
      </c>
      <c r="G492" s="1">
        <f aca="true" t="shared" si="11" ref="G492:L492">G494+G495+G493</f>
        <v>59761.75966000001</v>
      </c>
      <c r="H492" s="2">
        <f>H493+H494+H495+H498</f>
        <v>53345.429319999996</v>
      </c>
      <c r="I492" s="1">
        <f t="shared" si="11"/>
        <v>6148.335294117647</v>
      </c>
      <c r="J492" s="1">
        <f t="shared" si="11"/>
        <v>7458.2</v>
      </c>
      <c r="K492" s="1">
        <f t="shared" si="11"/>
        <v>12600</v>
      </c>
      <c r="L492" s="1">
        <f t="shared" si="11"/>
        <v>8550</v>
      </c>
      <c r="M492" s="1">
        <f>M495</f>
        <v>12500</v>
      </c>
      <c r="N492" s="39"/>
    </row>
    <row r="493" spans="2:13" ht="30.75">
      <c r="B493" s="327"/>
      <c r="C493" s="328"/>
      <c r="D493" s="329"/>
      <c r="E493" s="4" t="s">
        <v>14</v>
      </c>
      <c r="F493" s="1">
        <f>H493+I493+J493+K493+L493+M493+G493</f>
        <v>328.40000000000003</v>
      </c>
      <c r="G493" s="1">
        <f>G60+G87+G157+G214+G248+G262+G315+G367</f>
        <v>0</v>
      </c>
      <c r="H493" s="2">
        <f>H60+H388</f>
        <v>308.8</v>
      </c>
      <c r="I493" s="1">
        <f>I60+I87+I157+I214+I248+I262+I315+I367</f>
        <v>9.8</v>
      </c>
      <c r="J493" s="1">
        <f>J60+J87+J157+J214+J248+J262+J315+J367</f>
        <v>9.8</v>
      </c>
      <c r="K493" s="1">
        <f>K60+K87+K157+K214+K248+K262+K315+K367</f>
        <v>0</v>
      </c>
      <c r="L493" s="1">
        <f>L60+L87+L157+L214+L248+L262+L315+L367</f>
        <v>0</v>
      </c>
      <c r="M493" s="1">
        <f>M60+M87+M157+M214+M248+M262+M315+M367</f>
        <v>0</v>
      </c>
    </row>
    <row r="494" spans="2:15" ht="46.5">
      <c r="B494" s="327"/>
      <c r="C494" s="328"/>
      <c r="D494" s="329"/>
      <c r="E494" s="4" t="s">
        <v>15</v>
      </c>
      <c r="F494" s="1">
        <f>H494+I494+J494+G494</f>
        <v>34231.831000000006</v>
      </c>
      <c r="G494" s="1">
        <f>G61+G88+G158+G215+G249+G263+G316+G368</f>
        <v>16870.88</v>
      </c>
      <c r="H494" s="2">
        <f>H61+H88+H158+H215+H249+H263+H316+H389+H408+H487</f>
        <v>12174.051</v>
      </c>
      <c r="I494" s="1">
        <f>I61+I88+I158+I215+I249+I263+I316+I368</f>
        <v>2238.5</v>
      </c>
      <c r="J494" s="1">
        <f>J61+J88+J158+J215+J249+J263+J316+J368</f>
        <v>2948.4</v>
      </c>
      <c r="K494" s="1"/>
      <c r="L494" s="1"/>
      <c r="M494" s="1"/>
      <c r="N494" s="39"/>
      <c r="O494" s="39"/>
    </row>
    <row r="495" spans="2:13" ht="31.5" customHeight="1">
      <c r="B495" s="327"/>
      <c r="C495" s="328"/>
      <c r="D495" s="329"/>
      <c r="E495" s="4" t="s">
        <v>16</v>
      </c>
      <c r="F495" s="1">
        <f>G495+H495+I495+J495+K495+L495+M495</f>
        <v>125803.49327411766</v>
      </c>
      <c r="G495" s="1">
        <f>G62+G89+G159+G216+G250+G264+G317+G390+G409+G488</f>
        <v>42890.879660000006</v>
      </c>
      <c r="H495" s="2">
        <f>H62+H89+H159+H216+H250+H264+H317+H390+H409+H488</f>
        <v>40862.57832</v>
      </c>
      <c r="I495" s="2">
        <f>SUM(I62+I89+I159+I216+I250+I264+I317+I390+I409)</f>
        <v>3900.035294117647</v>
      </c>
      <c r="J495" s="1">
        <f>SUM(J62+J89+J159+J216+J250+J264+J317+J390+J409)</f>
        <v>4500</v>
      </c>
      <c r="K495" s="1">
        <f>SUM(K62+K89+K159+K216+K250+K264+K317+K390+K409)</f>
        <v>12600</v>
      </c>
      <c r="L495" s="1">
        <f>SUM(L62+L89+L159+L216+L250+L264+L317+L390+L409)</f>
        <v>8550</v>
      </c>
      <c r="M495" s="1">
        <f>M62+M89+M159+M216+M250+M264+M317+M390+M409+M488</f>
        <v>12500</v>
      </c>
    </row>
    <row r="496" spans="2:13" ht="93.75" customHeight="1">
      <c r="B496" s="327"/>
      <c r="C496" s="328"/>
      <c r="D496" s="329"/>
      <c r="E496" s="4" t="s">
        <v>314</v>
      </c>
      <c r="F496" s="2">
        <f>F63+F160+F318+F391+F410+F489</f>
        <v>9539.923999999999</v>
      </c>
      <c r="G496" s="1"/>
      <c r="H496" s="2">
        <f>H63+H160+H318+H391+H410+H489</f>
        <v>9539.923999999999</v>
      </c>
      <c r="I496" s="2"/>
      <c r="J496" s="1"/>
      <c r="K496" s="1"/>
      <c r="L496" s="1"/>
      <c r="M496" s="1"/>
    </row>
    <row r="497" spans="2:14" ht="30.75">
      <c r="B497" s="327"/>
      <c r="C497" s="328"/>
      <c r="D497" s="329"/>
      <c r="E497" s="4" t="s">
        <v>17</v>
      </c>
      <c r="F497" s="3"/>
      <c r="G497" s="1">
        <f>SUM(G64+G90+G161+G217+G251+G265+G319+G392+G411)</f>
        <v>0</v>
      </c>
      <c r="H497" s="25"/>
      <c r="I497" s="3"/>
      <c r="J497" s="3"/>
      <c r="K497" s="3"/>
      <c r="L497" s="3"/>
      <c r="M497" s="3"/>
      <c r="N497" s="39"/>
    </row>
    <row r="498" spans="2:13" ht="46.5">
      <c r="B498" s="330"/>
      <c r="C498" s="331"/>
      <c r="D498" s="332"/>
      <c r="E498" s="4" t="s">
        <v>18</v>
      </c>
      <c r="F498" s="3">
        <f>H498</f>
        <v>0</v>
      </c>
      <c r="G498" s="3"/>
      <c r="H498" s="25">
        <f>H65+H91+H162+H218+H252+H266+H320+H393+H412+H491</f>
        <v>0</v>
      </c>
      <c r="I498" s="3"/>
      <c r="J498" s="3"/>
      <c r="K498" s="3"/>
      <c r="L498" s="3"/>
      <c r="M498" s="3"/>
    </row>
    <row r="499" spans="2:13" ht="14.25">
      <c r="B499" s="298" t="s">
        <v>55</v>
      </c>
      <c r="C499" s="298"/>
      <c r="D499" s="298"/>
      <c r="E499" s="298"/>
      <c r="F499" s="298"/>
      <c r="G499" s="298"/>
      <c r="H499" s="298"/>
      <c r="I499" s="298"/>
      <c r="J499" s="298"/>
      <c r="K499" s="298"/>
      <c r="L499" s="298"/>
      <c r="M499" s="298"/>
    </row>
    <row r="500" spans="2:13" ht="14.25">
      <c r="B500" s="298"/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  <c r="M500" s="298"/>
    </row>
    <row r="501" spans="2:13" ht="14.25">
      <c r="B501" s="298" t="s">
        <v>56</v>
      </c>
      <c r="C501" s="298"/>
      <c r="D501" s="298"/>
      <c r="E501" s="298"/>
      <c r="F501" s="298"/>
      <c r="G501" s="298"/>
      <c r="H501" s="298"/>
      <c r="I501" s="298"/>
      <c r="J501" s="298"/>
      <c r="K501" s="298"/>
      <c r="L501" s="298"/>
      <c r="M501" s="298"/>
    </row>
    <row r="502" spans="2:13" ht="14.25">
      <c r="B502" s="298"/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  <c r="M502" s="298"/>
    </row>
    <row r="503" spans="2:13" ht="14.25">
      <c r="B503" s="298" t="s">
        <v>57</v>
      </c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  <c r="M503" s="298"/>
    </row>
    <row r="504" spans="2:13" ht="14.25">
      <c r="B504" s="298"/>
      <c r="C504" s="298"/>
      <c r="D504" s="298"/>
      <c r="E504" s="298"/>
      <c r="F504" s="298"/>
      <c r="G504" s="298"/>
      <c r="H504" s="298"/>
      <c r="I504" s="298"/>
      <c r="J504" s="298"/>
      <c r="K504" s="298"/>
      <c r="L504" s="298"/>
      <c r="M504" s="298"/>
    </row>
    <row r="505" spans="2:13" ht="15">
      <c r="B505" s="277" t="s">
        <v>186</v>
      </c>
      <c r="C505" s="262" t="s">
        <v>94</v>
      </c>
      <c r="D505" s="262" t="s">
        <v>58</v>
      </c>
      <c r="E505" s="4" t="s">
        <v>21</v>
      </c>
      <c r="F505" s="1">
        <f>F507+F508+F510</f>
        <v>527685.0163499999</v>
      </c>
      <c r="G505" s="1">
        <f>G508+G510</f>
        <v>77246.4</v>
      </c>
      <c r="H505" s="1">
        <f>H507+H508+H510</f>
        <v>55922.516350000005</v>
      </c>
      <c r="I505" s="1">
        <f>I508</f>
        <v>71933.8</v>
      </c>
      <c r="J505" s="1">
        <f>J508</f>
        <v>72910.3</v>
      </c>
      <c r="K505" s="1">
        <f>K508</f>
        <v>79488</v>
      </c>
      <c r="L505" s="1">
        <f>L508</f>
        <v>83065</v>
      </c>
      <c r="M505" s="1">
        <f>M508</f>
        <v>87119</v>
      </c>
    </row>
    <row r="506" spans="2:14" ht="30.75">
      <c r="B506" s="278"/>
      <c r="C506" s="271"/>
      <c r="D506" s="271"/>
      <c r="E506" s="4" t="s">
        <v>14</v>
      </c>
      <c r="F506" s="1"/>
      <c r="G506" s="1"/>
      <c r="H506" s="1"/>
      <c r="I506" s="1"/>
      <c r="J506" s="3"/>
      <c r="K506" s="3"/>
      <c r="L506" s="3"/>
      <c r="M506" s="3"/>
      <c r="N506" s="39"/>
    </row>
    <row r="507" spans="2:14" ht="46.5">
      <c r="B507" s="278"/>
      <c r="C507" s="271"/>
      <c r="D507" s="271"/>
      <c r="E507" s="4" t="s">
        <v>15</v>
      </c>
      <c r="F507" s="1">
        <f>H507</f>
        <v>5800</v>
      </c>
      <c r="G507" s="1"/>
      <c r="H507" s="1">
        <v>5800</v>
      </c>
      <c r="I507" s="1"/>
      <c r="J507" s="1"/>
      <c r="K507" s="1"/>
      <c r="L507" s="1"/>
      <c r="M507" s="1"/>
      <c r="N507" s="39"/>
    </row>
    <row r="508" spans="2:13" ht="31.5" customHeight="1">
      <c r="B508" s="278"/>
      <c r="C508" s="271"/>
      <c r="D508" s="271"/>
      <c r="E508" s="4" t="s">
        <v>16</v>
      </c>
      <c r="F508" s="1">
        <f>H508+I508+J508+K508+L508+M508+G508</f>
        <v>521779.97000000003</v>
      </c>
      <c r="G508" s="1">
        <v>77208</v>
      </c>
      <c r="H508" s="1">
        <v>50055.87</v>
      </c>
      <c r="I508" s="1">
        <v>71933.8</v>
      </c>
      <c r="J508" s="1">
        <v>72910.3</v>
      </c>
      <c r="K508" s="1">
        <v>79488</v>
      </c>
      <c r="L508" s="1">
        <v>83065</v>
      </c>
      <c r="M508" s="1">
        <v>87119</v>
      </c>
    </row>
    <row r="509" spans="2:13" ht="30.75">
      <c r="B509" s="278"/>
      <c r="C509" s="271"/>
      <c r="D509" s="271"/>
      <c r="E509" s="4" t="s">
        <v>17</v>
      </c>
      <c r="F509" s="3"/>
      <c r="G509" s="3"/>
      <c r="H509" s="3"/>
      <c r="I509" s="3"/>
      <c r="J509" s="3"/>
      <c r="K509" s="3"/>
      <c r="L509" s="3"/>
      <c r="M509" s="3"/>
    </row>
    <row r="510" spans="2:14" ht="47.25" customHeight="1">
      <c r="B510" s="279"/>
      <c r="C510" s="272"/>
      <c r="D510" s="272"/>
      <c r="E510" s="4" t="s">
        <v>18</v>
      </c>
      <c r="F510" s="3">
        <f>G510+H510</f>
        <v>105.04634999999999</v>
      </c>
      <c r="G510" s="3">
        <v>38.4</v>
      </c>
      <c r="H510" s="3">
        <v>66.64635</v>
      </c>
      <c r="I510" s="3"/>
      <c r="J510" s="3"/>
      <c r="K510" s="3"/>
      <c r="L510" s="3"/>
      <c r="M510" s="3"/>
      <c r="N510" s="39"/>
    </row>
    <row r="511" spans="2:13" ht="15">
      <c r="B511" s="277" t="s">
        <v>187</v>
      </c>
      <c r="C511" s="262" t="s">
        <v>96</v>
      </c>
      <c r="D511" s="262" t="s">
        <v>58</v>
      </c>
      <c r="E511" s="4" t="s">
        <v>21</v>
      </c>
      <c r="F511" s="1">
        <f>F514+F516</f>
        <v>3611.43295</v>
      </c>
      <c r="G511" s="1">
        <f>G514+G516</f>
        <v>476.7</v>
      </c>
      <c r="H511" s="1">
        <f>H514+H516</f>
        <v>515.03295</v>
      </c>
      <c r="I511" s="1">
        <f>I514</f>
        <v>559.6</v>
      </c>
      <c r="J511" s="1">
        <f>J514</f>
        <v>600.1</v>
      </c>
      <c r="K511" s="1">
        <f>K514</f>
        <v>497</v>
      </c>
      <c r="L511" s="1">
        <f>L514</f>
        <v>480</v>
      </c>
      <c r="M511" s="1">
        <f>M514</f>
        <v>483</v>
      </c>
    </row>
    <row r="512" spans="2:13" ht="31.5" customHeight="1">
      <c r="B512" s="278"/>
      <c r="C512" s="271"/>
      <c r="D512" s="271"/>
      <c r="E512" s="4" t="s">
        <v>14</v>
      </c>
      <c r="F512" s="1"/>
      <c r="G512" s="1"/>
      <c r="H512" s="1"/>
      <c r="I512" s="1"/>
      <c r="J512" s="3"/>
      <c r="K512" s="3"/>
      <c r="L512" s="3"/>
      <c r="M512" s="3"/>
    </row>
    <row r="513" spans="2:14" ht="46.5">
      <c r="B513" s="278"/>
      <c r="C513" s="271"/>
      <c r="D513" s="271"/>
      <c r="E513" s="4" t="s">
        <v>15</v>
      </c>
      <c r="F513" s="1"/>
      <c r="G513" s="1"/>
      <c r="H513" s="1"/>
      <c r="I513" s="1"/>
      <c r="J513" s="1"/>
      <c r="K513" s="1"/>
      <c r="L513" s="1"/>
      <c r="M513" s="1"/>
      <c r="N513" s="5" t="s">
        <v>323</v>
      </c>
    </row>
    <row r="514" spans="2:13" ht="31.5" customHeight="1">
      <c r="B514" s="278"/>
      <c r="C514" s="271"/>
      <c r="D514" s="271"/>
      <c r="E514" s="4" t="s">
        <v>16</v>
      </c>
      <c r="F514" s="1">
        <f>G514+H514+I514+J514+K514+L514+M514</f>
        <v>3541.658</v>
      </c>
      <c r="G514" s="1">
        <v>458.5</v>
      </c>
      <c r="H514" s="1">
        <v>463.458</v>
      </c>
      <c r="I514" s="1">
        <v>559.6</v>
      </c>
      <c r="J514" s="1">
        <v>600.1</v>
      </c>
      <c r="K514" s="1">
        <v>497</v>
      </c>
      <c r="L514" s="1">
        <v>480</v>
      </c>
      <c r="M514" s="1">
        <v>483</v>
      </c>
    </row>
    <row r="515" spans="2:13" ht="30.75">
      <c r="B515" s="278"/>
      <c r="C515" s="271"/>
      <c r="D515" s="271"/>
      <c r="E515" s="4" t="s">
        <v>17</v>
      </c>
      <c r="F515" s="3"/>
      <c r="G515" s="3"/>
      <c r="H515" s="3"/>
      <c r="I515" s="3"/>
      <c r="J515" s="3"/>
      <c r="K515" s="3"/>
      <c r="L515" s="3"/>
      <c r="M515" s="3"/>
    </row>
    <row r="516" spans="2:13" ht="46.5">
      <c r="B516" s="279"/>
      <c r="C516" s="272"/>
      <c r="D516" s="272"/>
      <c r="E516" s="4" t="s">
        <v>18</v>
      </c>
      <c r="F516" s="1">
        <f>G516+H516</f>
        <v>69.77495</v>
      </c>
      <c r="G516" s="1">
        <v>18.2</v>
      </c>
      <c r="H516" s="3">
        <v>51.57495</v>
      </c>
      <c r="I516" s="3"/>
      <c r="J516" s="3"/>
      <c r="K516" s="3"/>
      <c r="L516" s="3"/>
      <c r="M516" s="3"/>
    </row>
    <row r="517" spans="2:13" ht="15">
      <c r="B517" s="277" t="s">
        <v>188</v>
      </c>
      <c r="C517" s="262" t="s">
        <v>95</v>
      </c>
      <c r="D517" s="262" t="s">
        <v>58</v>
      </c>
      <c r="E517" s="4" t="s">
        <v>21</v>
      </c>
      <c r="F517" s="1">
        <f>F520+F522</f>
        <v>48254.087700000004</v>
      </c>
      <c r="G517" s="1">
        <f>G520+G522</f>
        <v>7033.200000000001</v>
      </c>
      <c r="H517" s="1">
        <f>H520+H522</f>
        <v>7182.787700000001</v>
      </c>
      <c r="I517" s="1">
        <f>I520</f>
        <v>4889.3</v>
      </c>
      <c r="J517" s="1">
        <f>J520</f>
        <v>4475.1</v>
      </c>
      <c r="K517" s="1">
        <f>K520</f>
        <v>7829</v>
      </c>
      <c r="L517" s="1">
        <f>L520</f>
        <v>8225.9</v>
      </c>
      <c r="M517" s="1">
        <f>M520</f>
        <v>8618.8</v>
      </c>
    </row>
    <row r="518" spans="2:13" ht="30.75">
      <c r="B518" s="278"/>
      <c r="C518" s="271"/>
      <c r="D518" s="271"/>
      <c r="E518" s="4" t="s">
        <v>14</v>
      </c>
      <c r="F518" s="1"/>
      <c r="G518" s="1"/>
      <c r="H518" s="1"/>
      <c r="I518" s="1"/>
      <c r="J518" s="3"/>
      <c r="K518" s="3"/>
      <c r="L518" s="3"/>
      <c r="M518" s="3"/>
    </row>
    <row r="519" spans="2:13" ht="46.5">
      <c r="B519" s="278"/>
      <c r="C519" s="271"/>
      <c r="D519" s="271"/>
      <c r="E519" s="4" t="s">
        <v>15</v>
      </c>
      <c r="F519" s="1"/>
      <c r="G519" s="1"/>
      <c r="H519" s="1"/>
      <c r="I519" s="1"/>
      <c r="J519" s="1"/>
      <c r="K519" s="1"/>
      <c r="L519" s="1"/>
      <c r="M519" s="1"/>
    </row>
    <row r="520" spans="2:13" ht="31.5" customHeight="1">
      <c r="B520" s="278"/>
      <c r="C520" s="271"/>
      <c r="D520" s="271"/>
      <c r="E520" s="4" t="s">
        <v>16</v>
      </c>
      <c r="F520" s="1">
        <f>G520+H520+I520+J520+K520+L520+M520</f>
        <v>48249.769</v>
      </c>
      <c r="G520" s="1">
        <v>7030.1</v>
      </c>
      <c r="H520" s="1">
        <v>7181.569</v>
      </c>
      <c r="I520" s="1">
        <v>4889.3</v>
      </c>
      <c r="J520" s="1">
        <v>4475.1</v>
      </c>
      <c r="K520" s="1">
        <v>7829</v>
      </c>
      <c r="L520" s="1">
        <v>8225.9</v>
      </c>
      <c r="M520" s="1">
        <v>8618.8</v>
      </c>
    </row>
    <row r="521" spans="2:13" ht="30.75">
      <c r="B521" s="278"/>
      <c r="C521" s="271"/>
      <c r="D521" s="271"/>
      <c r="E521" s="4" t="s">
        <v>17</v>
      </c>
      <c r="F521" s="3"/>
      <c r="G521" s="3"/>
      <c r="H521" s="3"/>
      <c r="I521" s="3"/>
      <c r="J521" s="3"/>
      <c r="K521" s="3"/>
      <c r="L521" s="3"/>
      <c r="M521" s="3"/>
    </row>
    <row r="522" spans="2:13" ht="75" customHeight="1">
      <c r="B522" s="279"/>
      <c r="C522" s="272"/>
      <c r="D522" s="272"/>
      <c r="E522" s="4" t="s">
        <v>18</v>
      </c>
      <c r="F522" s="3">
        <f>G522+H522</f>
        <v>4.3187</v>
      </c>
      <c r="G522" s="3">
        <v>3.1</v>
      </c>
      <c r="H522" s="3">
        <v>1.2187</v>
      </c>
      <c r="I522" s="3"/>
      <c r="J522" s="3"/>
      <c r="K522" s="3"/>
      <c r="L522" s="3"/>
      <c r="M522" s="3"/>
    </row>
    <row r="523" spans="2:13" ht="15">
      <c r="B523" s="265" t="s">
        <v>59</v>
      </c>
      <c r="C523" s="266"/>
      <c r="D523" s="262" t="s">
        <v>58</v>
      </c>
      <c r="E523" s="4" t="s">
        <v>21</v>
      </c>
      <c r="F523" s="1">
        <f>F525+F526+F528</f>
        <v>579550.5370000001</v>
      </c>
      <c r="G523" s="1">
        <f>G526+G528</f>
        <v>84756.3</v>
      </c>
      <c r="H523" s="1">
        <f>H525+H526+H528</f>
        <v>63620.33700000001</v>
      </c>
      <c r="I523" s="1">
        <f>I525+I526</f>
        <v>77382.70000000001</v>
      </c>
      <c r="J523" s="1">
        <f>J525+J526</f>
        <v>77985.50000000001</v>
      </c>
      <c r="K523" s="1">
        <f>K525+K526</f>
        <v>87814</v>
      </c>
      <c r="L523" s="1">
        <f>L525+L526</f>
        <v>91770.9</v>
      </c>
      <c r="M523" s="1">
        <f>M525+M526</f>
        <v>96220.8</v>
      </c>
    </row>
    <row r="524" spans="2:13" ht="30.75">
      <c r="B524" s="267"/>
      <c r="C524" s="268"/>
      <c r="D524" s="271"/>
      <c r="E524" s="4" t="s">
        <v>14</v>
      </c>
      <c r="F524" s="1"/>
      <c r="G524" s="1"/>
      <c r="H524" s="1"/>
      <c r="I524" s="1"/>
      <c r="J524" s="3"/>
      <c r="K524" s="3"/>
      <c r="L524" s="3"/>
      <c r="M524" s="3"/>
    </row>
    <row r="525" spans="2:14" ht="46.5">
      <c r="B525" s="267"/>
      <c r="C525" s="268"/>
      <c r="D525" s="271"/>
      <c r="E525" s="4" t="s">
        <v>15</v>
      </c>
      <c r="F525" s="1">
        <f>F507</f>
        <v>5800</v>
      </c>
      <c r="G525" s="1"/>
      <c r="H525" s="1">
        <f>H507</f>
        <v>5800</v>
      </c>
      <c r="I525" s="1"/>
      <c r="J525" s="1"/>
      <c r="K525" s="1"/>
      <c r="L525" s="1"/>
      <c r="M525" s="1"/>
      <c r="N525" s="39"/>
    </row>
    <row r="526" spans="2:13" ht="31.5" customHeight="1">
      <c r="B526" s="267"/>
      <c r="C526" s="268"/>
      <c r="D526" s="271"/>
      <c r="E526" s="4" t="s">
        <v>16</v>
      </c>
      <c r="F526" s="1">
        <f>G526+H526+I526+J526+K526+L526+M526</f>
        <v>573571.3970000001</v>
      </c>
      <c r="G526" s="1">
        <f aca="true" t="shared" si="12" ref="G526:M526">G508+G514+G520</f>
        <v>84696.6</v>
      </c>
      <c r="H526" s="1">
        <f>H508+H514+H520</f>
        <v>57700.897000000004</v>
      </c>
      <c r="I526" s="1">
        <f>I508+I514+I520</f>
        <v>77382.70000000001</v>
      </c>
      <c r="J526" s="1">
        <f>J508+J514+J520</f>
        <v>77985.50000000001</v>
      </c>
      <c r="K526" s="1">
        <f>K508+K514+K520</f>
        <v>87814</v>
      </c>
      <c r="L526" s="1">
        <f t="shared" si="12"/>
        <v>91770.9</v>
      </c>
      <c r="M526" s="1">
        <f t="shared" si="12"/>
        <v>96220.8</v>
      </c>
    </row>
    <row r="527" spans="2:13" ht="30.75">
      <c r="B527" s="267"/>
      <c r="C527" s="268"/>
      <c r="D527" s="271"/>
      <c r="E527" s="4" t="s">
        <v>17</v>
      </c>
      <c r="F527" s="3"/>
      <c r="G527" s="3"/>
      <c r="H527" s="3"/>
      <c r="I527" s="3"/>
      <c r="J527" s="3"/>
      <c r="K527" s="3"/>
      <c r="L527" s="3"/>
      <c r="M527" s="3"/>
    </row>
    <row r="528" spans="2:13" ht="46.5">
      <c r="B528" s="269"/>
      <c r="C528" s="270"/>
      <c r="D528" s="272"/>
      <c r="E528" s="4" t="s">
        <v>18</v>
      </c>
      <c r="F528" s="1">
        <f>H528+G528</f>
        <v>179.14</v>
      </c>
      <c r="G528" s="1">
        <f>G510+G516+G522</f>
        <v>59.699999999999996</v>
      </c>
      <c r="H528" s="3">
        <f>H510+H516+H522</f>
        <v>119.44</v>
      </c>
      <c r="I528" s="3"/>
      <c r="J528" s="3"/>
      <c r="K528" s="3"/>
      <c r="L528" s="3"/>
      <c r="M528" s="3"/>
    </row>
    <row r="529" spans="2:13" ht="14.25">
      <c r="B529" s="298" t="s">
        <v>60</v>
      </c>
      <c r="C529" s="298"/>
      <c r="D529" s="298"/>
      <c r="E529" s="298"/>
      <c r="F529" s="298"/>
      <c r="G529" s="298"/>
      <c r="H529" s="298"/>
      <c r="I529" s="298"/>
      <c r="J529" s="298"/>
      <c r="K529" s="298"/>
      <c r="L529" s="298"/>
      <c r="M529" s="298"/>
    </row>
    <row r="530" spans="2:13" ht="14.25">
      <c r="B530" s="298"/>
      <c r="C530" s="298"/>
      <c r="D530" s="298"/>
      <c r="E530" s="298"/>
      <c r="F530" s="298"/>
      <c r="G530" s="298"/>
      <c r="H530" s="298"/>
      <c r="I530" s="298"/>
      <c r="J530" s="298"/>
      <c r="K530" s="298"/>
      <c r="L530" s="298"/>
      <c r="M530" s="298"/>
    </row>
    <row r="531" spans="2:14" ht="15">
      <c r="B531" s="277" t="s">
        <v>189</v>
      </c>
      <c r="C531" s="262" t="s">
        <v>61</v>
      </c>
      <c r="D531" s="262" t="s">
        <v>19</v>
      </c>
      <c r="E531" s="4" t="s">
        <v>21</v>
      </c>
      <c r="F531" s="1">
        <f>F533+F534</f>
        <v>213478.35</v>
      </c>
      <c r="G531" s="1">
        <f>G534</f>
        <v>39074.5</v>
      </c>
      <c r="H531" s="1">
        <f>H533+H534</f>
        <v>22221.05</v>
      </c>
      <c r="I531" s="1">
        <f>I534</f>
        <v>27468.9</v>
      </c>
      <c r="J531" s="1">
        <f>J534</f>
        <v>27468.9</v>
      </c>
      <c r="K531" s="1">
        <f>K534</f>
        <v>30705</v>
      </c>
      <c r="L531" s="1">
        <f>L534</f>
        <v>32693</v>
      </c>
      <c r="M531" s="1">
        <f>M534</f>
        <v>33847</v>
      </c>
      <c r="N531" s="39"/>
    </row>
    <row r="532" spans="2:16" ht="31.5" customHeight="1">
      <c r="B532" s="278"/>
      <c r="C532" s="271"/>
      <c r="D532" s="271"/>
      <c r="E532" s="4" t="s">
        <v>14</v>
      </c>
      <c r="F532" s="1"/>
      <c r="G532" s="1"/>
      <c r="H532" s="1"/>
      <c r="I532" s="1"/>
      <c r="J532" s="3"/>
      <c r="K532" s="3"/>
      <c r="L532" s="3"/>
      <c r="M532" s="3"/>
      <c r="N532" s="39"/>
      <c r="P532" s="39"/>
    </row>
    <row r="533" spans="2:14" ht="46.5">
      <c r="B533" s="278"/>
      <c r="C533" s="271"/>
      <c r="D533" s="271"/>
      <c r="E533" s="4" t="s">
        <v>15</v>
      </c>
      <c r="F533" s="1"/>
      <c r="G533" s="1"/>
      <c r="H533" s="1"/>
      <c r="I533" s="1"/>
      <c r="J533" s="1"/>
      <c r="K533" s="1"/>
      <c r="L533" s="1"/>
      <c r="M533" s="1"/>
      <c r="N533" s="39"/>
    </row>
    <row r="534" spans="2:14" ht="15">
      <c r="B534" s="278"/>
      <c r="C534" s="271"/>
      <c r="D534" s="271"/>
      <c r="E534" s="4" t="s">
        <v>16</v>
      </c>
      <c r="F534" s="1">
        <f>G534+H534+I534+J534+K534+L534+M534</f>
        <v>213478.35</v>
      </c>
      <c r="G534" s="1">
        <v>39074.5</v>
      </c>
      <c r="H534" s="1">
        <v>22221.05</v>
      </c>
      <c r="I534" s="1">
        <v>27468.9</v>
      </c>
      <c r="J534" s="1">
        <v>27468.9</v>
      </c>
      <c r="K534" s="1">
        <v>30705</v>
      </c>
      <c r="L534" s="1">
        <v>32693</v>
      </c>
      <c r="M534" s="1">
        <v>33847</v>
      </c>
      <c r="N534" s="39"/>
    </row>
    <row r="535" spans="2:13" ht="30.75">
      <c r="B535" s="278"/>
      <c r="C535" s="271"/>
      <c r="D535" s="271"/>
      <c r="E535" s="4" t="s">
        <v>17</v>
      </c>
      <c r="F535" s="3"/>
      <c r="G535" s="3"/>
      <c r="H535" s="3"/>
      <c r="I535" s="3"/>
      <c r="J535" s="3"/>
      <c r="K535" s="3"/>
      <c r="L535" s="3"/>
      <c r="M535" s="3"/>
    </row>
    <row r="536" spans="2:13" ht="46.5">
      <c r="B536" s="279"/>
      <c r="C536" s="272"/>
      <c r="D536" s="272"/>
      <c r="E536" s="4" t="s">
        <v>18</v>
      </c>
      <c r="F536" s="3"/>
      <c r="G536" s="3"/>
      <c r="H536" s="3"/>
      <c r="I536" s="3"/>
      <c r="J536" s="3"/>
      <c r="K536" s="3"/>
      <c r="L536" s="3"/>
      <c r="M536" s="3"/>
    </row>
    <row r="537" spans="2:14" ht="15">
      <c r="B537" s="277" t="s">
        <v>190</v>
      </c>
      <c r="C537" s="262" t="s">
        <v>97</v>
      </c>
      <c r="D537" s="262" t="s">
        <v>19</v>
      </c>
      <c r="E537" s="4" t="s">
        <v>21</v>
      </c>
      <c r="F537" s="1">
        <f>F540+F542</f>
        <v>4186.23841</v>
      </c>
      <c r="G537" s="1">
        <f>G540+G542</f>
        <v>600.3</v>
      </c>
      <c r="H537" s="1">
        <f>H540+H542</f>
        <v>506.58840999999995</v>
      </c>
      <c r="I537" s="1">
        <f>I540</f>
        <v>540.4</v>
      </c>
      <c r="J537" s="1">
        <f>J540</f>
        <v>611</v>
      </c>
      <c r="K537" s="1">
        <f>K540</f>
        <v>637.65</v>
      </c>
      <c r="L537" s="1">
        <f>L540</f>
        <v>642.65</v>
      </c>
      <c r="M537" s="1">
        <f>M540</f>
        <v>647.65</v>
      </c>
      <c r="N537" s="39"/>
    </row>
    <row r="538" spans="2:13" ht="31.5" customHeight="1">
      <c r="B538" s="278"/>
      <c r="C538" s="271"/>
      <c r="D538" s="271"/>
      <c r="E538" s="4" t="s">
        <v>14</v>
      </c>
      <c r="F538" s="1"/>
      <c r="G538" s="1"/>
      <c r="H538" s="1"/>
      <c r="I538" s="1"/>
      <c r="J538" s="3"/>
      <c r="K538" s="3"/>
      <c r="L538" s="3"/>
      <c r="M538" s="3"/>
    </row>
    <row r="539" spans="2:13" ht="46.5">
      <c r="B539" s="278"/>
      <c r="C539" s="271"/>
      <c r="D539" s="271"/>
      <c r="E539" s="4" t="s">
        <v>15</v>
      </c>
      <c r="F539" s="1"/>
      <c r="G539" s="1"/>
      <c r="H539" s="1"/>
      <c r="I539" s="1"/>
      <c r="J539" s="1"/>
      <c r="K539" s="1"/>
      <c r="L539" s="1"/>
      <c r="M539" s="1"/>
    </row>
    <row r="540" spans="2:14" ht="31.5" customHeight="1">
      <c r="B540" s="278"/>
      <c r="C540" s="271"/>
      <c r="D540" s="271"/>
      <c r="E540" s="4" t="s">
        <v>16</v>
      </c>
      <c r="F540" s="1">
        <f>G540+H540+I540+J540+K540+L540+M540</f>
        <v>4171.75241</v>
      </c>
      <c r="G540" s="1">
        <v>596.5</v>
      </c>
      <c r="H540" s="1">
        <v>495.90241</v>
      </c>
      <c r="I540" s="1">
        <v>540.4</v>
      </c>
      <c r="J540" s="1">
        <v>611</v>
      </c>
      <c r="K540" s="1">
        <v>637.65</v>
      </c>
      <c r="L540" s="1">
        <v>642.65</v>
      </c>
      <c r="M540" s="1">
        <v>647.65</v>
      </c>
      <c r="N540" s="39"/>
    </row>
    <row r="541" spans="2:14" ht="30.75">
      <c r="B541" s="278"/>
      <c r="C541" s="271"/>
      <c r="D541" s="271"/>
      <c r="E541" s="4" t="s">
        <v>17</v>
      </c>
      <c r="F541" s="3"/>
      <c r="G541" s="3"/>
      <c r="H541" s="3"/>
      <c r="I541" s="3"/>
      <c r="J541" s="3"/>
      <c r="K541" s="3"/>
      <c r="L541" s="3"/>
      <c r="M541" s="3"/>
      <c r="N541" s="39"/>
    </row>
    <row r="542" spans="2:13" ht="46.5">
      <c r="B542" s="279"/>
      <c r="C542" s="272"/>
      <c r="D542" s="272"/>
      <c r="E542" s="4" t="s">
        <v>18</v>
      </c>
      <c r="F542" s="3">
        <f>G542+H542</f>
        <v>14.486</v>
      </c>
      <c r="G542" s="24">
        <v>3.8</v>
      </c>
      <c r="H542" s="3">
        <v>10.686</v>
      </c>
      <c r="I542" s="3"/>
      <c r="J542" s="3"/>
      <c r="K542" s="3"/>
      <c r="L542" s="3"/>
      <c r="M542" s="3"/>
    </row>
    <row r="543" spans="2:14" ht="15">
      <c r="B543" s="277" t="s">
        <v>191</v>
      </c>
      <c r="C543" s="262" t="s">
        <v>98</v>
      </c>
      <c r="D543" s="262" t="s">
        <v>19</v>
      </c>
      <c r="E543" s="4" t="s">
        <v>21</v>
      </c>
      <c r="F543" s="1">
        <f>F546+F548</f>
        <v>21192.4465</v>
      </c>
      <c r="G543" s="1">
        <f>G546+G548</f>
        <v>2997.11</v>
      </c>
      <c r="H543" s="1">
        <f>H546+H548</f>
        <v>2738.8565</v>
      </c>
      <c r="I543" s="1">
        <f>I546</f>
        <v>2378.04</v>
      </c>
      <c r="J543" s="1">
        <f>J546</f>
        <v>2681.14</v>
      </c>
      <c r="K543" s="1">
        <f>K546</f>
        <v>3289</v>
      </c>
      <c r="L543" s="1">
        <f>L546</f>
        <v>3463</v>
      </c>
      <c r="M543" s="1">
        <f>M546</f>
        <v>3645.3</v>
      </c>
      <c r="N543" s="39"/>
    </row>
    <row r="544" spans="2:13" ht="30.75">
      <c r="B544" s="278"/>
      <c r="C544" s="271"/>
      <c r="D544" s="271"/>
      <c r="E544" s="4" t="s">
        <v>14</v>
      </c>
      <c r="F544" s="1"/>
      <c r="G544" s="1"/>
      <c r="H544" s="1"/>
      <c r="I544" s="1"/>
      <c r="J544" s="3"/>
      <c r="K544" s="3"/>
      <c r="L544" s="3"/>
      <c r="M544" s="3"/>
    </row>
    <row r="545" spans="2:13" ht="46.5">
      <c r="B545" s="278"/>
      <c r="C545" s="271"/>
      <c r="D545" s="271"/>
      <c r="E545" s="4" t="s">
        <v>15</v>
      </c>
      <c r="F545" s="1"/>
      <c r="G545" s="1"/>
      <c r="H545" s="1"/>
      <c r="I545" s="1"/>
      <c r="J545" s="1"/>
      <c r="K545" s="1"/>
      <c r="L545" s="1"/>
      <c r="M545" s="1"/>
    </row>
    <row r="546" spans="2:14" ht="31.5" customHeight="1">
      <c r="B546" s="278"/>
      <c r="C546" s="271"/>
      <c r="D546" s="271"/>
      <c r="E546" s="4" t="s">
        <v>16</v>
      </c>
      <c r="F546" s="1">
        <f>G546+H546+I546+J546+K546+L546+M546</f>
        <v>21168.6325</v>
      </c>
      <c r="G546" s="1">
        <v>2978.61</v>
      </c>
      <c r="H546" s="1">
        <v>2733.5425</v>
      </c>
      <c r="I546" s="1">
        <v>2378.04</v>
      </c>
      <c r="J546" s="1">
        <v>2681.14</v>
      </c>
      <c r="K546" s="1">
        <v>3289</v>
      </c>
      <c r="L546" s="1">
        <v>3463</v>
      </c>
      <c r="M546" s="1">
        <v>3645.3</v>
      </c>
      <c r="N546" s="39"/>
    </row>
    <row r="547" spans="2:13" ht="30.75">
      <c r="B547" s="278"/>
      <c r="C547" s="271"/>
      <c r="D547" s="271"/>
      <c r="E547" s="4" t="s">
        <v>17</v>
      </c>
      <c r="F547" s="3"/>
      <c r="G547" s="3"/>
      <c r="H547" s="3"/>
      <c r="I547" s="3"/>
      <c r="J547" s="3"/>
      <c r="K547" s="3"/>
      <c r="L547" s="3"/>
      <c r="M547" s="3"/>
    </row>
    <row r="548" spans="2:13" ht="46.5">
      <c r="B548" s="279"/>
      <c r="C548" s="272"/>
      <c r="D548" s="272"/>
      <c r="E548" s="4" t="s">
        <v>18</v>
      </c>
      <c r="F548" s="3">
        <f>G548+H548</f>
        <v>23.814</v>
      </c>
      <c r="G548" s="3">
        <v>18.5</v>
      </c>
      <c r="H548" s="3">
        <v>5.314</v>
      </c>
      <c r="I548" s="3"/>
      <c r="J548" s="3"/>
      <c r="K548" s="3"/>
      <c r="L548" s="3"/>
      <c r="M548" s="3"/>
    </row>
    <row r="549" spans="2:14" ht="15">
      <c r="B549" s="265" t="s">
        <v>65</v>
      </c>
      <c r="C549" s="266"/>
      <c r="D549" s="262" t="s">
        <v>19</v>
      </c>
      <c r="E549" s="4" t="s">
        <v>21</v>
      </c>
      <c r="F549" s="1">
        <f>F551+F552+F554</f>
        <v>238857.03491</v>
      </c>
      <c r="G549" s="1">
        <f>G552+G554</f>
        <v>42671.91</v>
      </c>
      <c r="H549" s="1">
        <f>H551+H552+H554</f>
        <v>25466.494909999998</v>
      </c>
      <c r="I549" s="1">
        <f>I551+I552</f>
        <v>30387.340000000004</v>
      </c>
      <c r="J549" s="1">
        <f>J551+J552</f>
        <v>30761.04</v>
      </c>
      <c r="K549" s="1">
        <f>K551+K552</f>
        <v>34631.65</v>
      </c>
      <c r="L549" s="1">
        <f>L551+L552</f>
        <v>36798.65</v>
      </c>
      <c r="M549" s="1">
        <f>M551+M552</f>
        <v>38139.950000000004</v>
      </c>
      <c r="N549" s="39"/>
    </row>
    <row r="550" spans="2:13" ht="30.75">
      <c r="B550" s="267"/>
      <c r="C550" s="268"/>
      <c r="D550" s="271"/>
      <c r="E550" s="4" t="s">
        <v>14</v>
      </c>
      <c r="F550" s="1"/>
      <c r="G550" s="1"/>
      <c r="H550" s="1"/>
      <c r="I550" s="1"/>
      <c r="J550" s="3"/>
      <c r="K550" s="3"/>
      <c r="L550" s="3"/>
      <c r="M550" s="3"/>
    </row>
    <row r="551" spans="2:14" ht="46.5">
      <c r="B551" s="267"/>
      <c r="C551" s="268"/>
      <c r="D551" s="271"/>
      <c r="E551" s="4" t="s">
        <v>15</v>
      </c>
      <c r="F551" s="1">
        <f>H551</f>
        <v>0</v>
      </c>
      <c r="G551" s="1"/>
      <c r="H551" s="1">
        <f>H533</f>
        <v>0</v>
      </c>
      <c r="I551" s="1"/>
      <c r="J551" s="1"/>
      <c r="K551" s="1"/>
      <c r="L551" s="1"/>
      <c r="M551" s="1"/>
      <c r="N551" s="39">
        <f>H551+H552</f>
        <v>25450.494909999998</v>
      </c>
    </row>
    <row r="552" spans="2:14" ht="31.5" customHeight="1">
      <c r="B552" s="267"/>
      <c r="C552" s="268"/>
      <c r="D552" s="271"/>
      <c r="E552" s="4" t="s">
        <v>16</v>
      </c>
      <c r="F552" s="1">
        <f>G552+H552+I552+J552+K552+L552+M552</f>
        <v>238818.73491</v>
      </c>
      <c r="G552" s="2">
        <f aca="true" t="shared" si="13" ref="G552:M552">G534+G540+G546</f>
        <v>42649.61</v>
      </c>
      <c r="H552" s="2">
        <f t="shared" si="13"/>
        <v>25450.494909999998</v>
      </c>
      <c r="I552" s="1">
        <f t="shared" si="13"/>
        <v>30387.340000000004</v>
      </c>
      <c r="J552" s="1">
        <f t="shared" si="13"/>
        <v>30761.04</v>
      </c>
      <c r="K552" s="1">
        <f t="shared" si="13"/>
        <v>34631.65</v>
      </c>
      <c r="L552" s="1">
        <f t="shared" si="13"/>
        <v>36798.65</v>
      </c>
      <c r="M552" s="1">
        <f t="shared" si="13"/>
        <v>38139.950000000004</v>
      </c>
      <c r="N552" s="39"/>
    </row>
    <row r="553" spans="2:13" ht="30.75">
      <c r="B553" s="267"/>
      <c r="C553" s="268"/>
      <c r="D553" s="271"/>
      <c r="E553" s="4" t="s">
        <v>17</v>
      </c>
      <c r="F553" s="3"/>
      <c r="G553" s="3"/>
      <c r="H553" s="3"/>
      <c r="I553" s="3"/>
      <c r="J553" s="3"/>
      <c r="K553" s="3"/>
      <c r="L553" s="3"/>
      <c r="M553" s="3"/>
    </row>
    <row r="554" spans="2:13" ht="46.5">
      <c r="B554" s="269"/>
      <c r="C554" s="270"/>
      <c r="D554" s="272"/>
      <c r="E554" s="4" t="s">
        <v>18</v>
      </c>
      <c r="F554" s="1">
        <f>G554+H554+I554+J554+K554+L554+M554</f>
        <v>38.3</v>
      </c>
      <c r="G554" s="1">
        <f>G536+G542+G548</f>
        <v>22.3</v>
      </c>
      <c r="H554" s="3">
        <f>H536+H542+H548</f>
        <v>16</v>
      </c>
      <c r="I554" s="3"/>
      <c r="J554" s="3"/>
      <c r="K554" s="3"/>
      <c r="L554" s="3"/>
      <c r="M554" s="3"/>
    </row>
    <row r="555" spans="2:13" ht="14.25">
      <c r="B555" s="298" t="s">
        <v>62</v>
      </c>
      <c r="C555" s="298"/>
      <c r="D555" s="298"/>
      <c r="E555" s="298"/>
      <c r="F555" s="298"/>
      <c r="G555" s="298"/>
      <c r="H555" s="298"/>
      <c r="I555" s="298"/>
      <c r="J555" s="298"/>
      <c r="K555" s="298"/>
      <c r="L555" s="298"/>
      <c r="M555" s="298"/>
    </row>
    <row r="556" spans="2:13" ht="14.25">
      <c r="B556" s="298"/>
      <c r="C556" s="298"/>
      <c r="D556" s="298"/>
      <c r="E556" s="298"/>
      <c r="F556" s="298"/>
      <c r="G556" s="298"/>
      <c r="H556" s="298"/>
      <c r="I556" s="298"/>
      <c r="J556" s="298"/>
      <c r="K556" s="298"/>
      <c r="L556" s="298"/>
      <c r="M556" s="298"/>
    </row>
    <row r="557" spans="2:14" ht="15">
      <c r="B557" s="277" t="s">
        <v>192</v>
      </c>
      <c r="C557" s="262" t="s">
        <v>99</v>
      </c>
      <c r="D557" s="262" t="s">
        <v>63</v>
      </c>
      <c r="E557" s="4" t="s">
        <v>21</v>
      </c>
      <c r="F557" s="1">
        <f>F559+F560+F562</f>
        <v>322863.69891</v>
      </c>
      <c r="G557" s="1">
        <f>G560+G562</f>
        <v>66133.9</v>
      </c>
      <c r="H557" s="1">
        <f>H559+H560+H562</f>
        <v>44244.09891</v>
      </c>
      <c r="I557" s="1">
        <f>I560+I562</f>
        <v>37036.4</v>
      </c>
      <c r="J557" s="1">
        <f>J560+J562</f>
        <v>37573.9</v>
      </c>
      <c r="K557" s="1">
        <f>K560+K562</f>
        <v>43860.4</v>
      </c>
      <c r="L557" s="1">
        <f>L560+L562</f>
        <v>45833</v>
      </c>
      <c r="M557" s="1">
        <f>M560+M562</f>
        <v>48182</v>
      </c>
      <c r="N557" s="39"/>
    </row>
    <row r="558" spans="2:14" ht="31.5" customHeight="1">
      <c r="B558" s="278"/>
      <c r="C558" s="271"/>
      <c r="D558" s="271"/>
      <c r="E558" s="4" t="s">
        <v>14</v>
      </c>
      <c r="F558" s="1"/>
      <c r="G558" s="1"/>
      <c r="H558" s="1"/>
      <c r="I558" s="1"/>
      <c r="J558" s="3"/>
      <c r="K558" s="3"/>
      <c r="L558" s="3"/>
      <c r="M558" s="3"/>
      <c r="N558" s="39"/>
    </row>
    <row r="559" spans="2:13" ht="46.5">
      <c r="B559" s="278"/>
      <c r="C559" s="271"/>
      <c r="D559" s="271"/>
      <c r="E559" s="4" t="s">
        <v>15</v>
      </c>
      <c r="F559" s="1">
        <f>H559</f>
        <v>1483.5</v>
      </c>
      <c r="G559" s="1"/>
      <c r="H559" s="5">
        <v>1483.5</v>
      </c>
      <c r="I559" s="1"/>
      <c r="J559" s="1"/>
      <c r="K559" s="1"/>
      <c r="L559" s="1"/>
      <c r="M559" s="1"/>
    </row>
    <row r="560" spans="2:14" ht="15">
      <c r="B560" s="278"/>
      <c r="C560" s="271"/>
      <c r="D560" s="271"/>
      <c r="E560" s="4" t="s">
        <v>16</v>
      </c>
      <c r="F560" s="1">
        <f>G560+H560+I560+J560+K560+L560+M560</f>
        <v>320261.39891</v>
      </c>
      <c r="G560" s="1">
        <v>65533.9</v>
      </c>
      <c r="H560" s="1">
        <v>42341.79891</v>
      </c>
      <c r="I560" s="1">
        <v>37016.4</v>
      </c>
      <c r="J560" s="1">
        <v>37553.9</v>
      </c>
      <c r="K560" s="1">
        <v>43840.4</v>
      </c>
      <c r="L560" s="1">
        <v>45813</v>
      </c>
      <c r="M560" s="1">
        <v>48162</v>
      </c>
      <c r="N560" s="39"/>
    </row>
    <row r="561" spans="2:13" ht="30.75">
      <c r="B561" s="278"/>
      <c r="C561" s="271"/>
      <c r="D561" s="271"/>
      <c r="E561" s="4" t="s">
        <v>17</v>
      </c>
      <c r="F561" s="3"/>
      <c r="G561" s="3"/>
      <c r="H561" s="3"/>
      <c r="I561" s="3"/>
      <c r="J561" s="3"/>
      <c r="K561" s="3"/>
      <c r="L561" s="3"/>
      <c r="M561" s="3"/>
    </row>
    <row r="562" spans="2:13" ht="46.5">
      <c r="B562" s="279"/>
      <c r="C562" s="272"/>
      <c r="D562" s="272"/>
      <c r="E562" s="4" t="s">
        <v>18</v>
      </c>
      <c r="F562" s="1">
        <f>H562+I562+J562+K562+L562+M562+G562</f>
        <v>1118.8</v>
      </c>
      <c r="G562" s="1">
        <v>600</v>
      </c>
      <c r="H562" s="1">
        <v>418.8</v>
      </c>
      <c r="I562" s="1">
        <v>20</v>
      </c>
      <c r="J562" s="1">
        <v>20</v>
      </c>
      <c r="K562" s="1">
        <v>20</v>
      </c>
      <c r="L562" s="1">
        <v>20</v>
      </c>
      <c r="M562" s="1">
        <v>20</v>
      </c>
    </row>
    <row r="563" spans="2:14" ht="15.75" customHeight="1">
      <c r="B563" s="277" t="s">
        <v>193</v>
      </c>
      <c r="C563" s="262" t="s">
        <v>100</v>
      </c>
      <c r="D563" s="262" t="s">
        <v>63</v>
      </c>
      <c r="E563" s="4" t="s">
        <v>21</v>
      </c>
      <c r="F563" s="1">
        <f>F566+F568</f>
        <v>69287.93277000001</v>
      </c>
      <c r="G563" s="1">
        <f>G566+G568</f>
        <v>9846.699999999999</v>
      </c>
      <c r="H563" s="1">
        <f aca="true" t="shared" si="14" ref="H563:M563">H566+H568</f>
        <v>12198.21277</v>
      </c>
      <c r="I563" s="1">
        <f t="shared" si="14"/>
        <v>7624.26</v>
      </c>
      <c r="J563" s="1">
        <f t="shared" si="14"/>
        <v>7624.26</v>
      </c>
      <c r="K563" s="1">
        <f t="shared" si="14"/>
        <v>10207</v>
      </c>
      <c r="L563" s="1">
        <f t="shared" si="14"/>
        <v>10658.2</v>
      </c>
      <c r="M563" s="1">
        <f t="shared" si="14"/>
        <v>11129.3</v>
      </c>
      <c r="N563" s="39"/>
    </row>
    <row r="564" spans="2:13" ht="31.5" customHeight="1">
      <c r="B564" s="278"/>
      <c r="C564" s="271"/>
      <c r="D564" s="271"/>
      <c r="E564" s="4" t="s">
        <v>14</v>
      </c>
      <c r="F564" s="1"/>
      <c r="G564" s="1"/>
      <c r="H564" s="1"/>
      <c r="I564" s="1"/>
      <c r="J564" s="3"/>
      <c r="K564" s="3"/>
      <c r="L564" s="3"/>
      <c r="M564" s="3"/>
    </row>
    <row r="565" spans="2:13" ht="46.5">
      <c r="B565" s="278"/>
      <c r="C565" s="271"/>
      <c r="D565" s="271"/>
      <c r="E565" s="4" t="s">
        <v>15</v>
      </c>
      <c r="F565" s="1"/>
      <c r="G565" s="1"/>
      <c r="H565" s="1"/>
      <c r="I565" s="1"/>
      <c r="J565" s="1"/>
      <c r="K565" s="1"/>
      <c r="L565" s="1"/>
      <c r="M565" s="1"/>
    </row>
    <row r="566" spans="2:15" ht="31.5" customHeight="1">
      <c r="B566" s="278"/>
      <c r="C566" s="271"/>
      <c r="D566" s="271"/>
      <c r="E566" s="4" t="s">
        <v>16</v>
      </c>
      <c r="F566" s="1">
        <f>G566+H566+I566+J566+K566+L566+M566</f>
        <v>61418.14635000001</v>
      </c>
      <c r="G566" s="1">
        <v>8197.8</v>
      </c>
      <c r="H566" s="1">
        <v>10577.32635</v>
      </c>
      <c r="I566" s="1">
        <v>6704.26</v>
      </c>
      <c r="J566" s="1">
        <v>6704.26</v>
      </c>
      <c r="K566" s="1">
        <v>9287</v>
      </c>
      <c r="L566" s="1">
        <v>9738.2</v>
      </c>
      <c r="M566" s="1">
        <v>10209.3</v>
      </c>
      <c r="N566" s="39"/>
      <c r="O566" s="39"/>
    </row>
    <row r="567" spans="2:13" ht="30.75">
      <c r="B567" s="278"/>
      <c r="C567" s="271"/>
      <c r="D567" s="271"/>
      <c r="E567" s="4" t="s">
        <v>17</v>
      </c>
      <c r="F567" s="3"/>
      <c r="G567" s="3"/>
      <c r="H567" s="3"/>
      <c r="I567" s="3"/>
      <c r="J567" s="3"/>
      <c r="K567" s="3"/>
      <c r="L567" s="3"/>
      <c r="M567" s="3"/>
    </row>
    <row r="568" spans="2:15" ht="46.5">
      <c r="B568" s="279"/>
      <c r="C568" s="272"/>
      <c r="D568" s="272"/>
      <c r="E568" s="4" t="s">
        <v>18</v>
      </c>
      <c r="F568" s="1">
        <f>G568+H568+I568+J568+K568+L568+M568</f>
        <v>7869.78642</v>
      </c>
      <c r="G568" s="10">
        <v>1648.9</v>
      </c>
      <c r="H568" s="1">
        <v>1620.88642</v>
      </c>
      <c r="I568" s="1">
        <v>920</v>
      </c>
      <c r="J568" s="1">
        <v>920</v>
      </c>
      <c r="K568" s="1">
        <v>920</v>
      </c>
      <c r="L568" s="1">
        <v>920</v>
      </c>
      <c r="M568" s="1">
        <v>920</v>
      </c>
      <c r="N568" s="57"/>
      <c r="O568" s="57"/>
    </row>
    <row r="569" spans="2:13" ht="15">
      <c r="B569" s="277" t="s">
        <v>194</v>
      </c>
      <c r="C569" s="262" t="s">
        <v>101</v>
      </c>
      <c r="D569" s="262" t="s">
        <v>63</v>
      </c>
      <c r="E569" s="4" t="s">
        <v>21</v>
      </c>
      <c r="F569" s="1">
        <f>F572+F574</f>
        <v>16393.872450000003</v>
      </c>
      <c r="G569" s="1">
        <f>G572+G574</f>
        <v>1548.6</v>
      </c>
      <c r="H569" s="1">
        <f aca="true" t="shared" si="15" ref="H569:M569">H572+H574</f>
        <v>1685.67245</v>
      </c>
      <c r="I569" s="1">
        <f t="shared" si="15"/>
        <v>2534.8</v>
      </c>
      <c r="J569" s="1">
        <f t="shared" si="15"/>
        <v>2534.8</v>
      </c>
      <c r="K569" s="1">
        <f t="shared" si="15"/>
        <v>2695</v>
      </c>
      <c r="L569" s="1">
        <f t="shared" si="15"/>
        <v>2696.5</v>
      </c>
      <c r="M569" s="1">
        <f t="shared" si="15"/>
        <v>2698.5</v>
      </c>
    </row>
    <row r="570" spans="2:13" ht="30.75">
      <c r="B570" s="278"/>
      <c r="C570" s="271"/>
      <c r="D570" s="271"/>
      <c r="E570" s="4" t="s">
        <v>14</v>
      </c>
      <c r="F570" s="1"/>
      <c r="G570" s="1"/>
      <c r="H570" s="1"/>
      <c r="I570" s="1"/>
      <c r="J570" s="3"/>
      <c r="K570" s="3"/>
      <c r="L570" s="3"/>
      <c r="M570" s="3"/>
    </row>
    <row r="571" spans="2:13" ht="46.5">
      <c r="B571" s="278"/>
      <c r="C571" s="271"/>
      <c r="D571" s="271"/>
      <c r="E571" s="4" t="s">
        <v>15</v>
      </c>
      <c r="F571" s="1"/>
      <c r="G571" s="1"/>
      <c r="H571" s="1"/>
      <c r="I571" s="1"/>
      <c r="J571" s="1"/>
      <c r="K571" s="1"/>
      <c r="L571" s="1"/>
      <c r="M571" s="1"/>
    </row>
    <row r="572" spans="2:14" ht="31.5" customHeight="1">
      <c r="B572" s="278"/>
      <c r="C572" s="271"/>
      <c r="D572" s="271"/>
      <c r="E572" s="4" t="s">
        <v>16</v>
      </c>
      <c r="F572" s="1">
        <f>G572+H572+I572+J572+K572+L572+M572</f>
        <v>5047.1</v>
      </c>
      <c r="G572" s="1">
        <v>665.5</v>
      </c>
      <c r="H572" s="1">
        <v>835</v>
      </c>
      <c r="I572" s="1">
        <v>612.3</v>
      </c>
      <c r="J572" s="1">
        <v>612.3</v>
      </c>
      <c r="K572" s="1">
        <v>772</v>
      </c>
      <c r="L572" s="1">
        <v>774</v>
      </c>
      <c r="M572" s="1">
        <v>776</v>
      </c>
      <c r="N572" s="39"/>
    </row>
    <row r="573" spans="2:13" ht="30.75">
      <c r="B573" s="278"/>
      <c r="C573" s="271"/>
      <c r="D573" s="271"/>
      <c r="E573" s="4" t="s">
        <v>17</v>
      </c>
      <c r="F573" s="3"/>
      <c r="G573" s="3"/>
      <c r="H573" s="3"/>
      <c r="I573" s="3"/>
      <c r="J573" s="3"/>
      <c r="K573" s="3"/>
      <c r="L573" s="3"/>
      <c r="M573" s="3"/>
    </row>
    <row r="574" spans="2:14" ht="69" customHeight="1">
      <c r="B574" s="279"/>
      <c r="C574" s="272"/>
      <c r="D574" s="272"/>
      <c r="E574" s="4" t="s">
        <v>18</v>
      </c>
      <c r="F574" s="1">
        <f>G574+H574+I574+J574+K574+L574+M574</f>
        <v>11346.77245</v>
      </c>
      <c r="G574" s="1">
        <v>883.1</v>
      </c>
      <c r="H574" s="1">
        <v>850.67245</v>
      </c>
      <c r="I574" s="1">
        <v>1922.5</v>
      </c>
      <c r="J574" s="1">
        <v>1922.5</v>
      </c>
      <c r="K574" s="1">
        <v>1923</v>
      </c>
      <c r="L574" s="1">
        <v>1922.5</v>
      </c>
      <c r="M574" s="1">
        <v>1922.5</v>
      </c>
      <c r="N574" s="39"/>
    </row>
    <row r="575" spans="2:14" ht="15">
      <c r="B575" s="265" t="s">
        <v>64</v>
      </c>
      <c r="C575" s="266"/>
      <c r="D575" s="262" t="s">
        <v>63</v>
      </c>
      <c r="E575" s="4" t="s">
        <v>21</v>
      </c>
      <c r="F575" s="1">
        <f>F577+F578+F580</f>
        <v>408545.50413</v>
      </c>
      <c r="G575" s="1">
        <f>G578+G580</f>
        <v>77529.2</v>
      </c>
      <c r="H575" s="1">
        <f>H577+H578+H580</f>
        <v>58127.98413</v>
      </c>
      <c r="I575" s="1">
        <f>I578+I580</f>
        <v>47195.46000000001</v>
      </c>
      <c r="J575" s="1">
        <f>J578+J580</f>
        <v>47732.96000000001</v>
      </c>
      <c r="K575" s="1">
        <f>K578+K580</f>
        <v>56762.4</v>
      </c>
      <c r="L575" s="1">
        <f>L578+L580</f>
        <v>59187.7</v>
      </c>
      <c r="M575" s="1">
        <f>M578+M580</f>
        <v>62009.8</v>
      </c>
      <c r="N575" s="39"/>
    </row>
    <row r="576" spans="2:13" ht="30.75">
      <c r="B576" s="267"/>
      <c r="C576" s="268"/>
      <c r="D576" s="271"/>
      <c r="E576" s="4" t="s">
        <v>14</v>
      </c>
      <c r="F576" s="1"/>
      <c r="G576" s="1"/>
      <c r="H576" s="1"/>
      <c r="I576" s="1"/>
      <c r="J576" s="3"/>
      <c r="K576" s="3"/>
      <c r="L576" s="3"/>
      <c r="M576" s="3"/>
    </row>
    <row r="577" spans="2:14" ht="46.5">
      <c r="B577" s="267"/>
      <c r="C577" s="268"/>
      <c r="D577" s="271"/>
      <c r="E577" s="4" t="s">
        <v>15</v>
      </c>
      <c r="F577" s="1">
        <f>H577</f>
        <v>1483.5</v>
      </c>
      <c r="G577" s="1"/>
      <c r="H577" s="1">
        <f>H559+H565+H571</f>
        <v>1483.5</v>
      </c>
      <c r="I577" s="1"/>
      <c r="J577" s="1"/>
      <c r="K577" s="1"/>
      <c r="L577" s="1"/>
      <c r="M577" s="1"/>
      <c r="N577" s="39"/>
    </row>
    <row r="578" spans="2:13" ht="31.5" customHeight="1">
      <c r="B578" s="267"/>
      <c r="C578" s="268"/>
      <c r="D578" s="271"/>
      <c r="E578" s="4" t="s">
        <v>16</v>
      </c>
      <c r="F578" s="1">
        <f>G578+H578+I578+J578+K578+L578+M578</f>
        <v>386726.64526</v>
      </c>
      <c r="G578" s="1">
        <f aca="true" t="shared" si="16" ref="G578:M578">G560+G566+G572</f>
        <v>74397.2</v>
      </c>
      <c r="H578" s="1">
        <f>H560+H566+H572</f>
        <v>53754.12526</v>
      </c>
      <c r="I578" s="1">
        <f t="shared" si="16"/>
        <v>44332.96000000001</v>
      </c>
      <c r="J578" s="1">
        <f t="shared" si="16"/>
        <v>44870.46000000001</v>
      </c>
      <c r="K578" s="1">
        <f t="shared" si="16"/>
        <v>53899.4</v>
      </c>
      <c r="L578" s="1">
        <f t="shared" si="16"/>
        <v>56325.2</v>
      </c>
      <c r="M578" s="1">
        <f t="shared" si="16"/>
        <v>59147.3</v>
      </c>
    </row>
    <row r="579" spans="2:13" ht="30.75">
      <c r="B579" s="267"/>
      <c r="C579" s="268"/>
      <c r="D579" s="271"/>
      <c r="E579" s="4" t="s">
        <v>17</v>
      </c>
      <c r="F579" s="3"/>
      <c r="G579" s="3"/>
      <c r="H579" s="3"/>
      <c r="I579" s="3"/>
      <c r="J579" s="3"/>
      <c r="K579" s="3"/>
      <c r="L579" s="3"/>
      <c r="M579" s="3"/>
    </row>
    <row r="580" spans="2:13" ht="46.5">
      <c r="B580" s="269"/>
      <c r="C580" s="270"/>
      <c r="D580" s="272"/>
      <c r="E580" s="4" t="s">
        <v>18</v>
      </c>
      <c r="F580" s="1">
        <f>G580+H580+I580+J580+K580+L580+M580</f>
        <v>20335.35887</v>
      </c>
      <c r="G580" s="2">
        <f>G562+G568+G574</f>
        <v>3132</v>
      </c>
      <c r="H580" s="1">
        <f aca="true" t="shared" si="17" ref="H580:M580">H562+H568+H574</f>
        <v>2890.35887</v>
      </c>
      <c r="I580" s="1">
        <f t="shared" si="17"/>
        <v>2862.5</v>
      </c>
      <c r="J580" s="1">
        <f t="shared" si="17"/>
        <v>2862.5</v>
      </c>
      <c r="K580" s="1">
        <f t="shared" si="17"/>
        <v>2863</v>
      </c>
      <c r="L580" s="1">
        <f t="shared" si="17"/>
        <v>2862.5</v>
      </c>
      <c r="M580" s="1">
        <f t="shared" si="17"/>
        <v>2862.5</v>
      </c>
    </row>
    <row r="581" spans="2:13" ht="14.25">
      <c r="B581" s="298" t="s">
        <v>66</v>
      </c>
      <c r="C581" s="298"/>
      <c r="D581" s="298"/>
      <c r="E581" s="298"/>
      <c r="F581" s="298"/>
      <c r="G581" s="298"/>
      <c r="H581" s="298"/>
      <c r="I581" s="298"/>
      <c r="J581" s="298"/>
      <c r="K581" s="298"/>
      <c r="L581" s="298"/>
      <c r="M581" s="298"/>
    </row>
    <row r="582" spans="2:13" ht="14.25">
      <c r="B582" s="298"/>
      <c r="C582" s="298"/>
      <c r="D582" s="298"/>
      <c r="E582" s="298"/>
      <c r="F582" s="298"/>
      <c r="G582" s="298"/>
      <c r="H582" s="298"/>
      <c r="I582" s="298"/>
      <c r="J582" s="298"/>
      <c r="K582" s="298"/>
      <c r="L582" s="298"/>
      <c r="M582" s="298"/>
    </row>
    <row r="583" spans="2:14" ht="15">
      <c r="B583" s="277" t="s">
        <v>195</v>
      </c>
      <c r="C583" s="262" t="s">
        <v>102</v>
      </c>
      <c r="D583" s="262" t="s">
        <v>26</v>
      </c>
      <c r="E583" s="4" t="s">
        <v>21</v>
      </c>
      <c r="F583" s="1">
        <f>F585+F586+F588</f>
        <v>58506.91</v>
      </c>
      <c r="G583" s="1">
        <f aca="true" t="shared" si="18" ref="G583:M583">G586+G588</f>
        <v>10162.51</v>
      </c>
      <c r="H583" s="1">
        <f>H585+H586+H588</f>
        <v>6072.3</v>
      </c>
      <c r="I583" s="1">
        <f t="shared" si="18"/>
        <v>6973.4</v>
      </c>
      <c r="J583" s="1">
        <f t="shared" si="18"/>
        <v>6973.4</v>
      </c>
      <c r="K583" s="1">
        <f t="shared" si="18"/>
        <v>8932</v>
      </c>
      <c r="L583" s="1">
        <f t="shared" si="18"/>
        <v>9330</v>
      </c>
      <c r="M583" s="1">
        <f t="shared" si="18"/>
        <v>10063.3</v>
      </c>
      <c r="N583" s="39"/>
    </row>
    <row r="584" spans="2:13" ht="31.5" customHeight="1">
      <c r="B584" s="278"/>
      <c r="C584" s="271"/>
      <c r="D584" s="271"/>
      <c r="E584" s="4" t="s">
        <v>14</v>
      </c>
      <c r="F584" s="1"/>
      <c r="G584" s="1"/>
      <c r="H584" s="1"/>
      <c r="I584" s="1"/>
      <c r="J584" s="3"/>
      <c r="K584" s="3"/>
      <c r="L584" s="3"/>
      <c r="M584" s="3"/>
    </row>
    <row r="585" spans="2:13" ht="46.5">
      <c r="B585" s="278"/>
      <c r="C585" s="271"/>
      <c r="D585" s="271"/>
      <c r="E585" s="4" t="s">
        <v>15</v>
      </c>
      <c r="F585" s="1"/>
      <c r="G585" s="1"/>
      <c r="H585" s="1"/>
      <c r="I585" s="1"/>
      <c r="J585" s="1"/>
      <c r="K585" s="1"/>
      <c r="L585" s="1"/>
      <c r="M585" s="1"/>
    </row>
    <row r="586" spans="2:14" ht="15">
      <c r="B586" s="278"/>
      <c r="C586" s="271"/>
      <c r="D586" s="271"/>
      <c r="E586" s="4" t="s">
        <v>16</v>
      </c>
      <c r="F586" s="1">
        <f>G586+H586+I586+J586+K586+L586+M586</f>
        <v>57679.21000000001</v>
      </c>
      <c r="G586" s="1">
        <v>9948.81</v>
      </c>
      <c r="H586" s="1">
        <v>5858.3</v>
      </c>
      <c r="I586" s="1">
        <v>6893.4</v>
      </c>
      <c r="J586" s="1">
        <v>6893.4</v>
      </c>
      <c r="K586" s="1">
        <v>8852</v>
      </c>
      <c r="L586" s="1">
        <v>9250</v>
      </c>
      <c r="M586" s="1">
        <v>9983.3</v>
      </c>
      <c r="N586" s="39"/>
    </row>
    <row r="587" spans="2:13" ht="30.75">
      <c r="B587" s="278"/>
      <c r="C587" s="271"/>
      <c r="D587" s="271"/>
      <c r="E587" s="4" t="s">
        <v>17</v>
      </c>
      <c r="F587" s="3"/>
      <c r="G587" s="3"/>
      <c r="H587" s="3"/>
      <c r="I587" s="3"/>
      <c r="J587" s="3"/>
      <c r="K587" s="3"/>
      <c r="L587" s="3"/>
      <c r="M587" s="3"/>
    </row>
    <row r="588" spans="2:14" ht="46.5">
      <c r="B588" s="279"/>
      <c r="C588" s="272"/>
      <c r="D588" s="272"/>
      <c r="E588" s="4" t="s">
        <v>18</v>
      </c>
      <c r="F588" s="1">
        <f>G588+H588+I588+J588+K588+L588+M588</f>
        <v>827.7</v>
      </c>
      <c r="G588" s="1">
        <v>213.7</v>
      </c>
      <c r="H588" s="1">
        <v>214</v>
      </c>
      <c r="I588" s="1">
        <v>80</v>
      </c>
      <c r="J588" s="1">
        <v>80</v>
      </c>
      <c r="K588" s="1">
        <v>80</v>
      </c>
      <c r="L588" s="1">
        <v>80</v>
      </c>
      <c r="M588" s="1">
        <v>80</v>
      </c>
      <c r="N588" s="39"/>
    </row>
    <row r="589" spans="2:14" ht="15.75" customHeight="1">
      <c r="B589" s="277" t="s">
        <v>196</v>
      </c>
      <c r="C589" s="262" t="s">
        <v>103</v>
      </c>
      <c r="D589" s="262" t="s">
        <v>26</v>
      </c>
      <c r="E589" s="4" t="s">
        <v>21</v>
      </c>
      <c r="F589" s="1">
        <f>F592+F594</f>
        <v>6328.663</v>
      </c>
      <c r="G589" s="1">
        <f>G592+G594</f>
        <v>802.19</v>
      </c>
      <c r="H589" s="1">
        <f aca="true" t="shared" si="19" ref="H589:M589">H592+H594</f>
        <v>822.973</v>
      </c>
      <c r="I589" s="1">
        <f t="shared" si="19"/>
        <v>850</v>
      </c>
      <c r="J589" s="1">
        <f t="shared" si="19"/>
        <v>850</v>
      </c>
      <c r="K589" s="1">
        <f t="shared" si="19"/>
        <v>971</v>
      </c>
      <c r="L589" s="1">
        <f t="shared" si="19"/>
        <v>1000</v>
      </c>
      <c r="M589" s="1">
        <f t="shared" si="19"/>
        <v>1032.5</v>
      </c>
      <c r="N589" s="39"/>
    </row>
    <row r="590" spans="2:13" ht="31.5" customHeight="1">
      <c r="B590" s="278"/>
      <c r="C590" s="271"/>
      <c r="D590" s="271"/>
      <c r="E590" s="4" t="s">
        <v>14</v>
      </c>
      <c r="F590" s="1"/>
      <c r="G590" s="1"/>
      <c r="H590" s="1"/>
      <c r="I590" s="1"/>
      <c r="J590" s="3"/>
      <c r="K590" s="3"/>
      <c r="L590" s="3"/>
      <c r="M590" s="3"/>
    </row>
    <row r="591" spans="2:13" ht="46.5">
      <c r="B591" s="278"/>
      <c r="C591" s="271"/>
      <c r="D591" s="271"/>
      <c r="E591" s="4" t="s">
        <v>15</v>
      </c>
      <c r="F591" s="1"/>
      <c r="G591" s="1"/>
      <c r="H591" s="1"/>
      <c r="I591" s="1"/>
      <c r="J591" s="1"/>
      <c r="K591" s="1"/>
      <c r="L591" s="1"/>
      <c r="M591" s="1"/>
    </row>
    <row r="592" spans="2:14" ht="31.5" customHeight="1">
      <c r="B592" s="278"/>
      <c r="C592" s="271"/>
      <c r="D592" s="271"/>
      <c r="E592" s="4" t="s">
        <v>16</v>
      </c>
      <c r="F592" s="1">
        <f>G592+H592+I592+J592+K592+L592+M592</f>
        <v>4336.49</v>
      </c>
      <c r="G592" s="1">
        <v>620.99</v>
      </c>
      <c r="H592" s="1">
        <v>512</v>
      </c>
      <c r="I592" s="1">
        <v>550</v>
      </c>
      <c r="J592" s="1">
        <v>550</v>
      </c>
      <c r="K592" s="1">
        <v>671</v>
      </c>
      <c r="L592" s="1">
        <v>700</v>
      </c>
      <c r="M592" s="1">
        <v>732.5</v>
      </c>
      <c r="N592" s="39"/>
    </row>
    <row r="593" spans="2:13" ht="30.75">
      <c r="B593" s="278"/>
      <c r="C593" s="271"/>
      <c r="D593" s="271"/>
      <c r="E593" s="4" t="s">
        <v>17</v>
      </c>
      <c r="F593" s="3"/>
      <c r="G593" s="3"/>
      <c r="H593" s="3"/>
      <c r="I593" s="3"/>
      <c r="J593" s="3"/>
      <c r="K593" s="3"/>
      <c r="L593" s="3"/>
      <c r="M593" s="3"/>
    </row>
    <row r="594" spans="2:14" ht="46.5">
      <c r="B594" s="279"/>
      <c r="C594" s="272"/>
      <c r="D594" s="272"/>
      <c r="E594" s="4" t="s">
        <v>18</v>
      </c>
      <c r="F594" s="1">
        <f>G594+H594+I594+J594+K594+L594+M594</f>
        <v>1992.173</v>
      </c>
      <c r="G594" s="1">
        <v>181.2</v>
      </c>
      <c r="H594" s="1">
        <v>310.973</v>
      </c>
      <c r="I594" s="1">
        <v>300</v>
      </c>
      <c r="J594" s="1">
        <v>300</v>
      </c>
      <c r="K594" s="1">
        <v>300</v>
      </c>
      <c r="L594" s="1">
        <v>300</v>
      </c>
      <c r="M594" s="1">
        <v>300</v>
      </c>
      <c r="N594" s="39"/>
    </row>
    <row r="595" spans="2:14" ht="15">
      <c r="B595" s="277" t="s">
        <v>197</v>
      </c>
      <c r="C595" s="262" t="s">
        <v>104</v>
      </c>
      <c r="D595" s="262" t="s">
        <v>26</v>
      </c>
      <c r="E595" s="4" t="s">
        <v>21</v>
      </c>
      <c r="F595" s="1">
        <f>F598+F600</f>
        <v>2340.55575</v>
      </c>
      <c r="G595" s="1">
        <f>G598+G600</f>
        <v>330.1</v>
      </c>
      <c r="H595" s="1">
        <f aca="true" t="shared" si="20" ref="H595:M595">H598+H600</f>
        <v>345.45575</v>
      </c>
      <c r="I595" s="1">
        <f t="shared" si="20"/>
        <v>330</v>
      </c>
      <c r="J595" s="1">
        <f t="shared" si="20"/>
        <v>330</v>
      </c>
      <c r="K595" s="1">
        <f t="shared" si="20"/>
        <v>335</v>
      </c>
      <c r="L595" s="1">
        <f t="shared" si="20"/>
        <v>335</v>
      </c>
      <c r="M595" s="1">
        <f t="shared" si="20"/>
        <v>335</v>
      </c>
      <c r="N595" s="39"/>
    </row>
    <row r="596" spans="2:13" ht="30.75">
      <c r="B596" s="278"/>
      <c r="C596" s="271"/>
      <c r="D596" s="271"/>
      <c r="E596" s="4" t="s">
        <v>14</v>
      </c>
      <c r="F596" s="1"/>
      <c r="G596" s="1"/>
      <c r="H596" s="1"/>
      <c r="I596" s="1"/>
      <c r="J596" s="3"/>
      <c r="K596" s="3"/>
      <c r="L596" s="3"/>
      <c r="M596" s="3"/>
    </row>
    <row r="597" spans="2:13" ht="46.5">
      <c r="B597" s="278"/>
      <c r="C597" s="271"/>
      <c r="D597" s="271"/>
      <c r="E597" s="4" t="s">
        <v>15</v>
      </c>
      <c r="F597" s="1"/>
      <c r="G597" s="1"/>
      <c r="H597" s="1"/>
      <c r="I597" s="1"/>
      <c r="J597" s="1"/>
      <c r="K597" s="1"/>
      <c r="L597" s="1"/>
      <c r="M597" s="1"/>
    </row>
    <row r="598" spans="2:14" ht="31.5" customHeight="1">
      <c r="B598" s="278"/>
      <c r="C598" s="271"/>
      <c r="D598" s="271"/>
      <c r="E598" s="4" t="s">
        <v>16</v>
      </c>
      <c r="F598" s="1">
        <f>G598+H598+I598+J598+K598+L598+M598</f>
        <v>92</v>
      </c>
      <c r="G598" s="1">
        <v>25</v>
      </c>
      <c r="H598" s="1">
        <v>2</v>
      </c>
      <c r="I598" s="1">
        <v>10</v>
      </c>
      <c r="J598" s="1">
        <v>10</v>
      </c>
      <c r="K598" s="1">
        <v>15</v>
      </c>
      <c r="L598" s="1">
        <v>15</v>
      </c>
      <c r="M598" s="1">
        <v>15</v>
      </c>
      <c r="N598" s="39"/>
    </row>
    <row r="599" spans="2:13" ht="30.75">
      <c r="B599" s="278"/>
      <c r="C599" s="271"/>
      <c r="D599" s="271"/>
      <c r="E599" s="4" t="s">
        <v>17</v>
      </c>
      <c r="F599" s="3"/>
      <c r="G599" s="3"/>
      <c r="H599" s="3"/>
      <c r="I599" s="3"/>
      <c r="J599" s="3"/>
      <c r="K599" s="3"/>
      <c r="L599" s="3"/>
      <c r="M599" s="3"/>
    </row>
    <row r="600" spans="2:14" ht="46.5">
      <c r="B600" s="279"/>
      <c r="C600" s="272"/>
      <c r="D600" s="272"/>
      <c r="E600" s="4" t="s">
        <v>18</v>
      </c>
      <c r="F600" s="1">
        <f>G600+H600+I600+J600+K600+L600+M600</f>
        <v>2248.55575</v>
      </c>
      <c r="G600" s="1">
        <v>305.1</v>
      </c>
      <c r="H600" s="1">
        <v>343.45575</v>
      </c>
      <c r="I600" s="1">
        <v>320</v>
      </c>
      <c r="J600" s="1">
        <v>320</v>
      </c>
      <c r="K600" s="1">
        <v>320</v>
      </c>
      <c r="L600" s="1">
        <v>320</v>
      </c>
      <c r="M600" s="1">
        <v>320</v>
      </c>
      <c r="N600" s="39"/>
    </row>
    <row r="601" spans="2:14" ht="15">
      <c r="B601" s="265" t="s">
        <v>67</v>
      </c>
      <c r="C601" s="266"/>
      <c r="D601" s="262" t="s">
        <v>26</v>
      </c>
      <c r="E601" s="4" t="s">
        <v>21</v>
      </c>
      <c r="F601" s="1">
        <f>F603+F604+F606</f>
        <v>67176.12875</v>
      </c>
      <c r="G601" s="1">
        <f aca="true" t="shared" si="21" ref="G601:M601">G604+G606</f>
        <v>11294.8</v>
      </c>
      <c r="H601" s="1">
        <f t="shared" si="21"/>
        <v>7240.72875</v>
      </c>
      <c r="I601" s="1">
        <f t="shared" si="21"/>
        <v>8153.4</v>
      </c>
      <c r="J601" s="1">
        <f t="shared" si="21"/>
        <v>8153.4</v>
      </c>
      <c r="K601" s="1">
        <f t="shared" si="21"/>
        <v>10238</v>
      </c>
      <c r="L601" s="1">
        <f t="shared" si="21"/>
        <v>10665</v>
      </c>
      <c r="M601" s="1">
        <f t="shared" si="21"/>
        <v>11430.8</v>
      </c>
      <c r="N601" s="39"/>
    </row>
    <row r="602" spans="2:13" ht="30.75">
      <c r="B602" s="267"/>
      <c r="C602" s="268"/>
      <c r="D602" s="271"/>
      <c r="E602" s="4" t="s">
        <v>14</v>
      </c>
      <c r="F602" s="1"/>
      <c r="G602" s="1"/>
      <c r="H602" s="1"/>
      <c r="I602" s="1"/>
      <c r="J602" s="3"/>
      <c r="K602" s="3"/>
      <c r="L602" s="3"/>
      <c r="M602" s="3"/>
    </row>
    <row r="603" spans="2:14" ht="46.5">
      <c r="B603" s="267"/>
      <c r="C603" s="268"/>
      <c r="D603" s="271"/>
      <c r="E603" s="4" t="s">
        <v>15</v>
      </c>
      <c r="F603" s="1">
        <f>H603</f>
        <v>0</v>
      </c>
      <c r="G603" s="1"/>
      <c r="H603" s="1">
        <f>H585</f>
        <v>0</v>
      </c>
      <c r="I603" s="1"/>
      <c r="J603" s="1"/>
      <c r="K603" s="1"/>
      <c r="L603" s="1"/>
      <c r="M603" s="1"/>
      <c r="N603" s="39"/>
    </row>
    <row r="604" spans="2:14" ht="31.5" customHeight="1">
      <c r="B604" s="267"/>
      <c r="C604" s="268"/>
      <c r="D604" s="271"/>
      <c r="E604" s="4" t="s">
        <v>16</v>
      </c>
      <c r="F604" s="1">
        <f>G604+H604+I604+J604+K604+L604+M604</f>
        <v>62107.7</v>
      </c>
      <c r="G604" s="1">
        <f aca="true" t="shared" si="22" ref="G604:M604">G586+G592+G598</f>
        <v>10594.8</v>
      </c>
      <c r="H604" s="1">
        <f t="shared" si="22"/>
        <v>6372.3</v>
      </c>
      <c r="I604" s="1">
        <f t="shared" si="22"/>
        <v>7453.4</v>
      </c>
      <c r="J604" s="1">
        <f t="shared" si="22"/>
        <v>7453.4</v>
      </c>
      <c r="K604" s="1">
        <f t="shared" si="22"/>
        <v>9538</v>
      </c>
      <c r="L604" s="1">
        <f t="shared" si="22"/>
        <v>9965</v>
      </c>
      <c r="M604" s="1">
        <f t="shared" si="22"/>
        <v>10730.8</v>
      </c>
      <c r="N604" s="39"/>
    </row>
    <row r="605" spans="2:13" ht="30.75">
      <c r="B605" s="267"/>
      <c r="C605" s="268"/>
      <c r="D605" s="271"/>
      <c r="E605" s="4" t="s">
        <v>17</v>
      </c>
      <c r="F605" s="3"/>
      <c r="G605" s="3"/>
      <c r="H605" s="3"/>
      <c r="I605" s="3"/>
      <c r="J605" s="3"/>
      <c r="K605" s="3"/>
      <c r="L605" s="3"/>
      <c r="M605" s="3"/>
    </row>
    <row r="606" spans="2:14" ht="46.5">
      <c r="B606" s="269"/>
      <c r="C606" s="270"/>
      <c r="D606" s="272"/>
      <c r="E606" s="4" t="s">
        <v>18</v>
      </c>
      <c r="F606" s="1">
        <f>F588+F594+F600</f>
        <v>5068.42875</v>
      </c>
      <c r="G606" s="1">
        <f aca="true" t="shared" si="23" ref="G606:M606">G588+G594+G600</f>
        <v>700</v>
      </c>
      <c r="H606" s="1">
        <f t="shared" si="23"/>
        <v>868.42875</v>
      </c>
      <c r="I606" s="1">
        <f t="shared" si="23"/>
        <v>700</v>
      </c>
      <c r="J606" s="1">
        <f t="shared" si="23"/>
        <v>700</v>
      </c>
      <c r="K606" s="1">
        <f t="shared" si="23"/>
        <v>700</v>
      </c>
      <c r="L606" s="1">
        <f t="shared" si="23"/>
        <v>700</v>
      </c>
      <c r="M606" s="1">
        <f t="shared" si="23"/>
        <v>700</v>
      </c>
      <c r="N606" s="39"/>
    </row>
    <row r="607" spans="2:13" s="47" customFormat="1" ht="35.25" customHeight="1">
      <c r="B607" s="298" t="s">
        <v>233</v>
      </c>
      <c r="C607" s="293"/>
      <c r="D607" s="293"/>
      <c r="E607" s="293"/>
      <c r="F607" s="293"/>
      <c r="G607" s="293"/>
      <c r="H607" s="293"/>
      <c r="I607" s="293"/>
      <c r="J607" s="293"/>
      <c r="K607" s="293"/>
      <c r="L607" s="293"/>
      <c r="M607" s="293"/>
    </row>
    <row r="608" spans="2:13" s="47" customFormat="1" ht="15">
      <c r="B608" s="257" t="s">
        <v>225</v>
      </c>
      <c r="C608" s="262" t="s">
        <v>230</v>
      </c>
      <c r="D608" s="262" t="s">
        <v>229</v>
      </c>
      <c r="E608" s="4" t="s">
        <v>21</v>
      </c>
      <c r="F608" s="1">
        <f>G608+H608+I608+J608+K608+L608+M608</f>
        <v>82447.8</v>
      </c>
      <c r="G608" s="12">
        <f>G609+G610+G611+G612+G613</f>
        <v>3135</v>
      </c>
      <c r="H608" s="12">
        <f aca="true" t="shared" si="24" ref="H608:M608">H611</f>
        <v>13007.5</v>
      </c>
      <c r="I608" s="12">
        <f t="shared" si="24"/>
        <v>13007.5</v>
      </c>
      <c r="J608" s="12">
        <f t="shared" si="24"/>
        <v>13007.5</v>
      </c>
      <c r="K608" s="12">
        <f t="shared" si="24"/>
        <v>13430.1</v>
      </c>
      <c r="L608" s="12">
        <f t="shared" si="24"/>
        <v>13430.1</v>
      </c>
      <c r="M608" s="12">
        <f t="shared" si="24"/>
        <v>13430.1</v>
      </c>
    </row>
    <row r="609" spans="2:13" s="47" customFormat="1" ht="30.75">
      <c r="B609" s="288"/>
      <c r="C609" s="271"/>
      <c r="D609" s="271"/>
      <c r="E609" s="4" t="s">
        <v>14</v>
      </c>
      <c r="F609" s="13"/>
      <c r="G609" s="13"/>
      <c r="H609" s="13"/>
      <c r="I609" s="13"/>
      <c r="J609" s="13"/>
      <c r="K609" s="13"/>
      <c r="L609" s="13"/>
      <c r="M609" s="13"/>
    </row>
    <row r="610" spans="2:13" s="47" customFormat="1" ht="47.25" customHeight="1">
      <c r="B610" s="288"/>
      <c r="C610" s="271"/>
      <c r="D610" s="271"/>
      <c r="E610" s="4" t="s">
        <v>15</v>
      </c>
      <c r="F610" s="13"/>
      <c r="G610" s="13"/>
      <c r="H610" s="13"/>
      <c r="I610" s="13"/>
      <c r="J610" s="13"/>
      <c r="K610" s="13"/>
      <c r="L610" s="13"/>
      <c r="M610" s="13"/>
    </row>
    <row r="611" spans="2:13" s="47" customFormat="1" ht="15">
      <c r="B611" s="288"/>
      <c r="C611" s="271"/>
      <c r="D611" s="271"/>
      <c r="E611" s="4" t="s">
        <v>16</v>
      </c>
      <c r="F611" s="1">
        <f>G611+H611+I611+J611+K611+L611+M611</f>
        <v>82447.8</v>
      </c>
      <c r="G611" s="13">
        <v>3135</v>
      </c>
      <c r="H611" s="12">
        <v>13007.5</v>
      </c>
      <c r="I611" s="12">
        <v>13007.5</v>
      </c>
      <c r="J611" s="12">
        <v>13007.5</v>
      </c>
      <c r="K611" s="12">
        <v>13430.1</v>
      </c>
      <c r="L611" s="12">
        <v>13430.1</v>
      </c>
      <c r="M611" s="12">
        <v>13430.1</v>
      </c>
    </row>
    <row r="612" spans="2:13" s="47" customFormat="1" ht="30.75">
      <c r="B612" s="288"/>
      <c r="C612" s="271"/>
      <c r="D612" s="271"/>
      <c r="E612" s="4" t="s">
        <v>17</v>
      </c>
      <c r="F612" s="13"/>
      <c r="G612" s="13"/>
      <c r="H612" s="13"/>
      <c r="I612" s="13"/>
      <c r="J612" s="13"/>
      <c r="K612" s="13"/>
      <c r="L612" s="13"/>
      <c r="M612" s="13"/>
    </row>
    <row r="613" spans="2:13" s="47" customFormat="1" ht="46.5">
      <c r="B613" s="288"/>
      <c r="C613" s="272"/>
      <c r="D613" s="271"/>
      <c r="E613" s="4" t="s">
        <v>18</v>
      </c>
      <c r="F613" s="13"/>
      <c r="G613" s="13"/>
      <c r="H613" s="13"/>
      <c r="I613" s="13"/>
      <c r="J613" s="13"/>
      <c r="K613" s="13"/>
      <c r="L613" s="13"/>
      <c r="M613" s="13"/>
    </row>
    <row r="614" spans="2:13" s="47" customFormat="1" ht="15">
      <c r="B614" s="255" t="s">
        <v>226</v>
      </c>
      <c r="C614" s="262" t="s">
        <v>231</v>
      </c>
      <c r="D614" s="271"/>
      <c r="E614" s="4" t="s">
        <v>21</v>
      </c>
      <c r="F614" s="1">
        <f>G614+H614+I614+J614+K614+L614+M614</f>
        <v>576</v>
      </c>
      <c r="G614" s="13">
        <f aca="true" t="shared" si="25" ref="G614:M614">G617</f>
        <v>12</v>
      </c>
      <c r="H614" s="13">
        <f t="shared" si="25"/>
        <v>94</v>
      </c>
      <c r="I614" s="13">
        <f t="shared" si="25"/>
        <v>94</v>
      </c>
      <c r="J614" s="13">
        <f t="shared" si="25"/>
        <v>94</v>
      </c>
      <c r="K614" s="13">
        <f t="shared" si="25"/>
        <v>94</v>
      </c>
      <c r="L614" s="13">
        <f t="shared" si="25"/>
        <v>94</v>
      </c>
      <c r="M614" s="13">
        <f t="shared" si="25"/>
        <v>94</v>
      </c>
    </row>
    <row r="615" spans="2:13" s="47" customFormat="1" ht="30.75">
      <c r="B615" s="256"/>
      <c r="C615" s="271"/>
      <c r="D615" s="271"/>
      <c r="E615" s="4" t="s">
        <v>14</v>
      </c>
      <c r="F615" s="13"/>
      <c r="G615" s="13"/>
      <c r="H615" s="13"/>
      <c r="I615" s="13"/>
      <c r="J615" s="13"/>
      <c r="K615" s="13"/>
      <c r="L615" s="13"/>
      <c r="M615" s="13"/>
    </row>
    <row r="616" spans="2:13" s="47" customFormat="1" ht="47.25" customHeight="1">
      <c r="B616" s="256"/>
      <c r="C616" s="271"/>
      <c r="D616" s="271"/>
      <c r="E616" s="4" t="s">
        <v>15</v>
      </c>
      <c r="F616" s="13"/>
      <c r="G616" s="13"/>
      <c r="H616" s="13"/>
      <c r="I616" s="13"/>
      <c r="J616" s="13"/>
      <c r="K616" s="13"/>
      <c r="L616" s="13"/>
      <c r="M616" s="13"/>
    </row>
    <row r="617" spans="2:13" s="47" customFormat="1" ht="31.5" customHeight="1">
      <c r="B617" s="256"/>
      <c r="C617" s="271"/>
      <c r="D617" s="271"/>
      <c r="E617" s="4" t="s">
        <v>16</v>
      </c>
      <c r="F617" s="1">
        <f>G617+H617+I617+J617+K617+L617+M617</f>
        <v>576</v>
      </c>
      <c r="G617" s="13">
        <v>12</v>
      </c>
      <c r="H617" s="13">
        <v>94</v>
      </c>
      <c r="I617" s="13">
        <v>94</v>
      </c>
      <c r="J617" s="13">
        <v>94</v>
      </c>
      <c r="K617" s="13">
        <v>94</v>
      </c>
      <c r="L617" s="13">
        <v>94</v>
      </c>
      <c r="M617" s="13">
        <v>94</v>
      </c>
    </row>
    <row r="618" spans="2:13" s="47" customFormat="1" ht="30.75">
      <c r="B618" s="256"/>
      <c r="C618" s="271"/>
      <c r="D618" s="271"/>
      <c r="E618" s="4" t="s">
        <v>17</v>
      </c>
      <c r="F618" s="13"/>
      <c r="G618" s="13"/>
      <c r="H618" s="13"/>
      <c r="I618" s="13"/>
      <c r="J618" s="13"/>
      <c r="K618" s="13"/>
      <c r="L618" s="13"/>
      <c r="M618" s="13"/>
    </row>
    <row r="619" spans="2:13" s="47" customFormat="1" ht="46.5">
      <c r="B619" s="256"/>
      <c r="C619" s="272"/>
      <c r="D619" s="271"/>
      <c r="E619" s="4" t="s">
        <v>18</v>
      </c>
      <c r="F619" s="13"/>
      <c r="G619" s="13"/>
      <c r="H619" s="13"/>
      <c r="I619" s="13"/>
      <c r="J619" s="13"/>
      <c r="K619" s="13"/>
      <c r="L619" s="13"/>
      <c r="M619" s="13"/>
    </row>
    <row r="620" spans="2:13" s="47" customFormat="1" ht="15">
      <c r="B620" s="288" t="s">
        <v>227</v>
      </c>
      <c r="C620" s="262" t="s">
        <v>232</v>
      </c>
      <c r="D620" s="271"/>
      <c r="E620" s="4" t="s">
        <v>21</v>
      </c>
      <c r="F620" s="1">
        <f>G620+H620+I620+J620+K620+L620+M620</f>
        <v>508.9000000000001</v>
      </c>
      <c r="G620" s="13">
        <f aca="true" t="shared" si="26" ref="G620:M620">G623</f>
        <v>23.5</v>
      </c>
      <c r="H620" s="13">
        <f t="shared" si="26"/>
        <v>47.35</v>
      </c>
      <c r="I620" s="13">
        <f t="shared" si="26"/>
        <v>148</v>
      </c>
      <c r="J620" s="13">
        <f t="shared" si="26"/>
        <v>148</v>
      </c>
      <c r="K620" s="13">
        <f t="shared" si="26"/>
        <v>47.35</v>
      </c>
      <c r="L620" s="13">
        <f t="shared" si="26"/>
        <v>47.35</v>
      </c>
      <c r="M620" s="13">
        <f t="shared" si="26"/>
        <v>47.35</v>
      </c>
    </row>
    <row r="621" spans="2:13" s="47" customFormat="1" ht="30.75">
      <c r="B621" s="288"/>
      <c r="C621" s="271"/>
      <c r="D621" s="271"/>
      <c r="E621" s="4" t="s">
        <v>14</v>
      </c>
      <c r="F621" s="13"/>
      <c r="G621" s="13"/>
      <c r="H621" s="13"/>
      <c r="I621" s="13"/>
      <c r="J621" s="13"/>
      <c r="K621" s="13"/>
      <c r="L621" s="13"/>
      <c r="M621" s="13"/>
    </row>
    <row r="622" spans="2:13" s="47" customFormat="1" ht="46.5">
      <c r="B622" s="288"/>
      <c r="C622" s="271"/>
      <c r="D622" s="271"/>
      <c r="E622" s="4" t="s">
        <v>15</v>
      </c>
      <c r="F622" s="13"/>
      <c r="G622" s="13"/>
      <c r="H622" s="13"/>
      <c r="I622" s="13"/>
      <c r="J622" s="13"/>
      <c r="K622" s="13"/>
      <c r="L622" s="13"/>
      <c r="M622" s="13"/>
    </row>
    <row r="623" spans="2:13" s="47" customFormat="1" ht="31.5" customHeight="1">
      <c r="B623" s="288"/>
      <c r="C623" s="271"/>
      <c r="D623" s="271"/>
      <c r="E623" s="4" t="s">
        <v>16</v>
      </c>
      <c r="F623" s="1">
        <f>G623+H623+I623+J623+K623+L623+M623</f>
        <v>508.9000000000001</v>
      </c>
      <c r="G623" s="13">
        <v>23.5</v>
      </c>
      <c r="H623" s="13">
        <v>47.35</v>
      </c>
      <c r="I623" s="13">
        <v>148</v>
      </c>
      <c r="J623" s="13">
        <v>148</v>
      </c>
      <c r="K623" s="13">
        <v>47.35</v>
      </c>
      <c r="L623" s="13">
        <v>47.35</v>
      </c>
      <c r="M623" s="13">
        <v>47.35</v>
      </c>
    </row>
    <row r="624" spans="2:13" s="47" customFormat="1" ht="30.75">
      <c r="B624" s="288"/>
      <c r="C624" s="271"/>
      <c r="D624" s="271"/>
      <c r="E624" s="4" t="s">
        <v>17</v>
      </c>
      <c r="F624" s="13"/>
      <c r="G624" s="13"/>
      <c r="H624" s="13"/>
      <c r="I624" s="13"/>
      <c r="J624" s="13"/>
      <c r="K624" s="13"/>
      <c r="L624" s="13"/>
      <c r="M624" s="13"/>
    </row>
    <row r="625" spans="2:13" s="47" customFormat="1" ht="46.5">
      <c r="B625" s="288"/>
      <c r="C625" s="272"/>
      <c r="D625" s="271"/>
      <c r="E625" s="4" t="s">
        <v>18</v>
      </c>
      <c r="F625" s="13"/>
      <c r="G625" s="13"/>
      <c r="H625" s="13"/>
      <c r="I625" s="13"/>
      <c r="J625" s="13"/>
      <c r="K625" s="13"/>
      <c r="L625" s="13"/>
      <c r="M625" s="13"/>
    </row>
    <row r="626" spans="2:13" s="47" customFormat="1" ht="15">
      <c r="B626" s="285" t="s">
        <v>228</v>
      </c>
      <c r="C626" s="314"/>
      <c r="D626" s="271"/>
      <c r="E626" s="4" t="s">
        <v>21</v>
      </c>
      <c r="F626" s="1">
        <f>G626+H626+I626+J626+K626+L626+M626</f>
        <v>83532.7</v>
      </c>
      <c r="G626" s="14">
        <f aca="true" t="shared" si="27" ref="G626:M626">G629</f>
        <v>3170.5</v>
      </c>
      <c r="H626" s="14">
        <f t="shared" si="27"/>
        <v>13148.85</v>
      </c>
      <c r="I626" s="14">
        <f t="shared" si="27"/>
        <v>13249.5</v>
      </c>
      <c r="J626" s="14">
        <f t="shared" si="27"/>
        <v>13249.5</v>
      </c>
      <c r="K626" s="13">
        <f t="shared" si="27"/>
        <v>13571.45</v>
      </c>
      <c r="L626" s="13">
        <f t="shared" si="27"/>
        <v>13571.45</v>
      </c>
      <c r="M626" s="13">
        <f t="shared" si="27"/>
        <v>13571.45</v>
      </c>
    </row>
    <row r="627" spans="2:13" s="47" customFormat="1" ht="30.75">
      <c r="B627" s="315"/>
      <c r="C627" s="317"/>
      <c r="D627" s="271"/>
      <c r="E627" s="4" t="s">
        <v>14</v>
      </c>
      <c r="F627" s="13"/>
      <c r="G627" s="13"/>
      <c r="H627" s="13"/>
      <c r="I627" s="14"/>
      <c r="J627" s="14"/>
      <c r="K627" s="13"/>
      <c r="L627" s="13"/>
      <c r="M627" s="13"/>
    </row>
    <row r="628" spans="2:13" s="47" customFormat="1" ht="46.5">
      <c r="B628" s="315"/>
      <c r="C628" s="317"/>
      <c r="D628" s="271"/>
      <c r="E628" s="4" t="s">
        <v>15</v>
      </c>
      <c r="F628" s="13"/>
      <c r="G628" s="13"/>
      <c r="H628" s="13"/>
      <c r="I628" s="14"/>
      <c r="J628" s="14"/>
      <c r="K628" s="13"/>
      <c r="L628" s="13"/>
      <c r="M628" s="13"/>
    </row>
    <row r="629" spans="2:13" s="47" customFormat="1" ht="31.5" customHeight="1">
      <c r="B629" s="315"/>
      <c r="C629" s="317"/>
      <c r="D629" s="271"/>
      <c r="E629" s="4" t="s">
        <v>16</v>
      </c>
      <c r="F629" s="1">
        <f>G629+H629+I629+J629+K629+L629+M629</f>
        <v>83532.7</v>
      </c>
      <c r="G629" s="14">
        <f aca="true" t="shared" si="28" ref="G629:M629">G611+G617+G623</f>
        <v>3170.5</v>
      </c>
      <c r="H629" s="14">
        <f t="shared" si="28"/>
        <v>13148.85</v>
      </c>
      <c r="I629" s="14">
        <f t="shared" si="28"/>
        <v>13249.5</v>
      </c>
      <c r="J629" s="14">
        <f t="shared" si="28"/>
        <v>13249.5</v>
      </c>
      <c r="K629" s="13">
        <f t="shared" si="28"/>
        <v>13571.45</v>
      </c>
      <c r="L629" s="13">
        <f t="shared" si="28"/>
        <v>13571.45</v>
      </c>
      <c r="M629" s="13">
        <f t="shared" si="28"/>
        <v>13571.45</v>
      </c>
    </row>
    <row r="630" spans="2:13" s="47" customFormat="1" ht="30.75">
      <c r="B630" s="315"/>
      <c r="C630" s="317"/>
      <c r="D630" s="271"/>
      <c r="E630" s="4" t="s">
        <v>17</v>
      </c>
      <c r="F630" s="13"/>
      <c r="G630" s="13"/>
      <c r="H630" s="13"/>
      <c r="I630" s="13"/>
      <c r="J630" s="13"/>
      <c r="K630" s="13"/>
      <c r="L630" s="13"/>
      <c r="M630" s="13"/>
    </row>
    <row r="631" spans="2:13" s="47" customFormat="1" ht="46.5">
      <c r="B631" s="318"/>
      <c r="C631" s="320"/>
      <c r="D631" s="272"/>
      <c r="E631" s="4" t="s">
        <v>18</v>
      </c>
      <c r="F631" s="13"/>
      <c r="G631" s="13"/>
      <c r="H631" s="13"/>
      <c r="I631" s="13"/>
      <c r="J631" s="13"/>
      <c r="K631" s="13"/>
      <c r="L631" s="13"/>
      <c r="M631" s="13"/>
    </row>
    <row r="632" spans="2:13" s="47" customFormat="1" ht="14.25">
      <c r="B632" s="285" t="s">
        <v>291</v>
      </c>
      <c r="C632" s="286"/>
      <c r="D632" s="286"/>
      <c r="E632" s="286"/>
      <c r="F632" s="286"/>
      <c r="G632" s="286"/>
      <c r="H632" s="286"/>
      <c r="I632" s="286"/>
      <c r="J632" s="286"/>
      <c r="K632" s="286"/>
      <c r="L632" s="286"/>
      <c r="M632" s="287"/>
    </row>
    <row r="633" spans="2:13" s="47" customFormat="1" ht="15">
      <c r="B633" s="288" t="s">
        <v>289</v>
      </c>
      <c r="C633" s="288" t="s">
        <v>290</v>
      </c>
      <c r="D633" s="358" t="s">
        <v>293</v>
      </c>
      <c r="E633" s="4" t="s">
        <v>21</v>
      </c>
      <c r="F633" s="13"/>
      <c r="G633" s="13"/>
      <c r="H633" s="13"/>
      <c r="I633" s="13"/>
      <c r="J633" s="13"/>
      <c r="K633" s="13"/>
      <c r="L633" s="13"/>
      <c r="M633" s="13"/>
    </row>
    <row r="634" spans="2:13" s="47" customFormat="1" ht="30.75">
      <c r="B634" s="288"/>
      <c r="C634" s="288"/>
      <c r="D634" s="358"/>
      <c r="E634" s="4" t="s">
        <v>14</v>
      </c>
      <c r="F634" s="13"/>
      <c r="G634" s="13"/>
      <c r="H634" s="13"/>
      <c r="I634" s="13"/>
      <c r="J634" s="13"/>
      <c r="K634" s="13"/>
      <c r="L634" s="13"/>
      <c r="M634" s="13"/>
    </row>
    <row r="635" spans="2:13" s="47" customFormat="1" ht="46.5">
      <c r="B635" s="288"/>
      <c r="C635" s="288"/>
      <c r="D635" s="358"/>
      <c r="E635" s="4" t="s">
        <v>15</v>
      </c>
      <c r="F635" s="13"/>
      <c r="G635" s="13"/>
      <c r="H635" s="13"/>
      <c r="I635" s="13"/>
      <c r="J635" s="13"/>
      <c r="K635" s="13"/>
      <c r="L635" s="13"/>
      <c r="M635" s="13"/>
    </row>
    <row r="636" spans="2:13" s="47" customFormat="1" ht="15">
      <c r="B636" s="288"/>
      <c r="C636" s="288"/>
      <c r="D636" s="358"/>
      <c r="E636" s="4" t="s">
        <v>16</v>
      </c>
      <c r="F636" s="13"/>
      <c r="G636" s="13"/>
      <c r="H636" s="13"/>
      <c r="I636" s="13"/>
      <c r="J636" s="13"/>
      <c r="K636" s="13"/>
      <c r="L636" s="13"/>
      <c r="M636" s="13"/>
    </row>
    <row r="637" spans="2:13" s="47" customFormat="1" ht="30.75">
      <c r="B637" s="288"/>
      <c r="C637" s="288"/>
      <c r="D637" s="358"/>
      <c r="E637" s="4" t="s">
        <v>17</v>
      </c>
      <c r="F637" s="13"/>
      <c r="G637" s="13"/>
      <c r="H637" s="13"/>
      <c r="I637" s="13"/>
      <c r="J637" s="13"/>
      <c r="K637" s="13"/>
      <c r="L637" s="13"/>
      <c r="M637" s="13"/>
    </row>
    <row r="638" spans="2:13" s="47" customFormat="1" ht="46.5">
      <c r="B638" s="288"/>
      <c r="C638" s="288"/>
      <c r="D638" s="358"/>
      <c r="E638" s="4" t="s">
        <v>18</v>
      </c>
      <c r="F638" s="13"/>
      <c r="G638" s="13"/>
      <c r="H638" s="13"/>
      <c r="I638" s="13"/>
      <c r="J638" s="13"/>
      <c r="K638" s="13"/>
      <c r="L638" s="13"/>
      <c r="M638" s="13"/>
    </row>
    <row r="639" spans="2:13" s="47" customFormat="1" ht="15">
      <c r="B639" s="288" t="s">
        <v>292</v>
      </c>
      <c r="C639" s="289"/>
      <c r="D639" s="358"/>
      <c r="E639" s="4" t="s">
        <v>21</v>
      </c>
      <c r="F639" s="13"/>
      <c r="G639" s="13"/>
      <c r="H639" s="13"/>
      <c r="I639" s="13"/>
      <c r="J639" s="13"/>
      <c r="K639" s="13"/>
      <c r="L639" s="13"/>
      <c r="M639" s="13"/>
    </row>
    <row r="640" spans="2:13" s="47" customFormat="1" ht="30.75">
      <c r="B640" s="289"/>
      <c r="C640" s="289"/>
      <c r="D640" s="358"/>
      <c r="E640" s="4" t="s">
        <v>14</v>
      </c>
      <c r="F640" s="13"/>
      <c r="G640" s="13"/>
      <c r="H640" s="13"/>
      <c r="I640" s="13"/>
      <c r="J640" s="13"/>
      <c r="K640" s="13"/>
      <c r="L640" s="13"/>
      <c r="M640" s="13"/>
    </row>
    <row r="641" spans="2:13" s="47" customFormat="1" ht="46.5">
      <c r="B641" s="289"/>
      <c r="C641" s="289"/>
      <c r="D641" s="358"/>
      <c r="E641" s="4" t="s">
        <v>15</v>
      </c>
      <c r="F641" s="13"/>
      <c r="G641" s="13"/>
      <c r="H641" s="13"/>
      <c r="I641" s="13"/>
      <c r="J641" s="13"/>
      <c r="K641" s="13"/>
      <c r="L641" s="13"/>
      <c r="M641" s="13"/>
    </row>
    <row r="642" spans="2:13" s="47" customFormat="1" ht="15">
      <c r="B642" s="289"/>
      <c r="C642" s="289"/>
      <c r="D642" s="358"/>
      <c r="E642" s="4" t="s">
        <v>16</v>
      </c>
      <c r="F642" s="13"/>
      <c r="G642" s="13"/>
      <c r="H642" s="13"/>
      <c r="I642" s="13"/>
      <c r="J642" s="13"/>
      <c r="K642" s="13"/>
      <c r="L642" s="13"/>
      <c r="M642" s="13"/>
    </row>
    <row r="643" spans="2:13" s="47" customFormat="1" ht="30.75">
      <c r="B643" s="289"/>
      <c r="C643" s="289"/>
      <c r="D643" s="358"/>
      <c r="E643" s="4" t="s">
        <v>17</v>
      </c>
      <c r="F643" s="13"/>
      <c r="G643" s="13"/>
      <c r="H643" s="13"/>
      <c r="I643" s="13"/>
      <c r="J643" s="13"/>
      <c r="K643" s="13"/>
      <c r="L643" s="13"/>
      <c r="M643" s="13"/>
    </row>
    <row r="644" spans="2:13" s="47" customFormat="1" ht="46.5">
      <c r="B644" s="289"/>
      <c r="C644" s="289"/>
      <c r="D644" s="358"/>
      <c r="E644" s="4" t="s">
        <v>18</v>
      </c>
      <c r="F644" s="13"/>
      <c r="G644" s="13"/>
      <c r="H644" s="13"/>
      <c r="I644" s="13"/>
      <c r="J644" s="13"/>
      <c r="K644" s="13"/>
      <c r="L644" s="13"/>
      <c r="M644" s="13"/>
    </row>
    <row r="645" spans="2:14" ht="15.75" customHeight="1">
      <c r="B645" s="265" t="s">
        <v>68</v>
      </c>
      <c r="C645" s="347"/>
      <c r="D645" s="262" t="s">
        <v>26</v>
      </c>
      <c r="E645" s="4" t="s">
        <v>21</v>
      </c>
      <c r="F645" s="1">
        <f>F647+F648+F650</f>
        <v>1377661.90479</v>
      </c>
      <c r="G645" s="1">
        <f aca="true" t="shared" si="29" ref="G645:M645">G648+G650</f>
        <v>219422.71</v>
      </c>
      <c r="H645" s="2">
        <f>H647+H648+H650</f>
        <v>167604.39479</v>
      </c>
      <c r="I645" s="1">
        <f t="shared" si="29"/>
        <v>176368.4</v>
      </c>
      <c r="J645" s="1">
        <f t="shared" si="29"/>
        <v>177882.4</v>
      </c>
      <c r="K645" s="1">
        <f t="shared" si="29"/>
        <v>203017.5</v>
      </c>
      <c r="L645" s="1">
        <f t="shared" si="29"/>
        <v>211993.7</v>
      </c>
      <c r="M645" s="1">
        <f t="shared" si="29"/>
        <v>221372.8</v>
      </c>
      <c r="N645" s="39"/>
    </row>
    <row r="646" spans="2:14" ht="30.75">
      <c r="B646" s="348"/>
      <c r="C646" s="349"/>
      <c r="D646" s="271"/>
      <c r="E646" s="4" t="s">
        <v>14</v>
      </c>
      <c r="F646" s="1"/>
      <c r="G646" s="1"/>
      <c r="H646" s="2"/>
      <c r="I646" s="1"/>
      <c r="J646" s="3"/>
      <c r="K646" s="3"/>
      <c r="L646" s="3"/>
      <c r="M646" s="3"/>
      <c r="N646" s="56"/>
    </row>
    <row r="647" spans="2:15" ht="46.5">
      <c r="B647" s="348"/>
      <c r="C647" s="349"/>
      <c r="D647" s="271"/>
      <c r="E647" s="4" t="s">
        <v>15</v>
      </c>
      <c r="F647" s="2">
        <f>F525+F551+F577+F603</f>
        <v>7283.5</v>
      </c>
      <c r="G647" s="1"/>
      <c r="H647" s="2">
        <f>H525+H551+H577+H603+H628</f>
        <v>7283.5</v>
      </c>
      <c r="I647" s="1"/>
      <c r="J647" s="1"/>
      <c r="K647" s="1"/>
      <c r="L647" s="1"/>
      <c r="M647" s="1"/>
      <c r="N647" s="56"/>
      <c r="O647" s="39"/>
    </row>
    <row r="648" spans="2:14" ht="15">
      <c r="B648" s="348"/>
      <c r="C648" s="349"/>
      <c r="D648" s="271"/>
      <c r="E648" s="4" t="s">
        <v>16</v>
      </c>
      <c r="F648" s="1">
        <f>F526+F552+F578+F604+F629</f>
        <v>1344757.17717</v>
      </c>
      <c r="G648" s="1">
        <f>G526+G552+G578+G604+G629</f>
        <v>215508.71</v>
      </c>
      <c r="H648" s="2">
        <f>H526+H552+H578+H604+H629</f>
        <v>156426.66717</v>
      </c>
      <c r="I648" s="1">
        <f>I526+I552+I578+I604+I629</f>
        <v>172805.9</v>
      </c>
      <c r="J648" s="1">
        <f>J526+J552+J578+J604+J629</f>
        <v>174319.9</v>
      </c>
      <c r="K648" s="15">
        <f>K526+K552+K578+K604+K629</f>
        <v>199454.5</v>
      </c>
      <c r="L648" s="15">
        <f>L526+L552+L578+L604+L629</f>
        <v>208431.2</v>
      </c>
      <c r="M648" s="1">
        <f>M526+M552+M578+M604+M629</f>
        <v>217810.3</v>
      </c>
      <c r="N648" s="39"/>
    </row>
    <row r="649" spans="2:15" ht="30.75">
      <c r="B649" s="348"/>
      <c r="C649" s="349"/>
      <c r="D649" s="271"/>
      <c r="E649" s="4" t="s">
        <v>17</v>
      </c>
      <c r="F649" s="3"/>
      <c r="G649" s="3"/>
      <c r="H649" s="25"/>
      <c r="I649" s="3"/>
      <c r="J649" s="3"/>
      <c r="K649" s="3"/>
      <c r="L649" s="3"/>
      <c r="M649" s="3"/>
      <c r="O649" s="39"/>
    </row>
    <row r="650" spans="2:14" ht="46.5">
      <c r="B650" s="350"/>
      <c r="C650" s="351"/>
      <c r="D650" s="272"/>
      <c r="E650" s="4" t="s">
        <v>18</v>
      </c>
      <c r="F650" s="1">
        <f>F528+F554+F580+F606</f>
        <v>25621.227619999998</v>
      </c>
      <c r="G650" s="2">
        <f aca="true" t="shared" si="30" ref="G650:M650">G528+G554+G580+G606</f>
        <v>3914</v>
      </c>
      <c r="H650" s="2">
        <f>H528+H554+H580+H606</f>
        <v>3894.22762</v>
      </c>
      <c r="I650" s="1">
        <f t="shared" si="30"/>
        <v>3562.5</v>
      </c>
      <c r="J650" s="1">
        <f t="shared" si="30"/>
        <v>3562.5</v>
      </c>
      <c r="K650" s="1">
        <f t="shared" si="30"/>
        <v>3563</v>
      </c>
      <c r="L650" s="1">
        <f t="shared" si="30"/>
        <v>3562.5</v>
      </c>
      <c r="M650" s="1">
        <f t="shared" si="30"/>
        <v>3562.5</v>
      </c>
      <c r="N650" s="39"/>
    </row>
    <row r="651" spans="2:13" ht="15" customHeight="1">
      <c r="B651" s="285" t="s">
        <v>69</v>
      </c>
      <c r="C651" s="313"/>
      <c r="D651" s="313"/>
      <c r="E651" s="313"/>
      <c r="F651" s="313"/>
      <c r="G651" s="313"/>
      <c r="H651" s="313"/>
      <c r="I651" s="313"/>
      <c r="J651" s="313"/>
      <c r="K651" s="313"/>
      <c r="L651" s="313"/>
      <c r="M651" s="314"/>
    </row>
    <row r="652" spans="2:13" ht="14.25">
      <c r="B652" s="318"/>
      <c r="C652" s="319"/>
      <c r="D652" s="319"/>
      <c r="E652" s="319"/>
      <c r="F652" s="319"/>
      <c r="G652" s="319"/>
      <c r="H652" s="319"/>
      <c r="I652" s="319"/>
      <c r="J652" s="319"/>
      <c r="K652" s="319"/>
      <c r="L652" s="319"/>
      <c r="M652" s="320"/>
    </row>
    <row r="653" spans="2:13" ht="15" customHeight="1">
      <c r="B653" s="285" t="s">
        <v>70</v>
      </c>
      <c r="C653" s="313"/>
      <c r="D653" s="313"/>
      <c r="E653" s="313"/>
      <c r="F653" s="313"/>
      <c r="G653" s="313"/>
      <c r="H653" s="313"/>
      <c r="I653" s="313"/>
      <c r="J653" s="313"/>
      <c r="K653" s="313"/>
      <c r="L653" s="313"/>
      <c r="M653" s="314"/>
    </row>
    <row r="654" spans="2:13" ht="15.75" customHeight="1">
      <c r="B654" s="318"/>
      <c r="C654" s="319"/>
      <c r="D654" s="319"/>
      <c r="E654" s="319"/>
      <c r="F654" s="319"/>
      <c r="G654" s="319"/>
      <c r="H654" s="319"/>
      <c r="I654" s="319"/>
      <c r="J654" s="319"/>
      <c r="K654" s="319"/>
      <c r="L654" s="319"/>
      <c r="M654" s="320"/>
    </row>
    <row r="655" spans="2:13" ht="15" customHeight="1">
      <c r="B655" s="285" t="s">
        <v>71</v>
      </c>
      <c r="C655" s="313"/>
      <c r="D655" s="313"/>
      <c r="E655" s="313"/>
      <c r="F655" s="313"/>
      <c r="G655" s="313"/>
      <c r="H655" s="313"/>
      <c r="I655" s="313"/>
      <c r="J655" s="313"/>
      <c r="K655" s="313"/>
      <c r="L655" s="313"/>
      <c r="M655" s="314"/>
    </row>
    <row r="656" spans="2:15" ht="14.25">
      <c r="B656" s="318"/>
      <c r="C656" s="319"/>
      <c r="D656" s="319"/>
      <c r="E656" s="319"/>
      <c r="F656" s="319"/>
      <c r="G656" s="319"/>
      <c r="H656" s="319"/>
      <c r="I656" s="319"/>
      <c r="J656" s="319"/>
      <c r="K656" s="319"/>
      <c r="L656" s="319"/>
      <c r="M656" s="320"/>
      <c r="O656" s="5" t="s">
        <v>106</v>
      </c>
    </row>
    <row r="657" spans="2:13" ht="15.75" customHeight="1">
      <c r="B657" s="277" t="s">
        <v>198</v>
      </c>
      <c r="C657" s="262" t="s">
        <v>310</v>
      </c>
      <c r="D657" s="262" t="s">
        <v>26</v>
      </c>
      <c r="E657" s="4" t="s">
        <v>21</v>
      </c>
      <c r="F657" s="1">
        <f>F660+F663</f>
        <v>3060</v>
      </c>
      <c r="G657" s="1">
        <f>G658+G659+G660+G662+G663</f>
        <v>200</v>
      </c>
      <c r="H657" s="1">
        <f>H663</f>
        <v>0</v>
      </c>
      <c r="I657" s="1">
        <f>I658+I659+I660+I662+I663</f>
        <v>200</v>
      </c>
      <c r="J657" s="1">
        <f>J658+J659+J660+J662+J663</f>
        <v>200</v>
      </c>
      <c r="K657" s="1">
        <f>K658+K659+K660+K662+K663</f>
        <v>710</v>
      </c>
      <c r="L657" s="1">
        <f>L658+L659+L660+L662+L663</f>
        <v>750</v>
      </c>
      <c r="M657" s="1">
        <f>M658+M659+M660+M662+M663</f>
        <v>800</v>
      </c>
    </row>
    <row r="658" spans="2:13" ht="30.75">
      <c r="B658" s="278"/>
      <c r="C658" s="271"/>
      <c r="D658" s="271"/>
      <c r="E658" s="4" t="s">
        <v>14</v>
      </c>
      <c r="F658" s="1"/>
      <c r="G658" s="1"/>
      <c r="H658" s="1"/>
      <c r="I658" s="1"/>
      <c r="J658" s="3"/>
      <c r="K658" s="3"/>
      <c r="L658" s="3"/>
      <c r="M658" s="3"/>
    </row>
    <row r="659" spans="2:13" ht="46.5">
      <c r="B659" s="278"/>
      <c r="C659" s="271"/>
      <c r="D659" s="271"/>
      <c r="E659" s="4" t="s">
        <v>15</v>
      </c>
      <c r="F659" s="1"/>
      <c r="G659" s="1"/>
      <c r="H659" s="1"/>
      <c r="I659" s="1"/>
      <c r="J659" s="1"/>
      <c r="K659" s="1"/>
      <c r="L659" s="1"/>
      <c r="M659" s="1"/>
    </row>
    <row r="660" spans="2:14" ht="31.5" customHeight="1">
      <c r="B660" s="278"/>
      <c r="C660" s="271"/>
      <c r="D660" s="271"/>
      <c r="E660" s="4" t="s">
        <v>16</v>
      </c>
      <c r="F660" s="1">
        <f>H660+I660+J660+K660+L660+M660+G660</f>
        <v>3060</v>
      </c>
      <c r="G660" s="1">
        <v>200</v>
      </c>
      <c r="H660" s="7">
        <v>200</v>
      </c>
      <c r="I660" s="1">
        <v>200</v>
      </c>
      <c r="J660" s="1">
        <v>200</v>
      </c>
      <c r="K660" s="1">
        <v>710</v>
      </c>
      <c r="L660" s="1">
        <v>750</v>
      </c>
      <c r="M660" s="1">
        <v>800</v>
      </c>
      <c r="N660" s="39"/>
    </row>
    <row r="661" spans="2:14" ht="119.25" customHeight="1">
      <c r="B661" s="278"/>
      <c r="C661" s="271"/>
      <c r="D661" s="271"/>
      <c r="E661" s="4" t="s">
        <v>314</v>
      </c>
      <c r="F661" s="1"/>
      <c r="G661" s="1"/>
      <c r="H661" s="7"/>
      <c r="I661" s="1"/>
      <c r="J661" s="1"/>
      <c r="K661" s="1"/>
      <c r="L661" s="1"/>
      <c r="M661" s="1"/>
      <c r="N661" s="39"/>
    </row>
    <row r="662" spans="2:14" ht="30.75">
      <c r="B662" s="278"/>
      <c r="C662" s="271"/>
      <c r="D662" s="271"/>
      <c r="E662" s="4" t="s">
        <v>17</v>
      </c>
      <c r="F662" s="3"/>
      <c r="G662" s="3"/>
      <c r="H662" s="3"/>
      <c r="I662" s="3"/>
      <c r="J662" s="3"/>
      <c r="K662" s="3"/>
      <c r="L662" s="3"/>
      <c r="M662" s="3"/>
      <c r="N662" s="39"/>
    </row>
    <row r="663" spans="2:13" ht="47.25" customHeight="1">
      <c r="B663" s="279"/>
      <c r="C663" s="272"/>
      <c r="D663" s="272"/>
      <c r="E663" s="4" t="s">
        <v>18</v>
      </c>
      <c r="F663" s="1"/>
      <c r="G663" s="1"/>
      <c r="H663" s="1"/>
      <c r="I663" s="1"/>
      <c r="J663" s="1"/>
      <c r="K663" s="1"/>
      <c r="L663" s="1"/>
      <c r="M663" s="1"/>
    </row>
    <row r="664" spans="2:13" ht="15.75" customHeight="1">
      <c r="B664" s="265" t="s">
        <v>72</v>
      </c>
      <c r="C664" s="347"/>
      <c r="D664" s="262" t="s">
        <v>26</v>
      </c>
      <c r="E664" s="4" t="s">
        <v>21</v>
      </c>
      <c r="F664" s="1">
        <f>F667+F670</f>
        <v>3060</v>
      </c>
      <c r="G664" s="1">
        <f>G665+G666+G667+G669+G670</f>
        <v>200</v>
      </c>
      <c r="H664" s="1">
        <f>H670</f>
        <v>0</v>
      </c>
      <c r="I664" s="1">
        <f>I665+I666+I667+I669+I670</f>
        <v>200</v>
      </c>
      <c r="J664" s="1">
        <f>J665+J666+J667+J669+J670</f>
        <v>200</v>
      </c>
      <c r="K664" s="1">
        <f>K665+K666+K667+K669+K670</f>
        <v>710</v>
      </c>
      <c r="L664" s="1">
        <f>L665+L666+L667+L669+L670</f>
        <v>750</v>
      </c>
      <c r="M664" s="1">
        <f>M665+M666+M667+M669+M670</f>
        <v>800</v>
      </c>
    </row>
    <row r="665" spans="2:13" ht="31.5" customHeight="1">
      <c r="B665" s="348"/>
      <c r="C665" s="349"/>
      <c r="D665" s="271"/>
      <c r="E665" s="4" t="s">
        <v>14</v>
      </c>
      <c r="F665" s="1"/>
      <c r="G665" s="1"/>
      <c r="H665" s="1"/>
      <c r="I665" s="1"/>
      <c r="J665" s="3"/>
      <c r="K665" s="3"/>
      <c r="L665" s="3"/>
      <c r="M665" s="3"/>
    </row>
    <row r="666" spans="2:13" ht="46.5">
      <c r="B666" s="348"/>
      <c r="C666" s="349"/>
      <c r="D666" s="271"/>
      <c r="E666" s="4" t="s">
        <v>15</v>
      </c>
      <c r="F666" s="1"/>
      <c r="G666" s="1"/>
      <c r="H666" s="1"/>
      <c r="I666" s="1"/>
      <c r="J666" s="1"/>
      <c r="K666" s="1"/>
      <c r="L666" s="1"/>
      <c r="M666" s="1"/>
    </row>
    <row r="667" spans="2:13" ht="31.5" customHeight="1">
      <c r="B667" s="348"/>
      <c r="C667" s="349"/>
      <c r="D667" s="271"/>
      <c r="E667" s="4" t="s">
        <v>16</v>
      </c>
      <c r="F667" s="1">
        <f>H667+I667+J667+K667+L667+M667+G667</f>
        <v>3060</v>
      </c>
      <c r="G667" s="1">
        <v>200</v>
      </c>
      <c r="H667" s="7">
        <v>200</v>
      </c>
      <c r="I667" s="1">
        <v>200</v>
      </c>
      <c r="J667" s="1">
        <v>200</v>
      </c>
      <c r="K667" s="1">
        <v>710</v>
      </c>
      <c r="L667" s="1">
        <v>750</v>
      </c>
      <c r="M667" s="1">
        <v>800</v>
      </c>
    </row>
    <row r="668" spans="2:13" ht="114" customHeight="1">
      <c r="B668" s="348"/>
      <c r="C668" s="349"/>
      <c r="D668" s="271"/>
      <c r="E668" s="4" t="s">
        <v>314</v>
      </c>
      <c r="F668" s="1"/>
      <c r="G668" s="1"/>
      <c r="H668" s="7"/>
      <c r="I668" s="1"/>
      <c r="J668" s="1"/>
      <c r="K668" s="1"/>
      <c r="L668" s="1"/>
      <c r="M668" s="1"/>
    </row>
    <row r="669" spans="2:13" ht="30.75">
      <c r="B669" s="348"/>
      <c r="C669" s="349"/>
      <c r="D669" s="271"/>
      <c r="E669" s="4" t="s">
        <v>17</v>
      </c>
      <c r="F669" s="3"/>
      <c r="G669" s="3"/>
      <c r="H669" s="3"/>
      <c r="I669" s="3"/>
      <c r="J669" s="3"/>
      <c r="K669" s="3"/>
      <c r="L669" s="3"/>
      <c r="M669" s="3"/>
    </row>
    <row r="670" spans="2:13" ht="46.5">
      <c r="B670" s="350"/>
      <c r="C670" s="351"/>
      <c r="D670" s="272"/>
      <c r="E670" s="4" t="s">
        <v>18</v>
      </c>
      <c r="F670" s="1"/>
      <c r="G670" s="1"/>
      <c r="H670" s="1"/>
      <c r="I670" s="1"/>
      <c r="J670" s="1"/>
      <c r="K670" s="1"/>
      <c r="L670" s="1"/>
      <c r="M670" s="1"/>
    </row>
    <row r="671" spans="2:13" ht="15" customHeight="1">
      <c r="B671" s="285" t="s">
        <v>73</v>
      </c>
      <c r="C671" s="313"/>
      <c r="D671" s="313"/>
      <c r="E671" s="313"/>
      <c r="F671" s="313"/>
      <c r="G671" s="313"/>
      <c r="H671" s="313"/>
      <c r="I671" s="313"/>
      <c r="J671" s="313"/>
      <c r="K671" s="313"/>
      <c r="L671" s="313"/>
      <c r="M671" s="314"/>
    </row>
    <row r="672" spans="2:13" ht="14.25">
      <c r="B672" s="318"/>
      <c r="C672" s="319"/>
      <c r="D672" s="319"/>
      <c r="E672" s="319"/>
      <c r="F672" s="319"/>
      <c r="G672" s="319"/>
      <c r="H672" s="319"/>
      <c r="I672" s="319"/>
      <c r="J672" s="319"/>
      <c r="K672" s="319"/>
      <c r="L672" s="319"/>
      <c r="M672" s="320"/>
    </row>
    <row r="673" spans="2:13" ht="15.75" customHeight="1">
      <c r="B673" s="277" t="s">
        <v>199</v>
      </c>
      <c r="C673" s="262" t="s">
        <v>74</v>
      </c>
      <c r="D673" s="262" t="s">
        <v>26</v>
      </c>
      <c r="E673" s="4" t="s">
        <v>21</v>
      </c>
      <c r="F673" s="2">
        <f>SUM(G673:M673)</f>
        <v>230</v>
      </c>
      <c r="G673" s="2">
        <f>G674+G675+G676+G677+G678</f>
        <v>40</v>
      </c>
      <c r="H673" s="2">
        <f aca="true" t="shared" si="31" ref="H673:M673">H674+H675+H676+H677+H678</f>
        <v>0</v>
      </c>
      <c r="I673" s="2">
        <f t="shared" si="31"/>
        <v>0</v>
      </c>
      <c r="J673" s="2">
        <f t="shared" si="31"/>
        <v>0</v>
      </c>
      <c r="K673" s="2">
        <f t="shared" si="31"/>
        <v>70</v>
      </c>
      <c r="L673" s="2">
        <f t="shared" si="31"/>
        <v>60</v>
      </c>
      <c r="M673" s="2">
        <f t="shared" si="31"/>
        <v>60</v>
      </c>
    </row>
    <row r="674" spans="2:13" ht="31.5" customHeight="1">
      <c r="B674" s="278"/>
      <c r="C674" s="271"/>
      <c r="D674" s="271"/>
      <c r="E674" s="4" t="s">
        <v>14</v>
      </c>
      <c r="F674" s="6"/>
      <c r="G674" s="6"/>
      <c r="H674" s="6"/>
      <c r="I674" s="6"/>
      <c r="J674" s="7"/>
      <c r="K674" s="7"/>
      <c r="L674" s="7"/>
      <c r="M674" s="7"/>
    </row>
    <row r="675" spans="2:13" ht="46.5">
      <c r="B675" s="278"/>
      <c r="C675" s="271"/>
      <c r="D675" s="271"/>
      <c r="E675" s="4" t="s">
        <v>15</v>
      </c>
      <c r="F675" s="2"/>
      <c r="G675" s="2"/>
      <c r="H675" s="2"/>
      <c r="I675" s="2"/>
      <c r="J675" s="2"/>
      <c r="K675" s="2"/>
      <c r="L675" s="2"/>
      <c r="M675" s="2"/>
    </row>
    <row r="676" spans="2:13" ht="15">
      <c r="B676" s="278"/>
      <c r="C676" s="271"/>
      <c r="D676" s="271"/>
      <c r="E676" s="4" t="s">
        <v>16</v>
      </c>
      <c r="F676" s="2">
        <f>G676+H676+I676+J676+K676+L676+M676</f>
        <v>230</v>
      </c>
      <c r="G676" s="2">
        <v>40</v>
      </c>
      <c r="H676" s="2"/>
      <c r="I676" s="2"/>
      <c r="J676" s="2"/>
      <c r="K676" s="2">
        <v>70</v>
      </c>
      <c r="L676" s="2">
        <v>60</v>
      </c>
      <c r="M676" s="2">
        <v>60</v>
      </c>
    </row>
    <row r="677" spans="2:13" ht="30.75">
      <c r="B677" s="278"/>
      <c r="C677" s="271"/>
      <c r="D677" s="271"/>
      <c r="E677" s="4" t="s">
        <v>17</v>
      </c>
      <c r="F677" s="7"/>
      <c r="G677" s="7"/>
      <c r="H677" s="7"/>
      <c r="I677" s="7"/>
      <c r="J677" s="7"/>
      <c r="K677" s="7"/>
      <c r="L677" s="7"/>
      <c r="M677" s="7"/>
    </row>
    <row r="678" spans="2:13" ht="46.5">
      <c r="B678" s="279"/>
      <c r="C678" s="272"/>
      <c r="D678" s="272"/>
      <c r="E678" s="4" t="s">
        <v>18</v>
      </c>
      <c r="F678" s="2"/>
      <c r="G678" s="6"/>
      <c r="H678" s="6"/>
      <c r="I678" s="6"/>
      <c r="J678" s="6"/>
      <c r="K678" s="6"/>
      <c r="L678" s="6"/>
      <c r="M678" s="6"/>
    </row>
    <row r="679" spans="2:13" ht="15">
      <c r="B679" s="265" t="s">
        <v>75</v>
      </c>
      <c r="C679" s="266"/>
      <c r="D679" s="262" t="s">
        <v>26</v>
      </c>
      <c r="E679" s="4" t="s">
        <v>21</v>
      </c>
      <c r="F679" s="2">
        <f>F682+F684</f>
        <v>230</v>
      </c>
      <c r="G679" s="2">
        <v>40</v>
      </c>
      <c r="H679" s="2">
        <f aca="true" t="shared" si="32" ref="H679:M679">H682+H684</f>
        <v>0</v>
      </c>
      <c r="I679" s="2">
        <f t="shared" si="32"/>
        <v>0</v>
      </c>
      <c r="J679" s="2">
        <f t="shared" si="32"/>
        <v>0</v>
      </c>
      <c r="K679" s="2">
        <f t="shared" si="32"/>
        <v>70</v>
      </c>
      <c r="L679" s="2">
        <f t="shared" si="32"/>
        <v>60</v>
      </c>
      <c r="M679" s="2">
        <f t="shared" si="32"/>
        <v>60</v>
      </c>
    </row>
    <row r="680" spans="2:13" ht="31.5" customHeight="1">
      <c r="B680" s="267"/>
      <c r="C680" s="268"/>
      <c r="D680" s="271"/>
      <c r="E680" s="4" t="s">
        <v>14</v>
      </c>
      <c r="F680" s="6"/>
      <c r="G680" s="6"/>
      <c r="H680" s="6"/>
      <c r="I680" s="6"/>
      <c r="J680" s="7"/>
      <c r="K680" s="7"/>
      <c r="L680" s="7"/>
      <c r="M680" s="7"/>
    </row>
    <row r="681" spans="2:13" ht="46.5">
      <c r="B681" s="267"/>
      <c r="C681" s="268"/>
      <c r="D681" s="271"/>
      <c r="E681" s="4" t="s">
        <v>15</v>
      </c>
      <c r="F681" s="2"/>
      <c r="G681" s="2"/>
      <c r="H681" s="2"/>
      <c r="I681" s="2"/>
      <c r="J681" s="2"/>
      <c r="K681" s="2"/>
      <c r="L681" s="2"/>
      <c r="M681" s="2"/>
    </row>
    <row r="682" spans="2:13" ht="31.5" customHeight="1">
      <c r="B682" s="267"/>
      <c r="C682" s="268"/>
      <c r="D682" s="271"/>
      <c r="E682" s="4" t="s">
        <v>16</v>
      </c>
      <c r="F682" s="2">
        <f>G682+H682+I682+J682+K682+L682+M682</f>
        <v>230</v>
      </c>
      <c r="G682" s="2">
        <f>G673</f>
        <v>40</v>
      </c>
      <c r="H682" s="2">
        <f aca="true" t="shared" si="33" ref="H682:M682">H673</f>
        <v>0</v>
      </c>
      <c r="I682" s="2">
        <f t="shared" si="33"/>
        <v>0</v>
      </c>
      <c r="J682" s="2">
        <f t="shared" si="33"/>
        <v>0</v>
      </c>
      <c r="K682" s="2">
        <f t="shared" si="33"/>
        <v>70</v>
      </c>
      <c r="L682" s="2">
        <f t="shared" si="33"/>
        <v>60</v>
      </c>
      <c r="M682" s="2">
        <f t="shared" si="33"/>
        <v>60</v>
      </c>
    </row>
    <row r="683" spans="2:13" ht="30.75">
      <c r="B683" s="267"/>
      <c r="C683" s="268"/>
      <c r="D683" s="271"/>
      <c r="E683" s="4" t="s">
        <v>17</v>
      </c>
      <c r="F683" s="7"/>
      <c r="G683" s="7"/>
      <c r="H683" s="7"/>
      <c r="I683" s="7"/>
      <c r="J683" s="7"/>
      <c r="K683" s="7"/>
      <c r="L683" s="7"/>
      <c r="M683" s="7"/>
    </row>
    <row r="684" spans="2:13" ht="46.5">
      <c r="B684" s="269"/>
      <c r="C684" s="270"/>
      <c r="D684" s="272"/>
      <c r="E684" s="4" t="s">
        <v>18</v>
      </c>
      <c r="F684" s="2"/>
      <c r="G684" s="2"/>
      <c r="H684" s="2"/>
      <c r="I684" s="2"/>
      <c r="J684" s="2"/>
      <c r="K684" s="2"/>
      <c r="L684" s="2"/>
      <c r="M684" s="2"/>
    </row>
    <row r="685" spans="2:13" ht="14.25">
      <c r="B685" s="288" t="s">
        <v>76</v>
      </c>
      <c r="C685" s="288"/>
      <c r="D685" s="288"/>
      <c r="E685" s="288"/>
      <c r="F685" s="288"/>
      <c r="G685" s="288"/>
      <c r="H685" s="288"/>
      <c r="I685" s="288"/>
      <c r="J685" s="288"/>
      <c r="K685" s="288"/>
      <c r="L685" s="288"/>
      <c r="M685" s="288"/>
    </row>
    <row r="686" spans="2:13" ht="14.25">
      <c r="B686" s="288"/>
      <c r="C686" s="288"/>
      <c r="D686" s="288"/>
      <c r="E686" s="288"/>
      <c r="F686" s="288"/>
      <c r="G686" s="288"/>
      <c r="H686" s="288"/>
      <c r="I686" s="288"/>
      <c r="J686" s="288"/>
      <c r="K686" s="288"/>
      <c r="L686" s="288"/>
      <c r="M686" s="288"/>
    </row>
    <row r="687" spans="2:13" ht="15.75" customHeight="1">
      <c r="B687" s="277" t="s">
        <v>200</v>
      </c>
      <c r="C687" s="262" t="s">
        <v>77</v>
      </c>
      <c r="D687" s="262" t="s">
        <v>26</v>
      </c>
      <c r="E687" s="4" t="s">
        <v>21</v>
      </c>
      <c r="F687" s="2">
        <f>SUM(G687:M687)</f>
        <v>330</v>
      </c>
      <c r="G687" s="2">
        <f>G688+G689+G690+G691+G692</f>
        <v>0</v>
      </c>
      <c r="H687" s="2">
        <f aca="true" t="shared" si="34" ref="H687:M687">H688+H689+H690+H691+H692</f>
        <v>0</v>
      </c>
      <c r="I687" s="2">
        <f t="shared" si="34"/>
        <v>0</v>
      </c>
      <c r="J687" s="2">
        <f t="shared" si="34"/>
        <v>0</v>
      </c>
      <c r="K687" s="2">
        <f t="shared" si="34"/>
        <v>110</v>
      </c>
      <c r="L687" s="2">
        <f t="shared" si="34"/>
        <v>110</v>
      </c>
      <c r="M687" s="2">
        <f t="shared" si="34"/>
        <v>110</v>
      </c>
    </row>
    <row r="688" spans="2:13" ht="31.5" customHeight="1">
      <c r="B688" s="278"/>
      <c r="C688" s="271"/>
      <c r="D688" s="271"/>
      <c r="E688" s="4" t="s">
        <v>14</v>
      </c>
      <c r="F688" s="6"/>
      <c r="G688" s="6"/>
      <c r="H688" s="6"/>
      <c r="I688" s="6"/>
      <c r="J688" s="7"/>
      <c r="K688" s="7"/>
      <c r="L688" s="7"/>
      <c r="M688" s="7"/>
    </row>
    <row r="689" spans="2:13" ht="46.5">
      <c r="B689" s="278"/>
      <c r="C689" s="271"/>
      <c r="D689" s="271"/>
      <c r="E689" s="4" t="s">
        <v>15</v>
      </c>
      <c r="F689" s="2"/>
      <c r="G689" s="2"/>
      <c r="H689" s="2"/>
      <c r="I689" s="2"/>
      <c r="J689" s="2"/>
      <c r="K689" s="2"/>
      <c r="L689" s="2"/>
      <c r="M689" s="2"/>
    </row>
    <row r="690" spans="2:13" ht="15">
      <c r="B690" s="278"/>
      <c r="C690" s="271"/>
      <c r="D690" s="271"/>
      <c r="E690" s="4" t="s">
        <v>16</v>
      </c>
      <c r="F690" s="2">
        <f>G690+H690+I690+J690+K690+L690+M690</f>
        <v>330</v>
      </c>
      <c r="G690" s="2"/>
      <c r="H690" s="2">
        <v>0</v>
      </c>
      <c r="I690" s="2">
        <v>0</v>
      </c>
      <c r="J690" s="2">
        <v>0</v>
      </c>
      <c r="K690" s="2">
        <v>110</v>
      </c>
      <c r="L690" s="2">
        <v>110</v>
      </c>
      <c r="M690" s="2">
        <v>110</v>
      </c>
    </row>
    <row r="691" spans="2:13" ht="30.75">
      <c r="B691" s="278"/>
      <c r="C691" s="271"/>
      <c r="D691" s="271"/>
      <c r="E691" s="4" t="s">
        <v>17</v>
      </c>
      <c r="F691" s="7"/>
      <c r="G691" s="7"/>
      <c r="H691" s="7"/>
      <c r="I691" s="7"/>
      <c r="J691" s="7"/>
      <c r="K691" s="7"/>
      <c r="L691" s="7"/>
      <c r="M691" s="7"/>
    </row>
    <row r="692" spans="2:13" ht="84.75" customHeight="1">
      <c r="B692" s="279"/>
      <c r="C692" s="272"/>
      <c r="D692" s="272"/>
      <c r="E692" s="4" t="s">
        <v>18</v>
      </c>
      <c r="F692" s="2"/>
      <c r="G692" s="6"/>
      <c r="H692" s="6"/>
      <c r="I692" s="6"/>
      <c r="J692" s="6"/>
      <c r="K692" s="6"/>
      <c r="L692" s="6"/>
      <c r="M692" s="6"/>
    </row>
    <row r="693" spans="2:13" ht="15">
      <c r="B693" s="277" t="s">
        <v>201</v>
      </c>
      <c r="C693" s="262" t="s">
        <v>105</v>
      </c>
      <c r="D693" s="262" t="s">
        <v>26</v>
      </c>
      <c r="E693" s="4" t="s">
        <v>21</v>
      </c>
      <c r="F693" s="1">
        <f>SUM(G693:M693)</f>
        <v>1062.73</v>
      </c>
      <c r="G693" s="11">
        <f>G694+G695+G696+G697+G698</f>
        <v>32.73</v>
      </c>
      <c r="H693" s="11">
        <f aca="true" t="shared" si="35" ref="H693:M693">H694+H695+H696+H697+H698</f>
        <v>0</v>
      </c>
      <c r="I693" s="11">
        <f t="shared" si="35"/>
        <v>0</v>
      </c>
      <c r="J693" s="11">
        <f t="shared" si="35"/>
        <v>0</v>
      </c>
      <c r="K693" s="11">
        <f t="shared" si="35"/>
        <v>330</v>
      </c>
      <c r="L693" s="11">
        <f t="shared" si="35"/>
        <v>350</v>
      </c>
      <c r="M693" s="11">
        <f t="shared" si="35"/>
        <v>350</v>
      </c>
    </row>
    <row r="694" spans="2:13" ht="31.5" customHeight="1">
      <c r="B694" s="278"/>
      <c r="C694" s="271"/>
      <c r="D694" s="271"/>
      <c r="E694" s="4" t="s">
        <v>14</v>
      </c>
      <c r="F694" s="1"/>
      <c r="G694" s="1"/>
      <c r="H694" s="1"/>
      <c r="I694" s="1"/>
      <c r="J694" s="3"/>
      <c r="K694" s="3"/>
      <c r="L694" s="3"/>
      <c r="M694" s="3"/>
    </row>
    <row r="695" spans="2:13" ht="46.5">
      <c r="B695" s="278"/>
      <c r="C695" s="271"/>
      <c r="D695" s="271"/>
      <c r="E695" s="4" t="s">
        <v>15</v>
      </c>
      <c r="F695" s="1"/>
      <c r="G695" s="1"/>
      <c r="H695" s="1"/>
      <c r="I695" s="1"/>
      <c r="J695" s="1"/>
      <c r="K695" s="1"/>
      <c r="L695" s="1"/>
      <c r="M695" s="1"/>
    </row>
    <row r="696" spans="2:13" ht="31.5" customHeight="1">
      <c r="B696" s="278"/>
      <c r="C696" s="271"/>
      <c r="D696" s="271"/>
      <c r="E696" s="4" t="s">
        <v>16</v>
      </c>
      <c r="F696" s="1">
        <f>G696+H696+I696+J696+K696+L696+M696</f>
        <v>1062.73</v>
      </c>
      <c r="G696" s="11">
        <v>32.73</v>
      </c>
      <c r="H696" s="1"/>
      <c r="I696" s="1"/>
      <c r="J696" s="1"/>
      <c r="K696" s="1">
        <v>330</v>
      </c>
      <c r="L696" s="1">
        <v>350</v>
      </c>
      <c r="M696" s="1">
        <v>350</v>
      </c>
    </row>
    <row r="697" spans="2:13" ht="30.75">
      <c r="B697" s="278"/>
      <c r="C697" s="271"/>
      <c r="D697" s="271"/>
      <c r="E697" s="4" t="s">
        <v>17</v>
      </c>
      <c r="F697" s="3"/>
      <c r="G697" s="3"/>
      <c r="H697" s="3"/>
      <c r="I697" s="3"/>
      <c r="J697" s="3"/>
      <c r="K697" s="3"/>
      <c r="L697" s="3"/>
      <c r="M697" s="3"/>
    </row>
    <row r="698" spans="2:13" ht="52.5" customHeight="1">
      <c r="B698" s="279"/>
      <c r="C698" s="272"/>
      <c r="D698" s="272"/>
      <c r="E698" s="4" t="s">
        <v>18</v>
      </c>
      <c r="F698" s="1"/>
      <c r="G698" s="1"/>
      <c r="H698" s="1"/>
      <c r="I698" s="1"/>
      <c r="J698" s="1"/>
      <c r="K698" s="1"/>
      <c r="L698" s="1"/>
      <c r="M698" s="1"/>
    </row>
    <row r="699" spans="2:13" ht="87" customHeight="1">
      <c r="B699" s="277" t="s">
        <v>202</v>
      </c>
      <c r="C699" s="262" t="s">
        <v>78</v>
      </c>
      <c r="D699" s="262" t="s">
        <v>26</v>
      </c>
      <c r="E699" s="4" t="s">
        <v>21</v>
      </c>
      <c r="F699" s="1">
        <f>SUM(G699:M699)</f>
        <v>777.016</v>
      </c>
      <c r="G699" s="11">
        <f>G700+G701+G702+G703+G704</f>
        <v>237.016</v>
      </c>
      <c r="H699" s="1">
        <f aca="true" t="shared" si="36" ref="H699:M699">H700+H701+H702+H703+H704</f>
        <v>0</v>
      </c>
      <c r="I699" s="1">
        <f t="shared" si="36"/>
        <v>0</v>
      </c>
      <c r="J699" s="1">
        <f t="shared" si="36"/>
        <v>0</v>
      </c>
      <c r="K699" s="1">
        <f t="shared" si="36"/>
        <v>180</v>
      </c>
      <c r="L699" s="1">
        <f t="shared" si="36"/>
        <v>180</v>
      </c>
      <c r="M699" s="1">
        <f t="shared" si="36"/>
        <v>180</v>
      </c>
    </row>
    <row r="700" spans="2:13" ht="78" customHeight="1">
      <c r="B700" s="278"/>
      <c r="C700" s="271"/>
      <c r="D700" s="271"/>
      <c r="E700" s="4" t="s">
        <v>14</v>
      </c>
      <c r="F700" s="6"/>
      <c r="G700" s="6"/>
      <c r="H700" s="6"/>
      <c r="I700" s="6"/>
      <c r="J700" s="7"/>
      <c r="K700" s="7"/>
      <c r="L700" s="7"/>
      <c r="M700" s="7"/>
    </row>
    <row r="701" spans="2:13" ht="81.75" customHeight="1">
      <c r="B701" s="278"/>
      <c r="C701" s="271"/>
      <c r="D701" s="271"/>
      <c r="E701" s="4" t="s">
        <v>15</v>
      </c>
      <c r="F701" s="2"/>
      <c r="G701" s="2"/>
      <c r="H701" s="2"/>
      <c r="I701" s="2"/>
      <c r="J701" s="2"/>
      <c r="K701" s="2"/>
      <c r="L701" s="2"/>
      <c r="M701" s="2"/>
    </row>
    <row r="702" spans="2:13" ht="91.5" customHeight="1">
      <c r="B702" s="278"/>
      <c r="C702" s="271"/>
      <c r="D702" s="271"/>
      <c r="E702" s="4" t="s">
        <v>16</v>
      </c>
      <c r="F702" s="1">
        <f>G702+H702+I702+J702+K702+L702+M702</f>
        <v>777.016</v>
      </c>
      <c r="G702" s="11">
        <v>237.016</v>
      </c>
      <c r="H702" s="1">
        <v>0</v>
      </c>
      <c r="I702" s="1">
        <v>0</v>
      </c>
      <c r="J702" s="1">
        <v>0</v>
      </c>
      <c r="K702" s="1">
        <v>180</v>
      </c>
      <c r="L702" s="1">
        <v>180</v>
      </c>
      <c r="M702" s="1">
        <v>180</v>
      </c>
    </row>
    <row r="703" spans="2:13" ht="130.5" customHeight="1">
      <c r="B703" s="278"/>
      <c r="C703" s="271"/>
      <c r="D703" s="271"/>
      <c r="E703" s="4" t="s">
        <v>17</v>
      </c>
      <c r="F703" s="3"/>
      <c r="G703" s="3"/>
      <c r="H703" s="3"/>
      <c r="I703" s="3"/>
      <c r="J703" s="3"/>
      <c r="K703" s="3"/>
      <c r="L703" s="3"/>
      <c r="M703" s="3"/>
    </row>
    <row r="704" spans="2:13" ht="109.5" customHeight="1">
      <c r="B704" s="279"/>
      <c r="C704" s="272"/>
      <c r="D704" s="272"/>
      <c r="E704" s="4" t="s">
        <v>18</v>
      </c>
      <c r="F704" s="1"/>
      <c r="G704" s="1"/>
      <c r="H704" s="1"/>
      <c r="I704" s="1"/>
      <c r="J704" s="1"/>
      <c r="K704" s="1"/>
      <c r="L704" s="1"/>
      <c r="M704" s="1"/>
    </row>
    <row r="705" spans="2:13" ht="15">
      <c r="B705" s="265" t="s">
        <v>79</v>
      </c>
      <c r="C705" s="266"/>
      <c r="D705" s="262" t="s">
        <v>26</v>
      </c>
      <c r="E705" s="4" t="s">
        <v>21</v>
      </c>
      <c r="F705" s="1">
        <f>G705+H705+I705+J705+K705+L705+M705</f>
        <v>2169.746</v>
      </c>
      <c r="G705" s="1">
        <f>G706+G707+G708+G709+G710</f>
        <v>269.746</v>
      </c>
      <c r="H705" s="1">
        <f aca="true" t="shared" si="37" ref="H705:M705">H706+H707+H708+H709+H710</f>
        <v>0</v>
      </c>
      <c r="I705" s="1">
        <f t="shared" si="37"/>
        <v>0</v>
      </c>
      <c r="J705" s="1">
        <f t="shared" si="37"/>
        <v>0</v>
      </c>
      <c r="K705" s="1">
        <f t="shared" si="37"/>
        <v>620</v>
      </c>
      <c r="L705" s="1">
        <f t="shared" si="37"/>
        <v>640</v>
      </c>
      <c r="M705" s="1">
        <f t="shared" si="37"/>
        <v>640</v>
      </c>
    </row>
    <row r="706" spans="2:13" ht="30.75">
      <c r="B706" s="267"/>
      <c r="C706" s="268"/>
      <c r="D706" s="271"/>
      <c r="E706" s="4" t="s">
        <v>14</v>
      </c>
      <c r="F706" s="6"/>
      <c r="G706" s="6"/>
      <c r="H706" s="6"/>
      <c r="I706" s="6"/>
      <c r="J706" s="7"/>
      <c r="K706" s="7"/>
      <c r="L706" s="7"/>
      <c r="M706" s="7"/>
    </row>
    <row r="707" spans="2:13" ht="46.5">
      <c r="B707" s="267"/>
      <c r="C707" s="268"/>
      <c r="D707" s="271"/>
      <c r="E707" s="4" t="s">
        <v>15</v>
      </c>
      <c r="F707" s="2"/>
      <c r="G707" s="2"/>
      <c r="H707" s="2"/>
      <c r="I707" s="2"/>
      <c r="J707" s="2"/>
      <c r="K707" s="2"/>
      <c r="L707" s="2"/>
      <c r="M707" s="2"/>
    </row>
    <row r="708" spans="2:13" ht="31.5" customHeight="1">
      <c r="B708" s="267"/>
      <c r="C708" s="268"/>
      <c r="D708" s="271"/>
      <c r="E708" s="4" t="s">
        <v>16</v>
      </c>
      <c r="F708" s="1">
        <f>G708+H708+I708+J708+K708+L708+M708</f>
        <v>2169.746</v>
      </c>
      <c r="G708" s="1">
        <f>G690+G696+G702</f>
        <v>269.746</v>
      </c>
      <c r="H708" s="1">
        <f aca="true" t="shared" si="38" ref="H708:M708">H690+H696+H702</f>
        <v>0</v>
      </c>
      <c r="I708" s="1">
        <f t="shared" si="38"/>
        <v>0</v>
      </c>
      <c r="J708" s="1">
        <f t="shared" si="38"/>
        <v>0</v>
      </c>
      <c r="K708" s="1">
        <f t="shared" si="38"/>
        <v>620</v>
      </c>
      <c r="L708" s="1">
        <f t="shared" si="38"/>
        <v>640</v>
      </c>
      <c r="M708" s="1">
        <f t="shared" si="38"/>
        <v>640</v>
      </c>
    </row>
    <row r="709" spans="2:13" ht="30.75">
      <c r="B709" s="267"/>
      <c r="C709" s="268"/>
      <c r="D709" s="271"/>
      <c r="E709" s="4" t="s">
        <v>17</v>
      </c>
      <c r="F709" s="3"/>
      <c r="G709" s="3"/>
      <c r="H709" s="3"/>
      <c r="I709" s="3"/>
      <c r="J709" s="3"/>
      <c r="K709" s="3"/>
      <c r="L709" s="3"/>
      <c r="M709" s="3"/>
    </row>
    <row r="710" spans="2:13" ht="46.5">
      <c r="B710" s="269"/>
      <c r="C710" s="270"/>
      <c r="D710" s="272"/>
      <c r="E710" s="4" t="s">
        <v>18</v>
      </c>
      <c r="F710" s="1"/>
      <c r="G710" s="1"/>
      <c r="H710" s="1"/>
      <c r="I710" s="1"/>
      <c r="J710" s="1"/>
      <c r="K710" s="1"/>
      <c r="L710" s="1"/>
      <c r="M710" s="1"/>
    </row>
    <row r="711" spans="2:13" ht="15">
      <c r="B711" s="265" t="s">
        <v>80</v>
      </c>
      <c r="C711" s="341"/>
      <c r="D711" s="262" t="s">
        <v>26</v>
      </c>
      <c r="E711" s="4" t="s">
        <v>21</v>
      </c>
      <c r="F711" s="1">
        <f>G711+H711+I711+J711+K711+L711+M711</f>
        <v>5459.746</v>
      </c>
      <c r="G711" s="1">
        <f>G714+G717</f>
        <v>509.746</v>
      </c>
      <c r="H711" s="1">
        <f aca="true" t="shared" si="39" ref="H711:M711">H714+H717</f>
        <v>200</v>
      </c>
      <c r="I711" s="1">
        <f t="shared" si="39"/>
        <v>200</v>
      </c>
      <c r="J711" s="1">
        <f t="shared" si="39"/>
        <v>200</v>
      </c>
      <c r="K711" s="1">
        <f t="shared" si="39"/>
        <v>1400</v>
      </c>
      <c r="L711" s="1">
        <f t="shared" si="39"/>
        <v>1450</v>
      </c>
      <c r="M711" s="1">
        <f t="shared" si="39"/>
        <v>1500</v>
      </c>
    </row>
    <row r="712" spans="2:13" ht="30.75">
      <c r="B712" s="342"/>
      <c r="C712" s="343"/>
      <c r="D712" s="271"/>
      <c r="E712" s="4" t="s">
        <v>14</v>
      </c>
      <c r="F712" s="1"/>
      <c r="G712" s="1"/>
      <c r="H712" s="1"/>
      <c r="I712" s="1"/>
      <c r="J712" s="3"/>
      <c r="K712" s="3"/>
      <c r="L712" s="3"/>
      <c r="M712" s="3"/>
    </row>
    <row r="713" spans="2:13" ht="46.5">
      <c r="B713" s="342"/>
      <c r="C713" s="343"/>
      <c r="D713" s="271"/>
      <c r="E713" s="4" t="s">
        <v>15</v>
      </c>
      <c r="F713" s="1"/>
      <c r="G713" s="1"/>
      <c r="H713" s="1"/>
      <c r="I713" s="1"/>
      <c r="J713" s="1"/>
      <c r="K713" s="1"/>
      <c r="L713" s="1"/>
      <c r="M713" s="1"/>
    </row>
    <row r="714" spans="2:13" ht="31.5" customHeight="1">
      <c r="B714" s="342"/>
      <c r="C714" s="343"/>
      <c r="D714" s="271"/>
      <c r="E714" s="4" t="s">
        <v>16</v>
      </c>
      <c r="F714" s="1">
        <f>G714+H714+I714+J714+K714+L714+M714</f>
        <v>5459.746</v>
      </c>
      <c r="G714" s="1">
        <f aca="true" t="shared" si="40" ref="G714:M714">G667+G682+G708</f>
        <v>509.746</v>
      </c>
      <c r="H714" s="1">
        <f t="shared" si="40"/>
        <v>200</v>
      </c>
      <c r="I714" s="1">
        <f t="shared" si="40"/>
        <v>200</v>
      </c>
      <c r="J714" s="1">
        <f t="shared" si="40"/>
        <v>200</v>
      </c>
      <c r="K714" s="1">
        <f t="shared" si="40"/>
        <v>1400</v>
      </c>
      <c r="L714" s="1">
        <f t="shared" si="40"/>
        <v>1450</v>
      </c>
      <c r="M714" s="1">
        <f t="shared" si="40"/>
        <v>1500</v>
      </c>
    </row>
    <row r="715" spans="2:13" ht="103.5" customHeight="1">
      <c r="B715" s="342"/>
      <c r="C715" s="343"/>
      <c r="D715" s="271"/>
      <c r="E715" s="4" t="s">
        <v>314</v>
      </c>
      <c r="F715" s="1">
        <v>200</v>
      </c>
      <c r="G715" s="1"/>
      <c r="H715" s="1">
        <v>200</v>
      </c>
      <c r="I715" s="1"/>
      <c r="J715" s="1"/>
      <c r="K715" s="1"/>
      <c r="L715" s="1"/>
      <c r="M715" s="1"/>
    </row>
    <row r="716" spans="2:13" ht="30.75">
      <c r="B716" s="342"/>
      <c r="C716" s="343"/>
      <c r="D716" s="271"/>
      <c r="E716" s="4" t="s">
        <v>17</v>
      </c>
      <c r="F716" s="3"/>
      <c r="G716" s="3"/>
      <c r="H716" s="3"/>
      <c r="I716" s="3"/>
      <c r="J716" s="3"/>
      <c r="K716" s="3"/>
      <c r="L716" s="3"/>
      <c r="M716" s="3"/>
    </row>
    <row r="717" spans="2:13" ht="46.5">
      <c r="B717" s="344"/>
      <c r="C717" s="345"/>
      <c r="D717" s="272"/>
      <c r="E717" s="4" t="s">
        <v>18</v>
      </c>
      <c r="F717" s="1"/>
      <c r="G717" s="1"/>
      <c r="H717" s="1"/>
      <c r="I717" s="1"/>
      <c r="J717" s="1"/>
      <c r="K717" s="1"/>
      <c r="L717" s="1"/>
      <c r="M717" s="1"/>
    </row>
    <row r="718" spans="2:15" ht="15">
      <c r="B718" s="265" t="s">
        <v>81</v>
      </c>
      <c r="C718" s="341"/>
      <c r="D718" s="262" t="s">
        <v>82</v>
      </c>
      <c r="E718" s="4" t="s">
        <v>21</v>
      </c>
      <c r="F718" s="31">
        <f>G718+H718+I718+J718+K718+L718+M718</f>
        <v>1543485.3750641176</v>
      </c>
      <c r="G718" s="1">
        <f>G721+G724+G720+G723+G719</f>
        <v>279694.21566</v>
      </c>
      <c r="H718" s="2">
        <f aca="true" t="shared" si="41" ref="H718:M718">H721+H724+H720+H723+H719</f>
        <v>221149.82411</v>
      </c>
      <c r="I718" s="1">
        <f t="shared" si="41"/>
        <v>182716.73529411762</v>
      </c>
      <c r="J718" s="1">
        <f t="shared" si="41"/>
        <v>185540.59999999998</v>
      </c>
      <c r="K718" s="1">
        <f t="shared" si="41"/>
        <v>217017.5</v>
      </c>
      <c r="L718" s="1">
        <f t="shared" si="41"/>
        <v>221993.7</v>
      </c>
      <c r="M718" s="1">
        <f t="shared" si="41"/>
        <v>235372.8</v>
      </c>
      <c r="N718" s="56"/>
      <c r="O718" s="56"/>
    </row>
    <row r="719" spans="2:14" ht="30.75">
      <c r="B719" s="342"/>
      <c r="C719" s="343"/>
      <c r="D719" s="281"/>
      <c r="E719" s="4" t="s">
        <v>14</v>
      </c>
      <c r="F719" s="31">
        <f>G719+H719+I719+J719+K719+L719+M719</f>
        <v>328.40000000000003</v>
      </c>
      <c r="G719" s="1">
        <f aca="true" t="shared" si="42" ref="G719:M721">G493+G646+G712</f>
        <v>0</v>
      </c>
      <c r="H719" s="2">
        <f t="shared" si="42"/>
        <v>308.8</v>
      </c>
      <c r="I719" s="1">
        <f t="shared" si="42"/>
        <v>9.8</v>
      </c>
      <c r="J719" s="1">
        <f t="shared" si="42"/>
        <v>9.8</v>
      </c>
      <c r="K719" s="1">
        <f t="shared" si="42"/>
        <v>0</v>
      </c>
      <c r="L719" s="1">
        <f t="shared" si="42"/>
        <v>0</v>
      </c>
      <c r="M719" s="1">
        <f t="shared" si="42"/>
        <v>0</v>
      </c>
      <c r="N719" s="39"/>
    </row>
    <row r="720" spans="2:14" ht="46.5">
      <c r="B720" s="342"/>
      <c r="C720" s="343"/>
      <c r="D720" s="281"/>
      <c r="E720" s="4" t="s">
        <v>15</v>
      </c>
      <c r="F720" s="31">
        <f>G720+H720+I720+J720+K720+L720+M720</f>
        <v>41515.331</v>
      </c>
      <c r="G720" s="1">
        <f t="shared" si="42"/>
        <v>16870.88</v>
      </c>
      <c r="H720" s="2">
        <f t="shared" si="42"/>
        <v>19457.551</v>
      </c>
      <c r="I720" s="1">
        <f t="shared" si="42"/>
        <v>2238.5</v>
      </c>
      <c r="J720" s="1">
        <f t="shared" si="42"/>
        <v>2948.4</v>
      </c>
      <c r="K720" s="1">
        <f t="shared" si="42"/>
        <v>0</v>
      </c>
      <c r="L720" s="1">
        <f t="shared" si="42"/>
        <v>0</v>
      </c>
      <c r="M720" s="1">
        <f t="shared" si="42"/>
        <v>0</v>
      </c>
      <c r="N720" s="56"/>
    </row>
    <row r="721" spans="2:14" ht="31.5" customHeight="1">
      <c r="B721" s="342"/>
      <c r="C721" s="343"/>
      <c r="D721" s="281"/>
      <c r="E721" s="4" t="s">
        <v>16</v>
      </c>
      <c r="F721" s="31">
        <f>F495+F648+F714</f>
        <v>1476020.4164441177</v>
      </c>
      <c r="G721" s="1">
        <f t="shared" si="42"/>
        <v>258909.33566</v>
      </c>
      <c r="H721" s="2">
        <f t="shared" si="42"/>
        <v>197489.24549</v>
      </c>
      <c r="I721" s="1">
        <f t="shared" si="42"/>
        <v>176905.93529411763</v>
      </c>
      <c r="J721" s="1">
        <f t="shared" si="42"/>
        <v>179019.9</v>
      </c>
      <c r="K721" s="1">
        <f t="shared" si="42"/>
        <v>213454.5</v>
      </c>
      <c r="L721" s="1">
        <f t="shared" si="42"/>
        <v>218431.2</v>
      </c>
      <c r="M721" s="1">
        <f t="shared" si="42"/>
        <v>231810.3</v>
      </c>
      <c r="N721" s="56"/>
    </row>
    <row r="722" spans="2:14" ht="96.75" customHeight="1">
      <c r="B722" s="342"/>
      <c r="C722" s="343"/>
      <c r="D722" s="281"/>
      <c r="E722" s="4" t="s">
        <v>314</v>
      </c>
      <c r="F722" s="2">
        <f>F496+F715</f>
        <v>9739.923999999999</v>
      </c>
      <c r="G722" s="1"/>
      <c r="H722" s="2">
        <f>H496+H715</f>
        <v>9739.923999999999</v>
      </c>
      <c r="I722" s="1"/>
      <c r="J722" s="1"/>
      <c r="K722" s="1"/>
      <c r="L722" s="1"/>
      <c r="M722" s="1"/>
      <c r="N722" s="56"/>
    </row>
    <row r="723" spans="2:13" ht="30.75">
      <c r="B723" s="342"/>
      <c r="C723" s="343"/>
      <c r="D723" s="281"/>
      <c r="E723" s="4" t="s">
        <v>17</v>
      </c>
      <c r="F723" s="32"/>
      <c r="G723" s="1">
        <f>G497+G649+G716</f>
        <v>0</v>
      </c>
      <c r="H723" s="25"/>
      <c r="I723" s="3"/>
      <c r="J723" s="3"/>
      <c r="K723" s="3"/>
      <c r="L723" s="3"/>
      <c r="M723" s="3"/>
    </row>
    <row r="724" spans="2:15" ht="46.5">
      <c r="B724" s="344"/>
      <c r="C724" s="345"/>
      <c r="D724" s="282"/>
      <c r="E724" s="4" t="s">
        <v>18</v>
      </c>
      <c r="F724" s="31">
        <f>F498+F650+F717</f>
        <v>25621.227619999998</v>
      </c>
      <c r="G724" s="1">
        <f>G498+G650+G717</f>
        <v>3914</v>
      </c>
      <c r="H724" s="2">
        <f aca="true" t="shared" si="43" ref="H724:M724">H498+H650+H717</f>
        <v>3894.22762</v>
      </c>
      <c r="I724" s="1">
        <f t="shared" si="43"/>
        <v>3562.5</v>
      </c>
      <c r="J724" s="1">
        <f t="shared" si="43"/>
        <v>3562.5</v>
      </c>
      <c r="K724" s="1">
        <f t="shared" si="43"/>
        <v>3563</v>
      </c>
      <c r="L724" s="1">
        <f t="shared" si="43"/>
        <v>3562.5</v>
      </c>
      <c r="M724" s="1">
        <f t="shared" si="43"/>
        <v>3562.5</v>
      </c>
      <c r="N724" s="56"/>
      <c r="O724" s="59"/>
    </row>
    <row r="725" spans="2:15" ht="15">
      <c r="B725" s="265" t="s">
        <v>83</v>
      </c>
      <c r="C725" s="341"/>
      <c r="D725" s="262" t="s">
        <v>82</v>
      </c>
      <c r="E725" s="4" t="s">
        <v>21</v>
      </c>
      <c r="F725" s="1">
        <f>F726+F727+F728+F730</f>
        <v>1459411.865084118</v>
      </c>
      <c r="G725" s="1">
        <f>G718-G731-G737-G743-G749-G755-G761-G767-G773</f>
        <v>239341.73399999997</v>
      </c>
      <c r="H725" s="1">
        <f>H726+H727+H728+H730</f>
        <v>178160.27679</v>
      </c>
      <c r="I725" s="1">
        <f>I728+I730+I727+I726</f>
        <v>182716.73529411762</v>
      </c>
      <c r="J725" s="1">
        <f>J728+J730+J727+J726</f>
        <v>185540.59999999998</v>
      </c>
      <c r="K725" s="1">
        <f>K728+K730+K727+K726</f>
        <v>217017.5</v>
      </c>
      <c r="L725" s="1">
        <f>L728+L730+L727+L726</f>
        <v>221993.7</v>
      </c>
      <c r="M725" s="1">
        <f>M728+M730+M727+M726</f>
        <v>235372.8</v>
      </c>
      <c r="N725" s="57"/>
      <c r="O725" s="39"/>
    </row>
    <row r="726" spans="2:13" ht="30.75">
      <c r="B726" s="342"/>
      <c r="C726" s="343"/>
      <c r="D726" s="281"/>
      <c r="E726" s="4" t="s">
        <v>14</v>
      </c>
      <c r="F726" s="1">
        <f>G726+H726+I726+J726+K726+L726+M726</f>
        <v>328.40000000000003</v>
      </c>
      <c r="G726" s="1"/>
      <c r="H726" s="1">
        <f aca="true" t="shared" si="44" ref="H726:M726">H500+H652+H719</f>
        <v>308.8</v>
      </c>
      <c r="I726" s="1">
        <f t="shared" si="44"/>
        <v>9.8</v>
      </c>
      <c r="J726" s="1">
        <f t="shared" si="44"/>
        <v>9.8</v>
      </c>
      <c r="K726" s="1">
        <f t="shared" si="44"/>
        <v>0</v>
      </c>
      <c r="L726" s="1">
        <f t="shared" si="44"/>
        <v>0</v>
      </c>
      <c r="M726" s="1">
        <f t="shared" si="44"/>
        <v>0</v>
      </c>
    </row>
    <row r="727" spans="2:14" ht="46.5">
      <c r="B727" s="342"/>
      <c r="C727" s="343"/>
      <c r="D727" s="281"/>
      <c r="E727" s="4" t="s">
        <v>15</v>
      </c>
      <c r="F727" s="1">
        <f>F720-F733-F751</f>
        <v>16525.000999999997</v>
      </c>
      <c r="G727" s="1">
        <f>G720-G733</f>
        <v>3172.1000000000004</v>
      </c>
      <c r="H727" s="1">
        <f>H720-H733-H751</f>
        <v>8166.001</v>
      </c>
      <c r="I727" s="1">
        <f>I501+I653+I720</f>
        <v>2238.5</v>
      </c>
      <c r="J727" s="1">
        <f>J501+J653+J720</f>
        <v>2948.4</v>
      </c>
      <c r="K727" s="1">
        <f>K501+K653+K720</f>
        <v>0</v>
      </c>
      <c r="L727" s="1">
        <f>L501+L653+L720</f>
        <v>0</v>
      </c>
      <c r="M727" s="1">
        <f>M501+M653+M720</f>
        <v>0</v>
      </c>
      <c r="N727" s="39"/>
    </row>
    <row r="728" spans="2:14" ht="31.5" customHeight="1">
      <c r="B728" s="342"/>
      <c r="C728" s="343"/>
      <c r="D728" s="281"/>
      <c r="E728" s="4" t="s">
        <v>16</v>
      </c>
      <c r="F728" s="1">
        <f>F721-F734-F740-F746-F752-F758-F764-F770-F776-F782-F788</f>
        <v>1416937.236464118</v>
      </c>
      <c r="G728" s="1">
        <f>G721-G734-G740-G746-G752-G758-G764-G770-G776</f>
        <v>232255.634</v>
      </c>
      <c r="H728" s="1">
        <f>H721-H734-H740-H746-H752-H758-H764-H770-H776</f>
        <v>165791.24817</v>
      </c>
      <c r="I728" s="1">
        <f>I721-I734-I740-I746-I752-I758-I764-I770-I776</f>
        <v>176905.93529411763</v>
      </c>
      <c r="J728" s="1">
        <f>J721-J734-J740-J746-J752-J758-J764-J770-J776</f>
        <v>179019.9</v>
      </c>
      <c r="K728" s="1">
        <f>K502+K654+K721</f>
        <v>213454.5</v>
      </c>
      <c r="L728" s="1">
        <f>L502+L654+L721</f>
        <v>218431.2</v>
      </c>
      <c r="M728" s="1">
        <f>M502+M654+M721</f>
        <v>231810.3</v>
      </c>
      <c r="N728" s="39"/>
    </row>
    <row r="729" spans="2:14" ht="30.75">
      <c r="B729" s="342"/>
      <c r="C729" s="343"/>
      <c r="D729" s="281"/>
      <c r="E729" s="4" t="s">
        <v>17</v>
      </c>
      <c r="F729" s="3"/>
      <c r="G729" s="1">
        <f>G503+G655+G723</f>
        <v>0</v>
      </c>
      <c r="H729" s="3"/>
      <c r="I729" s="3"/>
      <c r="J729" s="3"/>
      <c r="K729" s="3"/>
      <c r="L729" s="3"/>
      <c r="M729" s="3"/>
      <c r="N729" s="39"/>
    </row>
    <row r="730" spans="2:15" ht="46.5">
      <c r="B730" s="344"/>
      <c r="C730" s="345"/>
      <c r="D730" s="282"/>
      <c r="E730" s="4" t="s">
        <v>18</v>
      </c>
      <c r="F730" s="1">
        <f>F504+F656+F724</f>
        <v>25621.227619999998</v>
      </c>
      <c r="G730" s="10">
        <f>G504+G656+G724</f>
        <v>3914</v>
      </c>
      <c r="H730" s="1">
        <f aca="true" t="shared" si="45" ref="H730:M730">H504+H656+H724</f>
        <v>3894.22762</v>
      </c>
      <c r="I730" s="1">
        <f t="shared" si="45"/>
        <v>3562.5</v>
      </c>
      <c r="J730" s="1">
        <f t="shared" si="45"/>
        <v>3562.5</v>
      </c>
      <c r="K730" s="1">
        <f t="shared" si="45"/>
        <v>3563</v>
      </c>
      <c r="L730" s="1">
        <f t="shared" si="45"/>
        <v>3562.5</v>
      </c>
      <c r="M730" s="1">
        <f t="shared" si="45"/>
        <v>3562.5</v>
      </c>
      <c r="N730" s="39"/>
      <c r="O730" s="5" t="s">
        <v>106</v>
      </c>
    </row>
    <row r="731" spans="2:13" ht="15.75" customHeight="1">
      <c r="B731" s="365" t="s">
        <v>203</v>
      </c>
      <c r="C731" s="366"/>
      <c r="D731" s="290" t="s">
        <v>140</v>
      </c>
      <c r="E731" s="4" t="s">
        <v>21</v>
      </c>
      <c r="F731" s="3">
        <f>F733+F734</f>
        <v>80604.83198</v>
      </c>
      <c r="G731" s="3">
        <f>G733+G734</f>
        <v>39038.797660000004</v>
      </c>
      <c r="H731" s="25">
        <f>H733+H734</f>
        <v>41566.03432</v>
      </c>
      <c r="I731" s="3"/>
      <c r="J731" s="7"/>
      <c r="K731" s="7"/>
      <c r="L731" s="7"/>
      <c r="M731" s="7"/>
    </row>
    <row r="732" spans="2:13" ht="30.75">
      <c r="B732" s="367"/>
      <c r="C732" s="368"/>
      <c r="D732" s="291"/>
      <c r="E732" s="4" t="s">
        <v>14</v>
      </c>
      <c r="F732" s="7"/>
      <c r="G732" s="58"/>
      <c r="H732" s="7"/>
      <c r="I732" s="7"/>
      <c r="J732" s="7"/>
      <c r="K732" s="7"/>
      <c r="L732" s="7"/>
      <c r="M732" s="7"/>
    </row>
    <row r="733" spans="2:13" ht="63" customHeight="1">
      <c r="B733" s="367"/>
      <c r="C733" s="368"/>
      <c r="D733" s="291"/>
      <c r="E733" s="4" t="s">
        <v>15</v>
      </c>
      <c r="F733" s="3">
        <f>G733+H733</f>
        <v>24890.33</v>
      </c>
      <c r="G733" s="3">
        <f>G70+G114</f>
        <v>13698.78</v>
      </c>
      <c r="H733" s="3">
        <f>H70+H114</f>
        <v>11191.55</v>
      </c>
      <c r="I733" s="7"/>
      <c r="J733" s="7"/>
      <c r="K733" s="7"/>
      <c r="L733" s="7"/>
      <c r="M733" s="7"/>
    </row>
    <row r="734" spans="2:13" ht="31.5" customHeight="1">
      <c r="B734" s="367"/>
      <c r="C734" s="368"/>
      <c r="D734" s="291"/>
      <c r="E734" s="4" t="s">
        <v>16</v>
      </c>
      <c r="F734" s="3">
        <f>G734+H734</f>
        <v>55714.50198</v>
      </c>
      <c r="G734" s="3">
        <f>G71+G139+G115</f>
        <v>25340.01766</v>
      </c>
      <c r="H734" s="3">
        <f>H71+H115+H139+H470</f>
        <v>30374.48432</v>
      </c>
      <c r="I734" s="7"/>
      <c r="J734" s="7"/>
      <c r="K734" s="7"/>
      <c r="L734" s="7"/>
      <c r="M734" s="7"/>
    </row>
    <row r="735" spans="2:13" ht="30.75">
      <c r="B735" s="367"/>
      <c r="C735" s="368"/>
      <c r="D735" s="291"/>
      <c r="E735" s="4" t="s">
        <v>17</v>
      </c>
      <c r="F735" s="7"/>
      <c r="G735" s="7"/>
      <c r="H735" s="7"/>
      <c r="I735" s="7"/>
      <c r="J735" s="7"/>
      <c r="K735" s="7"/>
      <c r="L735" s="7"/>
      <c r="M735" s="7"/>
    </row>
    <row r="736" spans="2:13" ht="51" customHeight="1">
      <c r="B736" s="367"/>
      <c r="C736" s="368"/>
      <c r="D736" s="292"/>
      <c r="E736" s="4" t="s">
        <v>18</v>
      </c>
      <c r="F736" s="7"/>
      <c r="G736" s="25"/>
      <c r="H736" s="7"/>
      <c r="I736" s="7"/>
      <c r="J736" s="7"/>
      <c r="K736" s="7"/>
      <c r="L736" s="7"/>
      <c r="M736" s="7"/>
    </row>
    <row r="737" spans="2:13" ht="15">
      <c r="B737" s="369"/>
      <c r="C737" s="370"/>
      <c r="D737" s="262" t="s">
        <v>125</v>
      </c>
      <c r="E737" s="4" t="s">
        <v>21</v>
      </c>
      <c r="F737" s="21">
        <f>G737+H737</f>
        <v>548.071</v>
      </c>
      <c r="G737" s="7">
        <v>224.524</v>
      </c>
      <c r="H737" s="21">
        <f>H740</f>
        <v>323.547</v>
      </c>
      <c r="I737" s="7"/>
      <c r="J737" s="7"/>
      <c r="K737" s="7"/>
      <c r="L737" s="7"/>
      <c r="M737" s="7"/>
    </row>
    <row r="738" spans="2:13" ht="31.5" customHeight="1">
      <c r="B738" s="369"/>
      <c r="C738" s="370"/>
      <c r="D738" s="283"/>
      <c r="E738" s="4" t="s">
        <v>14</v>
      </c>
      <c r="F738" s="7"/>
      <c r="G738" s="7"/>
      <c r="H738" s="7"/>
      <c r="I738" s="7"/>
      <c r="J738" s="7"/>
      <c r="K738" s="7"/>
      <c r="L738" s="7"/>
      <c r="M738" s="7"/>
    </row>
    <row r="739" spans="2:13" ht="47.25" customHeight="1">
      <c r="B739" s="369"/>
      <c r="C739" s="370"/>
      <c r="D739" s="283"/>
      <c r="E739" s="4" t="s">
        <v>15</v>
      </c>
      <c r="F739" s="7"/>
      <c r="G739" s="7"/>
      <c r="H739" s="7"/>
      <c r="I739" s="7"/>
      <c r="J739" s="7"/>
      <c r="K739" s="7"/>
      <c r="L739" s="7"/>
      <c r="M739" s="7"/>
    </row>
    <row r="740" spans="2:13" ht="31.5" customHeight="1">
      <c r="B740" s="369"/>
      <c r="C740" s="370"/>
      <c r="D740" s="283"/>
      <c r="E740" s="4" t="s">
        <v>16</v>
      </c>
      <c r="F740" s="21">
        <f>G740+H740</f>
        <v>548.071</v>
      </c>
      <c r="G740" s="7">
        <v>224.524</v>
      </c>
      <c r="H740" s="21">
        <f>H478</f>
        <v>323.547</v>
      </c>
      <c r="I740" s="7"/>
      <c r="J740" s="7"/>
      <c r="K740" s="7"/>
      <c r="L740" s="7"/>
      <c r="M740" s="7"/>
    </row>
    <row r="741" spans="2:13" ht="31.5" customHeight="1">
      <c r="B741" s="369"/>
      <c r="C741" s="370"/>
      <c r="D741" s="283"/>
      <c r="E741" s="4" t="s">
        <v>17</v>
      </c>
      <c r="F741" s="7"/>
      <c r="G741" s="7"/>
      <c r="H741" s="7"/>
      <c r="I741" s="7"/>
      <c r="J741" s="7"/>
      <c r="K741" s="7"/>
      <c r="L741" s="7"/>
      <c r="M741" s="7"/>
    </row>
    <row r="742" spans="2:13" ht="47.25" customHeight="1">
      <c r="B742" s="369"/>
      <c r="C742" s="370"/>
      <c r="D742" s="284"/>
      <c r="E742" s="4" t="s">
        <v>18</v>
      </c>
      <c r="F742" s="7"/>
      <c r="G742" s="7"/>
      <c r="H742" s="7"/>
      <c r="I742" s="7"/>
      <c r="J742" s="7"/>
      <c r="K742" s="7"/>
      <c r="L742" s="7"/>
      <c r="M742" s="7"/>
    </row>
    <row r="743" spans="2:13" ht="15">
      <c r="B743" s="369"/>
      <c r="C743" s="370"/>
      <c r="D743" s="262" t="s">
        <v>128</v>
      </c>
      <c r="E743" s="4" t="s">
        <v>21</v>
      </c>
      <c r="F743" s="21">
        <f>G743+H743</f>
        <v>401.109</v>
      </c>
      <c r="G743" s="7">
        <v>351</v>
      </c>
      <c r="H743" s="21">
        <f>H746</f>
        <v>50.109</v>
      </c>
      <c r="I743" s="7"/>
      <c r="J743" s="7"/>
      <c r="K743" s="7"/>
      <c r="L743" s="7"/>
      <c r="M743" s="7"/>
    </row>
    <row r="744" spans="2:13" ht="30.75">
      <c r="B744" s="369"/>
      <c r="C744" s="370"/>
      <c r="D744" s="283"/>
      <c r="E744" s="4" t="s">
        <v>14</v>
      </c>
      <c r="F744" s="7"/>
      <c r="G744" s="7"/>
      <c r="H744" s="7"/>
      <c r="I744" s="7"/>
      <c r="J744" s="7"/>
      <c r="K744" s="7"/>
      <c r="L744" s="7"/>
      <c r="M744" s="7"/>
    </row>
    <row r="745" spans="2:13" ht="46.5">
      <c r="B745" s="369"/>
      <c r="C745" s="370"/>
      <c r="D745" s="283"/>
      <c r="E745" s="4" t="s">
        <v>15</v>
      </c>
      <c r="F745" s="7"/>
      <c r="G745" s="7"/>
      <c r="H745" s="7"/>
      <c r="I745" s="7"/>
      <c r="J745" s="7"/>
      <c r="K745" s="7"/>
      <c r="L745" s="7"/>
      <c r="M745" s="7"/>
    </row>
    <row r="746" spans="2:13" ht="31.5" customHeight="1">
      <c r="B746" s="369"/>
      <c r="C746" s="370"/>
      <c r="D746" s="283"/>
      <c r="E746" s="4" t="s">
        <v>16</v>
      </c>
      <c r="F746" s="21">
        <f>G746+H746</f>
        <v>401.109</v>
      </c>
      <c r="G746" s="7">
        <v>351</v>
      </c>
      <c r="H746" s="21">
        <f>H475</f>
        <v>50.109</v>
      </c>
      <c r="I746" s="7"/>
      <c r="J746" s="7"/>
      <c r="K746" s="7"/>
      <c r="L746" s="7"/>
      <c r="M746" s="7"/>
    </row>
    <row r="747" spans="2:13" ht="30.75">
      <c r="B747" s="369"/>
      <c r="C747" s="370"/>
      <c r="D747" s="283"/>
      <c r="E747" s="4" t="s">
        <v>17</v>
      </c>
      <c r="F747" s="7"/>
      <c r="G747" s="7"/>
      <c r="H747" s="7"/>
      <c r="I747" s="7"/>
      <c r="J747" s="7"/>
      <c r="K747" s="7"/>
      <c r="L747" s="7"/>
      <c r="M747" s="7"/>
    </row>
    <row r="748" spans="2:13" ht="47.25" customHeight="1">
      <c r="B748" s="369"/>
      <c r="C748" s="370"/>
      <c r="D748" s="284"/>
      <c r="E748" s="4" t="s">
        <v>18</v>
      </c>
      <c r="F748" s="7"/>
      <c r="G748" s="7"/>
      <c r="H748" s="7"/>
      <c r="I748" s="7"/>
      <c r="J748" s="7"/>
      <c r="K748" s="7"/>
      <c r="L748" s="7"/>
      <c r="M748" s="7"/>
    </row>
    <row r="749" spans="2:13" ht="15">
      <c r="B749" s="369"/>
      <c r="C749" s="370"/>
      <c r="D749" s="262" t="s">
        <v>132</v>
      </c>
      <c r="E749" s="4" t="s">
        <v>21</v>
      </c>
      <c r="F749" s="21">
        <f>G749+H749</f>
        <v>367.554</v>
      </c>
      <c r="G749" s="7">
        <v>57.9</v>
      </c>
      <c r="H749" s="21">
        <f>H751+H752</f>
        <v>309.654</v>
      </c>
      <c r="I749" s="7"/>
      <c r="J749" s="7"/>
      <c r="K749" s="7"/>
      <c r="L749" s="7"/>
      <c r="M749" s="7"/>
    </row>
    <row r="750" spans="2:13" ht="30.75">
      <c r="B750" s="369"/>
      <c r="C750" s="370"/>
      <c r="D750" s="283"/>
      <c r="E750" s="4" t="s">
        <v>14</v>
      </c>
      <c r="F750" s="7"/>
      <c r="G750" s="7"/>
      <c r="H750" s="7"/>
      <c r="I750" s="7"/>
      <c r="J750" s="7"/>
      <c r="K750" s="7"/>
      <c r="L750" s="7"/>
      <c r="M750" s="7"/>
    </row>
    <row r="751" spans="2:13" ht="46.5">
      <c r="B751" s="369"/>
      <c r="C751" s="370"/>
      <c r="D751" s="283"/>
      <c r="E751" s="4" t="s">
        <v>15</v>
      </c>
      <c r="F751" s="7">
        <v>100</v>
      </c>
      <c r="G751" s="7"/>
      <c r="H751" s="7">
        <v>100</v>
      </c>
      <c r="I751" s="7"/>
      <c r="J751" s="7"/>
      <c r="K751" s="7"/>
      <c r="L751" s="7"/>
      <c r="M751" s="7"/>
    </row>
    <row r="752" spans="2:13" ht="31.5" customHeight="1">
      <c r="B752" s="369"/>
      <c r="C752" s="370"/>
      <c r="D752" s="283"/>
      <c r="E752" s="4" t="s">
        <v>16</v>
      </c>
      <c r="F752" s="21">
        <f>G752+H752</f>
        <v>267.554</v>
      </c>
      <c r="G752" s="7">
        <v>57.9</v>
      </c>
      <c r="H752" s="21">
        <f>H472</f>
        <v>209.654</v>
      </c>
      <c r="I752" s="7"/>
      <c r="J752" s="7"/>
      <c r="K752" s="7"/>
      <c r="L752" s="7"/>
      <c r="M752" s="7"/>
    </row>
    <row r="753" spans="2:13" ht="30.75">
      <c r="B753" s="369"/>
      <c r="C753" s="370"/>
      <c r="D753" s="283"/>
      <c r="E753" s="4" t="s">
        <v>17</v>
      </c>
      <c r="F753" s="7"/>
      <c r="G753" s="7"/>
      <c r="H753" s="7"/>
      <c r="I753" s="7"/>
      <c r="J753" s="7"/>
      <c r="K753" s="7"/>
      <c r="L753" s="7"/>
      <c r="M753" s="7"/>
    </row>
    <row r="754" spans="2:13" ht="47.25" customHeight="1">
      <c r="B754" s="369"/>
      <c r="C754" s="370"/>
      <c r="D754" s="284"/>
      <c r="E754" s="4" t="s">
        <v>18</v>
      </c>
      <c r="F754" s="7"/>
      <c r="G754" s="7"/>
      <c r="H754" s="7"/>
      <c r="I754" s="7"/>
      <c r="J754" s="7"/>
      <c r="K754" s="7"/>
      <c r="L754" s="7"/>
      <c r="M754" s="7"/>
    </row>
    <row r="755" spans="2:13" ht="15">
      <c r="B755" s="369"/>
      <c r="C755" s="370"/>
      <c r="D755" s="262" t="s">
        <v>127</v>
      </c>
      <c r="E755" s="4" t="s">
        <v>21</v>
      </c>
      <c r="F755" s="21">
        <f>G755+H755</f>
        <v>755.929</v>
      </c>
      <c r="G755" s="7">
        <v>306</v>
      </c>
      <c r="H755" s="21">
        <f>H758</f>
        <v>449.929</v>
      </c>
      <c r="I755" s="7"/>
      <c r="J755" s="7"/>
      <c r="K755" s="7"/>
      <c r="L755" s="7"/>
      <c r="M755" s="7"/>
    </row>
    <row r="756" spans="2:13" ht="30.75">
      <c r="B756" s="369"/>
      <c r="C756" s="370"/>
      <c r="D756" s="283"/>
      <c r="E756" s="4" t="s">
        <v>14</v>
      </c>
      <c r="F756" s="7"/>
      <c r="G756" s="7"/>
      <c r="H756" s="7"/>
      <c r="I756" s="7"/>
      <c r="J756" s="7"/>
      <c r="K756" s="7"/>
      <c r="L756" s="7"/>
      <c r="M756" s="7"/>
    </row>
    <row r="757" spans="2:13" ht="46.5">
      <c r="B757" s="369"/>
      <c r="C757" s="370"/>
      <c r="D757" s="283"/>
      <c r="E757" s="4" t="s">
        <v>15</v>
      </c>
      <c r="F757" s="7"/>
      <c r="G757" s="7"/>
      <c r="H757" s="7"/>
      <c r="I757" s="7"/>
      <c r="J757" s="7"/>
      <c r="K757" s="7"/>
      <c r="L757" s="7"/>
      <c r="M757" s="7"/>
    </row>
    <row r="758" spans="2:13" ht="31.5" customHeight="1">
      <c r="B758" s="369"/>
      <c r="C758" s="370"/>
      <c r="D758" s="283"/>
      <c r="E758" s="4" t="s">
        <v>16</v>
      </c>
      <c r="F758" s="21">
        <f>G758+H758</f>
        <v>755.929</v>
      </c>
      <c r="G758" s="7">
        <v>306</v>
      </c>
      <c r="H758" s="21">
        <f>H477</f>
        <v>449.929</v>
      </c>
      <c r="I758" s="7"/>
      <c r="J758" s="7"/>
      <c r="K758" s="7"/>
      <c r="L758" s="7"/>
      <c r="M758" s="7"/>
    </row>
    <row r="759" spans="2:13" ht="30.75">
      <c r="B759" s="369"/>
      <c r="C759" s="370"/>
      <c r="D759" s="283"/>
      <c r="E759" s="4" t="s">
        <v>17</v>
      </c>
      <c r="F759" s="7"/>
      <c r="G759" s="7"/>
      <c r="H759" s="7"/>
      <c r="I759" s="7"/>
      <c r="J759" s="7"/>
      <c r="K759" s="7"/>
      <c r="L759" s="7"/>
      <c r="M759" s="7"/>
    </row>
    <row r="760" spans="2:13" ht="46.5">
      <c r="B760" s="369"/>
      <c r="C760" s="370"/>
      <c r="D760" s="284"/>
      <c r="E760" s="4" t="s">
        <v>18</v>
      </c>
      <c r="F760" s="7"/>
      <c r="G760" s="7"/>
      <c r="H760" s="7"/>
      <c r="I760" s="7"/>
      <c r="J760" s="7"/>
      <c r="K760" s="7"/>
      <c r="L760" s="7"/>
      <c r="M760" s="7"/>
    </row>
    <row r="761" spans="2:13" ht="15.75" customHeight="1">
      <c r="B761" s="369"/>
      <c r="C761" s="370"/>
      <c r="D761" s="262" t="s">
        <v>133</v>
      </c>
      <c r="E761" s="4" t="s">
        <v>21</v>
      </c>
      <c r="F761" s="21">
        <f>G761+H761</f>
        <v>397.403</v>
      </c>
      <c r="G761" s="7">
        <v>215</v>
      </c>
      <c r="H761" s="21">
        <f>H764</f>
        <v>182.403</v>
      </c>
      <c r="I761" s="7"/>
      <c r="J761" s="7"/>
      <c r="K761" s="7"/>
      <c r="L761" s="7"/>
      <c r="M761" s="7"/>
    </row>
    <row r="762" spans="2:13" ht="30.75">
      <c r="B762" s="369"/>
      <c r="C762" s="370"/>
      <c r="D762" s="283"/>
      <c r="E762" s="4" t="s">
        <v>14</v>
      </c>
      <c r="F762" s="7"/>
      <c r="G762" s="7"/>
      <c r="H762" s="7"/>
      <c r="I762" s="7"/>
      <c r="J762" s="7"/>
      <c r="K762" s="7"/>
      <c r="L762" s="7"/>
      <c r="M762" s="7"/>
    </row>
    <row r="763" spans="2:13" ht="46.5">
      <c r="B763" s="369"/>
      <c r="C763" s="370"/>
      <c r="D763" s="283"/>
      <c r="E763" s="4" t="s">
        <v>15</v>
      </c>
      <c r="F763" s="7"/>
      <c r="G763" s="7"/>
      <c r="H763" s="7"/>
      <c r="I763" s="7"/>
      <c r="J763" s="7"/>
      <c r="K763" s="7"/>
      <c r="L763" s="7"/>
      <c r="M763" s="7"/>
    </row>
    <row r="764" spans="2:13" ht="31.5" customHeight="1">
      <c r="B764" s="369"/>
      <c r="C764" s="370"/>
      <c r="D764" s="283"/>
      <c r="E764" s="4" t="s">
        <v>16</v>
      </c>
      <c r="F764" s="21">
        <f>G764+H764</f>
        <v>397.403</v>
      </c>
      <c r="G764" s="7">
        <v>215</v>
      </c>
      <c r="H764" s="21">
        <f>H476</f>
        <v>182.403</v>
      </c>
      <c r="I764" s="7"/>
      <c r="J764" s="7"/>
      <c r="K764" s="7"/>
      <c r="L764" s="7"/>
      <c r="M764" s="7"/>
    </row>
    <row r="765" spans="2:13" ht="30.75">
      <c r="B765" s="369"/>
      <c r="C765" s="370"/>
      <c r="D765" s="283"/>
      <c r="E765" s="4" t="s">
        <v>17</v>
      </c>
      <c r="F765" s="7"/>
      <c r="G765" s="7"/>
      <c r="H765" s="7"/>
      <c r="I765" s="7"/>
      <c r="J765" s="7"/>
      <c r="K765" s="7"/>
      <c r="L765" s="7"/>
      <c r="M765" s="7"/>
    </row>
    <row r="766" spans="2:13" ht="46.5">
      <c r="B766" s="369"/>
      <c r="C766" s="370"/>
      <c r="D766" s="284"/>
      <c r="E766" s="4" t="s">
        <v>18</v>
      </c>
      <c r="F766" s="7"/>
      <c r="G766" s="7"/>
      <c r="H766" s="7"/>
      <c r="I766" s="7"/>
      <c r="J766" s="7"/>
      <c r="K766" s="7"/>
      <c r="L766" s="7"/>
      <c r="M766" s="7"/>
    </row>
    <row r="767" spans="2:13" ht="15.75" customHeight="1">
      <c r="B767" s="369"/>
      <c r="C767" s="370"/>
      <c r="D767" s="262" t="s">
        <v>129</v>
      </c>
      <c r="E767" s="4" t="s">
        <v>21</v>
      </c>
      <c r="F767" s="21">
        <f>G767+H767</f>
        <v>56.870999999999995</v>
      </c>
      <c r="G767" s="7">
        <v>30</v>
      </c>
      <c r="H767" s="21">
        <f>H770</f>
        <v>26.871</v>
      </c>
      <c r="I767" s="7"/>
      <c r="J767" s="7"/>
      <c r="K767" s="7"/>
      <c r="L767" s="7"/>
      <c r="M767" s="7"/>
    </row>
    <row r="768" spans="2:13" ht="30.75">
      <c r="B768" s="369"/>
      <c r="C768" s="370"/>
      <c r="D768" s="283"/>
      <c r="E768" s="4" t="s">
        <v>14</v>
      </c>
      <c r="F768" s="7"/>
      <c r="G768" s="7"/>
      <c r="H768" s="7"/>
      <c r="I768" s="7"/>
      <c r="J768" s="7"/>
      <c r="K768" s="7"/>
      <c r="L768" s="7"/>
      <c r="M768" s="7"/>
    </row>
    <row r="769" spans="2:13" ht="46.5">
      <c r="B769" s="369"/>
      <c r="C769" s="370"/>
      <c r="D769" s="283"/>
      <c r="E769" s="4" t="s">
        <v>15</v>
      </c>
      <c r="F769" s="7"/>
      <c r="G769" s="7"/>
      <c r="H769" s="7"/>
      <c r="I769" s="7"/>
      <c r="J769" s="7"/>
      <c r="K769" s="7"/>
      <c r="L769" s="7"/>
      <c r="M769" s="7"/>
    </row>
    <row r="770" spans="2:13" ht="31.5" customHeight="1">
      <c r="B770" s="369"/>
      <c r="C770" s="370"/>
      <c r="D770" s="283"/>
      <c r="E770" s="4" t="s">
        <v>16</v>
      </c>
      <c r="F770" s="21">
        <f>G770+H770</f>
        <v>56.870999999999995</v>
      </c>
      <c r="G770" s="7">
        <v>30</v>
      </c>
      <c r="H770" s="21">
        <f>H473</f>
        <v>26.871</v>
      </c>
      <c r="I770" s="7"/>
      <c r="J770" s="7"/>
      <c r="K770" s="7"/>
      <c r="L770" s="7"/>
      <c r="M770" s="7"/>
    </row>
    <row r="771" spans="2:13" ht="30.75">
      <c r="B771" s="369"/>
      <c r="C771" s="370"/>
      <c r="D771" s="283"/>
      <c r="E771" s="4" t="s">
        <v>17</v>
      </c>
      <c r="F771" s="7"/>
      <c r="G771" s="7"/>
      <c r="H771" s="7"/>
      <c r="I771" s="7"/>
      <c r="J771" s="7"/>
      <c r="K771" s="7"/>
      <c r="L771" s="7"/>
      <c r="M771" s="7"/>
    </row>
    <row r="772" spans="2:13" ht="46.5">
      <c r="B772" s="369"/>
      <c r="C772" s="370"/>
      <c r="D772" s="284"/>
      <c r="E772" s="4" t="s">
        <v>18</v>
      </c>
      <c r="F772" s="7"/>
      <c r="G772" s="7"/>
      <c r="H772" s="7"/>
      <c r="I772" s="7"/>
      <c r="J772" s="7"/>
      <c r="K772" s="7"/>
      <c r="L772" s="7"/>
      <c r="M772" s="7"/>
    </row>
    <row r="773" spans="2:13" ht="15.75" customHeight="1">
      <c r="B773" s="369"/>
      <c r="C773" s="370"/>
      <c r="D773" s="262" t="s">
        <v>130</v>
      </c>
      <c r="E773" s="4" t="s">
        <v>21</v>
      </c>
      <c r="F773" s="3">
        <f>G773+H773</f>
        <v>210.26</v>
      </c>
      <c r="G773" s="7">
        <v>129.26</v>
      </c>
      <c r="H773" s="3">
        <f>H776</f>
        <v>81</v>
      </c>
      <c r="I773" s="7"/>
      <c r="J773" s="7"/>
      <c r="K773" s="7"/>
      <c r="L773" s="7"/>
      <c r="M773" s="7"/>
    </row>
    <row r="774" spans="2:13" ht="30.75">
      <c r="B774" s="369"/>
      <c r="C774" s="370"/>
      <c r="D774" s="283"/>
      <c r="E774" s="4" t="s">
        <v>14</v>
      </c>
      <c r="F774" s="7"/>
      <c r="G774" s="7"/>
      <c r="H774" s="7"/>
      <c r="I774" s="7"/>
      <c r="J774" s="7"/>
      <c r="K774" s="7"/>
      <c r="L774" s="7"/>
      <c r="M774" s="7"/>
    </row>
    <row r="775" spans="2:13" ht="46.5">
      <c r="B775" s="369"/>
      <c r="C775" s="370"/>
      <c r="D775" s="283"/>
      <c r="E775" s="4" t="s">
        <v>15</v>
      </c>
      <c r="F775" s="7"/>
      <c r="G775" s="7"/>
      <c r="H775" s="7"/>
      <c r="I775" s="7"/>
      <c r="J775" s="7"/>
      <c r="K775" s="7"/>
      <c r="L775" s="7"/>
      <c r="M775" s="7"/>
    </row>
    <row r="776" spans="2:13" ht="31.5" customHeight="1">
      <c r="B776" s="369"/>
      <c r="C776" s="370"/>
      <c r="D776" s="283"/>
      <c r="E776" s="4" t="s">
        <v>16</v>
      </c>
      <c r="F776" s="3">
        <f>G776+H776</f>
        <v>210.26</v>
      </c>
      <c r="G776" s="7">
        <v>129.26</v>
      </c>
      <c r="H776" s="3">
        <f>H474</f>
        <v>81</v>
      </c>
      <c r="I776" s="7"/>
      <c r="J776" s="7"/>
      <c r="K776" s="7"/>
      <c r="L776" s="7"/>
      <c r="M776" s="7"/>
    </row>
    <row r="777" spans="2:13" ht="30.75">
      <c r="B777" s="369"/>
      <c r="C777" s="370"/>
      <c r="D777" s="283"/>
      <c r="E777" s="4" t="s">
        <v>17</v>
      </c>
      <c r="F777" s="7"/>
      <c r="G777" s="7"/>
      <c r="H777" s="7"/>
      <c r="I777" s="7"/>
      <c r="J777" s="7"/>
      <c r="K777" s="7"/>
      <c r="L777" s="7"/>
      <c r="M777" s="7"/>
    </row>
    <row r="778" spans="2:13" ht="46.5">
      <c r="B778" s="369"/>
      <c r="C778" s="370"/>
      <c r="D778" s="284"/>
      <c r="E778" s="4" t="s">
        <v>18</v>
      </c>
      <c r="F778" s="7"/>
      <c r="G778" s="7"/>
      <c r="H778" s="7"/>
      <c r="I778" s="7"/>
      <c r="J778" s="7"/>
      <c r="K778" s="7"/>
      <c r="L778" s="7"/>
      <c r="M778" s="7"/>
    </row>
    <row r="779" spans="2:13" ht="15.75" customHeight="1">
      <c r="B779" s="369"/>
      <c r="C779" s="370"/>
      <c r="D779" s="280" t="s">
        <v>266</v>
      </c>
      <c r="E779" s="4" t="s">
        <v>21</v>
      </c>
      <c r="F779" s="21">
        <f>H779</f>
        <v>140.481</v>
      </c>
      <c r="G779" s="7"/>
      <c r="H779" s="21">
        <f>H782</f>
        <v>140.481</v>
      </c>
      <c r="I779" s="7"/>
      <c r="J779" s="7"/>
      <c r="K779" s="7"/>
      <c r="L779" s="7"/>
      <c r="M779" s="7"/>
    </row>
    <row r="780" spans="2:13" ht="30.75">
      <c r="B780" s="369"/>
      <c r="C780" s="370"/>
      <c r="D780" s="281"/>
      <c r="E780" s="4" t="s">
        <v>14</v>
      </c>
      <c r="F780" s="7"/>
      <c r="G780" s="7"/>
      <c r="H780" s="7"/>
      <c r="I780" s="7"/>
      <c r="J780" s="7"/>
      <c r="K780" s="7"/>
      <c r="L780" s="7"/>
      <c r="M780" s="7"/>
    </row>
    <row r="781" spans="2:13" ht="46.5">
      <c r="B781" s="369"/>
      <c r="C781" s="370"/>
      <c r="D781" s="281"/>
      <c r="E781" s="4" t="s">
        <v>15</v>
      </c>
      <c r="F781" s="7"/>
      <c r="G781" s="7"/>
      <c r="H781" s="7"/>
      <c r="I781" s="7"/>
      <c r="J781" s="7"/>
      <c r="K781" s="7"/>
      <c r="L781" s="7"/>
      <c r="M781" s="7"/>
    </row>
    <row r="782" spans="2:13" ht="31.5" customHeight="1">
      <c r="B782" s="369"/>
      <c r="C782" s="370"/>
      <c r="D782" s="281"/>
      <c r="E782" s="4" t="s">
        <v>16</v>
      </c>
      <c r="F782" s="21">
        <f>H782</f>
        <v>140.481</v>
      </c>
      <c r="G782" s="7"/>
      <c r="H782" s="21">
        <f>H471</f>
        <v>140.481</v>
      </c>
      <c r="I782" s="7"/>
      <c r="J782" s="7"/>
      <c r="K782" s="7"/>
      <c r="L782" s="7"/>
      <c r="M782" s="7"/>
    </row>
    <row r="783" spans="2:13" ht="30.75">
      <c r="B783" s="369"/>
      <c r="C783" s="370"/>
      <c r="D783" s="281"/>
      <c r="E783" s="4" t="s">
        <v>17</v>
      </c>
      <c r="F783" s="7"/>
      <c r="G783" s="7"/>
      <c r="H783" s="7"/>
      <c r="I783" s="7"/>
      <c r="J783" s="7"/>
      <c r="K783" s="7"/>
      <c r="L783" s="7"/>
      <c r="M783" s="7"/>
    </row>
    <row r="784" spans="2:13" ht="46.5">
      <c r="B784" s="369"/>
      <c r="C784" s="370"/>
      <c r="D784" s="282"/>
      <c r="E784" s="4" t="s">
        <v>18</v>
      </c>
      <c r="F784" s="7"/>
      <c r="G784" s="7"/>
      <c r="H784" s="7"/>
      <c r="I784" s="7"/>
      <c r="J784" s="7"/>
      <c r="K784" s="7"/>
      <c r="L784" s="7"/>
      <c r="M784" s="7"/>
    </row>
    <row r="785" spans="2:13" ht="15.75" customHeight="1">
      <c r="B785" s="369"/>
      <c r="C785" s="370"/>
      <c r="D785" s="255" t="s">
        <v>256</v>
      </c>
      <c r="E785" s="4" t="s">
        <v>21</v>
      </c>
      <c r="F785" s="7">
        <v>591</v>
      </c>
      <c r="G785" s="7"/>
      <c r="H785" s="7">
        <v>591</v>
      </c>
      <c r="I785" s="7"/>
      <c r="J785" s="7"/>
      <c r="K785" s="7"/>
      <c r="L785" s="7"/>
      <c r="M785" s="7"/>
    </row>
    <row r="786" spans="2:13" ht="30.75">
      <c r="B786" s="369"/>
      <c r="C786" s="370"/>
      <c r="D786" s="256"/>
      <c r="E786" s="4" t="s">
        <v>14</v>
      </c>
      <c r="F786" s="7"/>
      <c r="G786" s="7"/>
      <c r="H786" s="7"/>
      <c r="I786" s="7"/>
      <c r="J786" s="7"/>
      <c r="K786" s="7"/>
      <c r="L786" s="7"/>
      <c r="M786" s="7"/>
    </row>
    <row r="787" spans="2:13" ht="47.25" customHeight="1">
      <c r="B787" s="369"/>
      <c r="C787" s="370"/>
      <c r="D787" s="256"/>
      <c r="E787" s="4" t="s">
        <v>15</v>
      </c>
      <c r="F787" s="7"/>
      <c r="G787" s="7"/>
      <c r="H787" s="7"/>
      <c r="I787" s="7"/>
      <c r="J787" s="7"/>
      <c r="K787" s="7"/>
      <c r="L787" s="7"/>
      <c r="M787" s="7"/>
    </row>
    <row r="788" spans="2:13" ht="31.5" customHeight="1">
      <c r="B788" s="369"/>
      <c r="C788" s="370"/>
      <c r="D788" s="256"/>
      <c r="E788" s="4" t="s">
        <v>16</v>
      </c>
      <c r="F788" s="7">
        <v>591</v>
      </c>
      <c r="G788" s="7"/>
      <c r="H788" s="7">
        <v>591</v>
      </c>
      <c r="I788" s="7"/>
      <c r="J788" s="7"/>
      <c r="K788" s="7"/>
      <c r="L788" s="7"/>
      <c r="M788" s="7"/>
    </row>
    <row r="789" spans="2:13" ht="30.75">
      <c r="B789" s="369"/>
      <c r="C789" s="370"/>
      <c r="D789" s="256"/>
      <c r="E789" s="4" t="s">
        <v>17</v>
      </c>
      <c r="F789" s="7"/>
      <c r="G789" s="7"/>
      <c r="H789" s="7"/>
      <c r="I789" s="7"/>
      <c r="J789" s="7"/>
      <c r="K789" s="7"/>
      <c r="L789" s="7"/>
      <c r="M789" s="7"/>
    </row>
    <row r="790" spans="2:13" ht="46.5">
      <c r="B790" s="369"/>
      <c r="C790" s="370"/>
      <c r="D790" s="257"/>
      <c r="E790" s="4" t="s">
        <v>18</v>
      </c>
      <c r="F790" s="7"/>
      <c r="G790" s="7"/>
      <c r="H790" s="7"/>
      <c r="I790" s="7"/>
      <c r="J790" s="7"/>
      <c r="K790" s="7"/>
      <c r="L790" s="7"/>
      <c r="M790" s="7"/>
    </row>
    <row r="791" spans="2:13" ht="148.5" customHeight="1">
      <c r="B791" s="371"/>
      <c r="C791" s="372"/>
      <c r="D791" s="35" t="s">
        <v>320</v>
      </c>
      <c r="E791" s="70" t="s">
        <v>322</v>
      </c>
      <c r="F791" s="69">
        <v>41.5</v>
      </c>
      <c r="G791" s="69"/>
      <c r="H791" s="69">
        <v>41.5</v>
      </c>
      <c r="I791" s="7"/>
      <c r="J791" s="7"/>
      <c r="K791" s="7"/>
      <c r="L791" s="7"/>
      <c r="M791" s="7"/>
    </row>
    <row r="792" spans="2:13" ht="55.5">
      <c r="B792" s="373"/>
      <c r="C792" s="374"/>
      <c r="D792" s="68" t="s">
        <v>321</v>
      </c>
      <c r="E792" s="70" t="s">
        <v>322</v>
      </c>
      <c r="F792" s="69">
        <v>0.5</v>
      </c>
      <c r="G792" s="69"/>
      <c r="H792" s="69">
        <v>0.5</v>
      </c>
      <c r="I792" s="7"/>
      <c r="J792" s="7"/>
      <c r="K792" s="7"/>
      <c r="L792" s="7"/>
      <c r="M792" s="7"/>
    </row>
  </sheetData>
  <sheetProtection/>
  <mergeCells count="315">
    <mergeCell ref="B731:C792"/>
    <mergeCell ref="B307:B313"/>
    <mergeCell ref="C307:C313"/>
    <mergeCell ref="D307:D313"/>
    <mergeCell ref="D755:D760"/>
    <mergeCell ref="D464:D470"/>
    <mergeCell ref="D378:D383"/>
    <mergeCell ref="C378:C386"/>
    <mergeCell ref="B323:B333"/>
    <mergeCell ref="C354:C359"/>
    <mergeCell ref="B464:B478"/>
    <mergeCell ref="D785:D790"/>
    <mergeCell ref="D737:D742"/>
    <mergeCell ref="D743:D748"/>
    <mergeCell ref="D749:D754"/>
    <mergeCell ref="B378:B386"/>
    <mergeCell ref="B543:B548"/>
    <mergeCell ref="B503:M504"/>
    <mergeCell ref="C441:C447"/>
    <mergeCell ref="B448:B456"/>
    <mergeCell ref="D52:D58"/>
    <mergeCell ref="D414:D420"/>
    <mergeCell ref="B413:M413"/>
    <mergeCell ref="B421:B426"/>
    <mergeCell ref="D372:D377"/>
    <mergeCell ref="D457:D463"/>
    <mergeCell ref="B414:B420"/>
    <mergeCell ref="B94:B104"/>
    <mergeCell ref="D348:D353"/>
    <mergeCell ref="D366:D371"/>
    <mergeCell ref="C693:C698"/>
    <mergeCell ref="D645:D650"/>
    <mergeCell ref="B608:B613"/>
    <mergeCell ref="C608:C613"/>
    <mergeCell ref="B589:B594"/>
    <mergeCell ref="D589:D594"/>
    <mergeCell ref="C614:C619"/>
    <mergeCell ref="C595:C600"/>
    <mergeCell ref="D633:D644"/>
    <mergeCell ref="C633:C638"/>
    <mergeCell ref="D537:D542"/>
    <mergeCell ref="C583:C588"/>
    <mergeCell ref="B607:M607"/>
    <mergeCell ref="B289:B294"/>
    <mergeCell ref="C289:C294"/>
    <mergeCell ref="B595:B600"/>
    <mergeCell ref="B575:C580"/>
    <mergeCell ref="B581:M582"/>
    <mergeCell ref="C569:C574"/>
    <mergeCell ref="D583:D588"/>
    <mergeCell ref="D761:D766"/>
    <mergeCell ref="B620:B625"/>
    <mergeCell ref="D595:D600"/>
    <mergeCell ref="D657:D663"/>
    <mergeCell ref="B693:B698"/>
    <mergeCell ref="D601:D606"/>
    <mergeCell ref="B679:C684"/>
    <mergeCell ref="D608:D631"/>
    <mergeCell ref="C620:C625"/>
    <mergeCell ref="B614:B619"/>
    <mergeCell ref="D693:D698"/>
    <mergeCell ref="C563:C568"/>
    <mergeCell ref="B601:C606"/>
    <mergeCell ref="C589:C594"/>
    <mergeCell ref="C421:C426"/>
    <mergeCell ref="C427:C433"/>
    <mergeCell ref="B434:B440"/>
    <mergeCell ref="B505:B510"/>
    <mergeCell ref="B537:B542"/>
    <mergeCell ref="C537:C542"/>
    <mergeCell ref="B253:M254"/>
    <mergeCell ref="B255:B260"/>
    <mergeCell ref="D183:D188"/>
    <mergeCell ref="B387:C393"/>
    <mergeCell ref="D767:D772"/>
    <mergeCell ref="D773:D778"/>
    <mergeCell ref="C360:C365"/>
    <mergeCell ref="D360:D365"/>
    <mergeCell ref="D575:D580"/>
    <mergeCell ref="B645:C650"/>
    <mergeCell ref="D314:D320"/>
    <mergeCell ref="B295:B300"/>
    <mergeCell ref="B334:B341"/>
    <mergeCell ref="D342:D347"/>
    <mergeCell ref="B626:C631"/>
    <mergeCell ref="C105:C111"/>
    <mergeCell ref="C269:C275"/>
    <mergeCell ref="C112:C117"/>
    <mergeCell ref="C195:C200"/>
    <mergeCell ref="B301:B306"/>
    <mergeCell ref="D195:D200"/>
    <mergeCell ref="D334:D339"/>
    <mergeCell ref="C372:C377"/>
    <mergeCell ref="C334:C341"/>
    <mergeCell ref="D283:D288"/>
    <mergeCell ref="B360:B365"/>
    <mergeCell ref="D354:D359"/>
    <mergeCell ref="B354:B359"/>
    <mergeCell ref="C301:C306"/>
    <mergeCell ref="B366:B371"/>
    <mergeCell ref="B671:M672"/>
    <mergeCell ref="B653:M654"/>
    <mergeCell ref="C543:C548"/>
    <mergeCell ref="D543:D548"/>
    <mergeCell ref="D549:D554"/>
    <mergeCell ref="B569:B574"/>
    <mergeCell ref="B657:B663"/>
    <mergeCell ref="C657:C663"/>
    <mergeCell ref="B664:C670"/>
    <mergeCell ref="B583:B588"/>
    <mergeCell ref="D276:D282"/>
    <mergeCell ref="D269:D275"/>
    <mergeCell ref="D301:D306"/>
    <mergeCell ref="C283:C288"/>
    <mergeCell ref="D289:D294"/>
    <mergeCell ref="D664:D670"/>
    <mergeCell ref="B651:M652"/>
    <mergeCell ref="C342:C347"/>
    <mergeCell ref="B314:C320"/>
    <mergeCell ref="C295:C300"/>
    <mergeCell ref="B673:B678"/>
    <mergeCell ref="C673:C678"/>
    <mergeCell ref="D673:D678"/>
    <mergeCell ref="B655:M656"/>
    <mergeCell ref="D705:D710"/>
    <mergeCell ref="L3:M3"/>
    <mergeCell ref="J4:M4"/>
    <mergeCell ref="J5:M5"/>
    <mergeCell ref="J6:M6"/>
    <mergeCell ref="C149:C155"/>
    <mergeCell ref="D718:D724"/>
    <mergeCell ref="D679:D684"/>
    <mergeCell ref="B685:M686"/>
    <mergeCell ref="B687:B692"/>
    <mergeCell ref="C687:C692"/>
    <mergeCell ref="D687:D692"/>
    <mergeCell ref="B711:C717"/>
    <mergeCell ref="D699:D704"/>
    <mergeCell ref="B705:C710"/>
    <mergeCell ref="D711:D717"/>
    <mergeCell ref="D725:D730"/>
    <mergeCell ref="B718:C724"/>
    <mergeCell ref="B725:C730"/>
    <mergeCell ref="B699:B704"/>
    <mergeCell ref="C699:C704"/>
    <mergeCell ref="B555:M556"/>
    <mergeCell ref="B557:B562"/>
    <mergeCell ref="C557:C562"/>
    <mergeCell ref="D557:D562"/>
    <mergeCell ref="B563:B568"/>
    <mergeCell ref="D563:D568"/>
    <mergeCell ref="D569:D574"/>
    <mergeCell ref="B511:B516"/>
    <mergeCell ref="C511:C516"/>
    <mergeCell ref="B529:M530"/>
    <mergeCell ref="B531:B536"/>
    <mergeCell ref="C531:C536"/>
    <mergeCell ref="D531:D536"/>
    <mergeCell ref="C517:C522"/>
    <mergeCell ref="D517:D522"/>
    <mergeCell ref="D523:D528"/>
    <mergeCell ref="B523:C528"/>
    <mergeCell ref="B549:C554"/>
    <mergeCell ref="B394:M395"/>
    <mergeCell ref="C396:C405"/>
    <mergeCell ref="B406:C412"/>
    <mergeCell ref="D406:D412"/>
    <mergeCell ref="D396:D402"/>
    <mergeCell ref="B517:B522"/>
    <mergeCell ref="B499:M500"/>
    <mergeCell ref="C464:C478"/>
    <mergeCell ref="D441:D447"/>
    <mergeCell ref="D448:D456"/>
    <mergeCell ref="B457:B463"/>
    <mergeCell ref="C457:C463"/>
    <mergeCell ref="D511:D516"/>
    <mergeCell ref="B501:M502"/>
    <mergeCell ref="B492:D498"/>
    <mergeCell ref="B479:B484"/>
    <mergeCell ref="C479:C484"/>
    <mergeCell ref="D421:D426"/>
    <mergeCell ref="D427:D433"/>
    <mergeCell ref="D434:D440"/>
    <mergeCell ref="C434:C440"/>
    <mergeCell ref="B427:B433"/>
    <mergeCell ref="D505:D510"/>
    <mergeCell ref="B441:B447"/>
    <mergeCell ref="B485:D491"/>
    <mergeCell ref="C448:C456"/>
    <mergeCell ref="C505:C510"/>
    <mergeCell ref="B396:B405"/>
    <mergeCell ref="C323:C333"/>
    <mergeCell ref="B269:B275"/>
    <mergeCell ref="D323:D329"/>
    <mergeCell ref="B342:B347"/>
    <mergeCell ref="C414:C420"/>
    <mergeCell ref="B372:B377"/>
    <mergeCell ref="C366:C371"/>
    <mergeCell ref="B321:M322"/>
    <mergeCell ref="B276:B282"/>
    <mergeCell ref="C255:C260"/>
    <mergeCell ref="D387:D393"/>
    <mergeCell ref="D261:D266"/>
    <mergeCell ref="B267:M268"/>
    <mergeCell ref="D255:D260"/>
    <mergeCell ref="C276:C282"/>
    <mergeCell ref="B348:B353"/>
    <mergeCell ref="C348:C353"/>
    <mergeCell ref="B261:C266"/>
    <mergeCell ref="D295:D300"/>
    <mergeCell ref="D235:D240"/>
    <mergeCell ref="D213:D218"/>
    <mergeCell ref="B207:B212"/>
    <mergeCell ref="D241:D246"/>
    <mergeCell ref="B247:C252"/>
    <mergeCell ref="C241:C246"/>
    <mergeCell ref="D227:D232"/>
    <mergeCell ref="D247:D252"/>
    <mergeCell ref="B241:B246"/>
    <mergeCell ref="B201:B206"/>
    <mergeCell ref="B221:B226"/>
    <mergeCell ref="C221:C226"/>
    <mergeCell ref="D221:D226"/>
    <mergeCell ref="C207:C212"/>
    <mergeCell ref="D207:D212"/>
    <mergeCell ref="C201:C206"/>
    <mergeCell ref="D201:D206"/>
    <mergeCell ref="B219:M220"/>
    <mergeCell ref="B149:B155"/>
    <mergeCell ref="B189:B194"/>
    <mergeCell ref="D94:D99"/>
    <mergeCell ref="C189:C194"/>
    <mergeCell ref="D189:D194"/>
    <mergeCell ref="C183:C188"/>
    <mergeCell ref="C119:C121"/>
    <mergeCell ref="B112:B135"/>
    <mergeCell ref="D112:D135"/>
    <mergeCell ref="B52:B58"/>
    <mergeCell ref="C52:C58"/>
    <mergeCell ref="B163:M164"/>
    <mergeCell ref="B165:B170"/>
    <mergeCell ref="C165:C170"/>
    <mergeCell ref="D165:D170"/>
    <mergeCell ref="D149:D155"/>
    <mergeCell ref="B74:B79"/>
    <mergeCell ref="C74:C79"/>
    <mergeCell ref="D74:D79"/>
    <mergeCell ref="J2:M2"/>
    <mergeCell ref="B16:M16"/>
    <mergeCell ref="B17:M18"/>
    <mergeCell ref="B19:M19"/>
    <mergeCell ref="B9:M9"/>
    <mergeCell ref="B46:B51"/>
    <mergeCell ref="D46:D51"/>
    <mergeCell ref="F13:F14"/>
    <mergeCell ref="B39:B45"/>
    <mergeCell ref="C46:C51"/>
    <mergeCell ref="C32:C38"/>
    <mergeCell ref="D20:D25"/>
    <mergeCell ref="G13:M13"/>
    <mergeCell ref="D39:D45"/>
    <mergeCell ref="F11:M11"/>
    <mergeCell ref="C39:C45"/>
    <mergeCell ref="C26:C31"/>
    <mergeCell ref="D26:D31"/>
    <mergeCell ref="B10:M10"/>
    <mergeCell ref="B11:B14"/>
    <mergeCell ref="C11:C14"/>
    <mergeCell ref="B20:B25"/>
    <mergeCell ref="C20:C25"/>
    <mergeCell ref="B32:B38"/>
    <mergeCell ref="F12:M12"/>
    <mergeCell ref="D32:D38"/>
    <mergeCell ref="B26:B31"/>
    <mergeCell ref="E11:E14"/>
    <mergeCell ref="D68:D73"/>
    <mergeCell ref="D156:D162"/>
    <mergeCell ref="B156:C162"/>
    <mergeCell ref="B171:B176"/>
    <mergeCell ref="B80:B85"/>
    <mergeCell ref="B86:C91"/>
    <mergeCell ref="C171:C176"/>
    <mergeCell ref="D171:D176"/>
    <mergeCell ref="C94:C104"/>
    <mergeCell ref="B92:M93"/>
    <mergeCell ref="B59:C65"/>
    <mergeCell ref="D80:D85"/>
    <mergeCell ref="B66:M67"/>
    <mergeCell ref="B68:B73"/>
    <mergeCell ref="C68:C73"/>
    <mergeCell ref="D105:D111"/>
    <mergeCell ref="D59:D65"/>
    <mergeCell ref="D86:D91"/>
    <mergeCell ref="C80:C85"/>
    <mergeCell ref="B105:B111"/>
    <mergeCell ref="D779:D784"/>
    <mergeCell ref="B227:B234"/>
    <mergeCell ref="C227:C234"/>
    <mergeCell ref="B632:M632"/>
    <mergeCell ref="B633:B638"/>
    <mergeCell ref="B639:C644"/>
    <mergeCell ref="D731:D736"/>
    <mergeCell ref="B283:B288"/>
    <mergeCell ref="B235:B240"/>
    <mergeCell ref="C235:C240"/>
    <mergeCell ref="D479:D484"/>
    <mergeCell ref="B136:B148"/>
    <mergeCell ref="D136:D148"/>
    <mergeCell ref="B213:C218"/>
    <mergeCell ref="C177:C182"/>
    <mergeCell ref="D177:D182"/>
    <mergeCell ref="B183:B188"/>
    <mergeCell ref="B195:B200"/>
    <mergeCell ref="C136:C141"/>
    <mergeCell ref="B177:B182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61"/>
  <sheetViews>
    <sheetView zoomScalePageLayoutView="0" workbookViewId="0" topLeftCell="A18">
      <selection activeCell="F376" sqref="F376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305" t="s">
        <v>122</v>
      </c>
      <c r="K2" s="305"/>
      <c r="L2" s="305"/>
      <c r="M2" s="305"/>
    </row>
    <row r="3" spans="10:13" ht="14.25">
      <c r="J3" s="71"/>
      <c r="K3" s="71"/>
      <c r="L3" s="346" t="s">
        <v>84</v>
      </c>
      <c r="M3" s="346"/>
    </row>
    <row r="4" spans="10:13" ht="14.25">
      <c r="J4" s="346" t="s">
        <v>89</v>
      </c>
      <c r="K4" s="346"/>
      <c r="L4" s="346"/>
      <c r="M4" s="346"/>
    </row>
    <row r="5" spans="10:13" ht="14.25">
      <c r="J5" s="346" t="s">
        <v>85</v>
      </c>
      <c r="K5" s="346"/>
      <c r="L5" s="346"/>
      <c r="M5" s="346"/>
    </row>
    <row r="6" spans="10:13" ht="14.25">
      <c r="J6" s="346" t="s">
        <v>86</v>
      </c>
      <c r="K6" s="346"/>
      <c r="L6" s="346"/>
      <c r="M6" s="346"/>
    </row>
    <row r="8" ht="18">
      <c r="B8" s="37"/>
    </row>
    <row r="9" spans="2:13" ht="18">
      <c r="B9" s="299" t="s">
        <v>0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2:13" ht="18">
      <c r="B10" s="299" t="s">
        <v>1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2:13" ht="30.75">
      <c r="B11" s="301" t="s">
        <v>2</v>
      </c>
      <c r="C11" s="301" t="s">
        <v>3</v>
      </c>
      <c r="D11" s="4" t="s">
        <v>4</v>
      </c>
      <c r="E11" s="301" t="s">
        <v>5</v>
      </c>
      <c r="F11" s="301" t="s">
        <v>6</v>
      </c>
      <c r="G11" s="301"/>
      <c r="H11" s="301"/>
      <c r="I11" s="301"/>
      <c r="J11" s="301"/>
      <c r="K11" s="301"/>
      <c r="L11" s="301"/>
      <c r="M11" s="301"/>
    </row>
    <row r="12" spans="2:13" ht="15">
      <c r="B12" s="301"/>
      <c r="C12" s="301"/>
      <c r="D12" s="4" t="s">
        <v>7</v>
      </c>
      <c r="E12" s="301"/>
      <c r="F12" s="301" t="s">
        <v>8</v>
      </c>
      <c r="G12" s="301"/>
      <c r="H12" s="301"/>
      <c r="I12" s="301"/>
      <c r="J12" s="301"/>
      <c r="K12" s="301"/>
      <c r="L12" s="301"/>
      <c r="M12" s="301"/>
    </row>
    <row r="13" spans="2:13" ht="15">
      <c r="B13" s="301"/>
      <c r="C13" s="301"/>
      <c r="D13" s="38"/>
      <c r="E13" s="301"/>
      <c r="F13" s="301" t="s">
        <v>9</v>
      </c>
      <c r="G13" s="301" t="s">
        <v>10</v>
      </c>
      <c r="H13" s="301"/>
      <c r="I13" s="301"/>
      <c r="J13" s="301"/>
      <c r="K13" s="301"/>
      <c r="L13" s="301"/>
      <c r="M13" s="301"/>
    </row>
    <row r="14" spans="2:13" ht="15">
      <c r="B14" s="301"/>
      <c r="C14" s="301"/>
      <c r="D14" s="38"/>
      <c r="E14" s="301"/>
      <c r="F14" s="301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306" t="s">
        <v>11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</row>
    <row r="17" spans="2:13" ht="14.25">
      <c r="B17" s="306" t="s">
        <v>12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</row>
    <row r="18" spans="2:13" ht="14.25"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</row>
    <row r="19" spans="2:13" ht="15">
      <c r="B19" s="306" t="s">
        <v>324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2:13" ht="15.75" customHeight="1">
      <c r="B20" s="306" t="s">
        <v>325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</row>
    <row r="21" spans="2:13" ht="15.75" customHeight="1">
      <c r="B21" s="277" t="s">
        <v>146</v>
      </c>
      <c r="C21" s="274" t="s">
        <v>24</v>
      </c>
      <c r="D21" s="262" t="s">
        <v>25</v>
      </c>
      <c r="E21" s="4" t="s">
        <v>21</v>
      </c>
      <c r="F21" s="1">
        <f>F23+F24</f>
        <v>25381.99</v>
      </c>
      <c r="G21" s="1">
        <f>G23+G24</f>
        <v>14447.480000000001</v>
      </c>
      <c r="H21" s="1">
        <f>H23+H24</f>
        <v>10934.509999999998</v>
      </c>
      <c r="I21" s="1"/>
      <c r="J21" s="1"/>
      <c r="K21" s="1"/>
      <c r="L21" s="1"/>
      <c r="M21" s="1"/>
    </row>
    <row r="22" spans="2:13" ht="31.5" customHeight="1">
      <c r="B22" s="278"/>
      <c r="C22" s="294"/>
      <c r="D22" s="271"/>
      <c r="E22" s="4" t="s">
        <v>14</v>
      </c>
      <c r="F22" s="1"/>
      <c r="G22" s="1"/>
      <c r="H22" s="1"/>
      <c r="I22" s="1"/>
      <c r="J22" s="3"/>
      <c r="K22" s="3"/>
      <c r="L22" s="3"/>
      <c r="M22" s="3"/>
    </row>
    <row r="23" spans="2:13" ht="46.5">
      <c r="B23" s="278"/>
      <c r="C23" s="294"/>
      <c r="D23" s="271"/>
      <c r="E23" s="4" t="s">
        <v>15</v>
      </c>
      <c r="F23" s="1">
        <f>G23+H23+I23+J23+K23+L23+M23</f>
        <v>22780.33</v>
      </c>
      <c r="G23" s="1">
        <v>13698.78</v>
      </c>
      <c r="H23" s="1">
        <v>9081.55</v>
      </c>
      <c r="I23" s="1"/>
      <c r="J23" s="1"/>
      <c r="K23" s="1"/>
      <c r="L23" s="1"/>
      <c r="M23" s="1"/>
    </row>
    <row r="24" spans="2:13" ht="15">
      <c r="B24" s="278"/>
      <c r="C24" s="294"/>
      <c r="D24" s="271"/>
      <c r="E24" s="4" t="s">
        <v>16</v>
      </c>
      <c r="F24" s="1">
        <f>G24+H24+I24+J24+K24+L24+M24</f>
        <v>2601.66</v>
      </c>
      <c r="G24" s="1">
        <v>748.7</v>
      </c>
      <c r="H24" s="1">
        <v>1852.96</v>
      </c>
      <c r="I24" s="1"/>
      <c r="J24" s="1"/>
      <c r="K24" s="1"/>
      <c r="L24" s="1"/>
      <c r="M24" s="1"/>
    </row>
    <row r="25" spans="2:13" ht="30.75">
      <c r="B25" s="278"/>
      <c r="C25" s="294"/>
      <c r="D25" s="271"/>
      <c r="E25" s="4" t="s">
        <v>17</v>
      </c>
      <c r="F25" s="3"/>
      <c r="G25" s="3"/>
      <c r="H25" s="3"/>
      <c r="I25" s="3"/>
      <c r="J25" s="3"/>
      <c r="K25" s="3"/>
      <c r="L25" s="3"/>
      <c r="M25" s="3"/>
    </row>
    <row r="26" spans="2:13" ht="46.5">
      <c r="B26" s="279"/>
      <c r="C26" s="295"/>
      <c r="D26" s="272"/>
      <c r="E26" s="4" t="s">
        <v>18</v>
      </c>
      <c r="F26" s="3"/>
      <c r="G26" s="3"/>
      <c r="H26" s="3"/>
      <c r="I26" s="3"/>
      <c r="J26" s="3"/>
      <c r="K26" s="3"/>
      <c r="L26" s="3"/>
      <c r="M26" s="3"/>
    </row>
    <row r="27" spans="2:13" ht="15">
      <c r="B27" s="258" t="s">
        <v>147</v>
      </c>
      <c r="C27" s="262" t="s">
        <v>121</v>
      </c>
      <c r="D27" s="262" t="s">
        <v>134</v>
      </c>
      <c r="E27" s="4" t="s">
        <v>21</v>
      </c>
      <c r="F27" s="9">
        <v>150</v>
      </c>
      <c r="G27" s="9">
        <v>150</v>
      </c>
      <c r="H27" s="3"/>
      <c r="I27" s="3"/>
      <c r="J27" s="3"/>
      <c r="K27" s="3"/>
      <c r="L27" s="3"/>
      <c r="M27" s="3"/>
    </row>
    <row r="28" spans="2:13" ht="31.5" customHeight="1">
      <c r="B28" s="259"/>
      <c r="C28" s="271"/>
      <c r="D28" s="271"/>
      <c r="E28" s="4" t="s">
        <v>14</v>
      </c>
      <c r="F28" s="9"/>
      <c r="G28" s="9"/>
      <c r="H28" s="3"/>
      <c r="I28" s="3"/>
      <c r="J28" s="3"/>
      <c r="K28" s="3"/>
      <c r="L28" s="3"/>
      <c r="M28" s="3"/>
    </row>
    <row r="29" spans="2:13" ht="46.5">
      <c r="B29" s="259"/>
      <c r="C29" s="271"/>
      <c r="D29" s="271"/>
      <c r="E29" s="4" t="s">
        <v>15</v>
      </c>
      <c r="F29" s="9"/>
      <c r="G29" s="9"/>
      <c r="H29" s="3"/>
      <c r="I29" s="3"/>
      <c r="J29" s="3"/>
      <c r="K29" s="3"/>
      <c r="L29" s="3"/>
      <c r="M29" s="3"/>
    </row>
    <row r="30" spans="2:13" ht="31.5" customHeight="1">
      <c r="B30" s="259"/>
      <c r="C30" s="271"/>
      <c r="D30" s="271"/>
      <c r="E30" s="4" t="s">
        <v>16</v>
      </c>
      <c r="F30" s="9">
        <v>150</v>
      </c>
      <c r="G30" s="9">
        <v>150</v>
      </c>
      <c r="H30" s="3"/>
      <c r="I30" s="3"/>
      <c r="J30" s="3"/>
      <c r="K30" s="3"/>
      <c r="L30" s="3"/>
      <c r="M30" s="3"/>
    </row>
    <row r="31" spans="2:13" ht="30.75">
      <c r="B31" s="259"/>
      <c r="C31" s="271"/>
      <c r="D31" s="271"/>
      <c r="E31" s="4" t="s">
        <v>17</v>
      </c>
      <c r="F31" s="3"/>
      <c r="G31" s="3"/>
      <c r="H31" s="3"/>
      <c r="I31" s="3"/>
      <c r="J31" s="3"/>
      <c r="K31" s="3"/>
      <c r="L31" s="3"/>
      <c r="M31" s="3"/>
    </row>
    <row r="32" spans="2:13" ht="46.5">
      <c r="B32" s="273"/>
      <c r="C32" s="272"/>
      <c r="D32" s="272"/>
      <c r="E32" s="4" t="s">
        <v>18</v>
      </c>
      <c r="F32" s="3"/>
      <c r="G32" s="3"/>
      <c r="H32" s="3"/>
      <c r="I32" s="3"/>
      <c r="J32" s="3"/>
      <c r="K32" s="3"/>
      <c r="L32" s="3"/>
      <c r="M32" s="3"/>
    </row>
    <row r="33" spans="2:13" ht="15">
      <c r="B33" s="258" t="s">
        <v>223</v>
      </c>
      <c r="C33" s="262" t="s">
        <v>224</v>
      </c>
      <c r="D33" s="262" t="s">
        <v>134</v>
      </c>
      <c r="E33" s="4" t="s">
        <v>21</v>
      </c>
      <c r="F33" s="9">
        <v>150</v>
      </c>
      <c r="G33" s="9">
        <v>150</v>
      </c>
      <c r="H33" s="3"/>
      <c r="I33" s="3"/>
      <c r="J33" s="3"/>
      <c r="K33" s="3"/>
      <c r="L33" s="3"/>
      <c r="M33" s="3"/>
    </row>
    <row r="34" spans="2:14" ht="30.75">
      <c r="B34" s="259"/>
      <c r="C34" s="271"/>
      <c r="D34" s="271"/>
      <c r="E34" s="4" t="s">
        <v>14</v>
      </c>
      <c r="F34" s="9"/>
      <c r="G34" s="9"/>
      <c r="H34" s="3"/>
      <c r="I34" s="3"/>
      <c r="J34" s="3"/>
      <c r="K34" s="3"/>
      <c r="L34" s="3"/>
      <c r="M34" s="3"/>
      <c r="N34" s="39"/>
    </row>
    <row r="35" spans="2:13" ht="46.5">
      <c r="B35" s="259"/>
      <c r="C35" s="271"/>
      <c r="D35" s="271"/>
      <c r="E35" s="4" t="s">
        <v>15</v>
      </c>
      <c r="F35" s="9"/>
      <c r="G35" s="9"/>
      <c r="H35" s="3"/>
      <c r="I35" s="3"/>
      <c r="J35" s="3"/>
      <c r="K35" s="3"/>
      <c r="L35" s="3"/>
      <c r="M35" s="3"/>
    </row>
    <row r="36" spans="2:13" ht="31.5" customHeight="1">
      <c r="B36" s="259"/>
      <c r="C36" s="271"/>
      <c r="D36" s="271"/>
      <c r="E36" s="4" t="s">
        <v>16</v>
      </c>
      <c r="F36" s="9">
        <v>150</v>
      </c>
      <c r="G36" s="9">
        <v>150</v>
      </c>
      <c r="H36" s="3"/>
      <c r="I36" s="3"/>
      <c r="J36" s="3"/>
      <c r="K36" s="3"/>
      <c r="L36" s="3"/>
      <c r="M36" s="3"/>
    </row>
    <row r="37" spans="2:13" ht="30.75">
      <c r="B37" s="259"/>
      <c r="C37" s="271"/>
      <c r="D37" s="271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273"/>
      <c r="C38" s="272"/>
      <c r="D38" s="272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258" t="s">
        <v>151</v>
      </c>
      <c r="C39" s="274" t="s">
        <v>311</v>
      </c>
      <c r="D39" s="262" t="s">
        <v>25</v>
      </c>
      <c r="E39" s="4" t="s">
        <v>21</v>
      </c>
      <c r="F39" s="9">
        <f>F41+F42</f>
        <v>40037.74166</v>
      </c>
      <c r="G39" s="9">
        <f>G41+G42</f>
        <v>20516.94766</v>
      </c>
      <c r="H39" s="3">
        <f>H41+H42</f>
        <v>19520.793999999998</v>
      </c>
      <c r="I39" s="3"/>
      <c r="J39" s="3"/>
      <c r="K39" s="3"/>
      <c r="L39" s="3"/>
      <c r="M39" s="3"/>
    </row>
    <row r="40" spans="2:13" ht="30.75">
      <c r="B40" s="259"/>
      <c r="C40" s="294"/>
      <c r="D40" s="271"/>
      <c r="E40" s="4" t="s">
        <v>14</v>
      </c>
      <c r="F40" s="9"/>
      <c r="G40" s="9"/>
      <c r="H40" s="3"/>
      <c r="I40" s="3"/>
      <c r="J40" s="3"/>
      <c r="K40" s="3"/>
      <c r="L40" s="3"/>
      <c r="M40" s="3"/>
    </row>
    <row r="41" spans="2:14" ht="46.5">
      <c r="B41" s="259"/>
      <c r="C41" s="294"/>
      <c r="D41" s="271"/>
      <c r="E41" s="4" t="s">
        <v>15</v>
      </c>
      <c r="F41" s="26">
        <f>G41+H41</f>
        <v>2110</v>
      </c>
      <c r="G41" s="26">
        <f>G47</f>
        <v>0</v>
      </c>
      <c r="H41" s="26">
        <f>H47</f>
        <v>2110</v>
      </c>
      <c r="I41" s="3"/>
      <c r="J41" s="3"/>
      <c r="K41" s="3"/>
      <c r="L41" s="3"/>
      <c r="M41" s="3"/>
      <c r="N41" s="39"/>
    </row>
    <row r="42" spans="2:14" ht="31.5" customHeight="1">
      <c r="B42" s="259"/>
      <c r="C42" s="294"/>
      <c r="D42" s="271"/>
      <c r="E42" s="4" t="s">
        <v>16</v>
      </c>
      <c r="F42" s="26">
        <f>G42+H42</f>
        <v>37927.74166</v>
      </c>
      <c r="G42" s="26">
        <f>G45+G49+G50+G51+G52+G53+G54+G55+G56+G57+G58+G59</f>
        <v>20516.94766</v>
      </c>
      <c r="H42" s="26">
        <f>H45+H48+H53+H60+H62+H61</f>
        <v>17410.793999999998</v>
      </c>
      <c r="I42" s="3"/>
      <c r="J42" s="3"/>
      <c r="K42" s="3"/>
      <c r="L42" s="3"/>
      <c r="M42" s="3"/>
      <c r="N42" s="42"/>
    </row>
    <row r="43" spans="2:14" ht="30.75">
      <c r="B43" s="259"/>
      <c r="C43" s="294"/>
      <c r="D43" s="271"/>
      <c r="E43" s="4" t="s">
        <v>17</v>
      </c>
      <c r="F43" s="9"/>
      <c r="G43" s="9"/>
      <c r="H43" s="16"/>
      <c r="I43" s="3"/>
      <c r="J43" s="3"/>
      <c r="K43" s="3"/>
      <c r="L43" s="3"/>
      <c r="M43" s="3"/>
      <c r="N43" s="39"/>
    </row>
    <row r="44" spans="2:13" ht="46.5">
      <c r="B44" s="259"/>
      <c r="C44" s="295"/>
      <c r="D44" s="271"/>
      <c r="E44" s="4" t="s">
        <v>18</v>
      </c>
      <c r="F44" s="9"/>
      <c r="G44" s="9"/>
      <c r="H44" s="16"/>
      <c r="I44" s="3"/>
      <c r="J44" s="3"/>
      <c r="K44" s="3"/>
      <c r="L44" s="3"/>
      <c r="M44" s="3"/>
    </row>
    <row r="45" spans="2:13" ht="66" customHeight="1">
      <c r="B45" s="260"/>
      <c r="C45" s="41" t="s">
        <v>267</v>
      </c>
      <c r="D45" s="260"/>
      <c r="E45" s="4" t="s">
        <v>16</v>
      </c>
      <c r="F45" s="43">
        <v>647.1</v>
      </c>
      <c r="G45" s="26"/>
      <c r="H45" s="43">
        <v>647.1</v>
      </c>
      <c r="I45" s="3"/>
      <c r="J45" s="3"/>
      <c r="K45" s="3"/>
      <c r="L45" s="3"/>
      <c r="M45" s="3"/>
    </row>
    <row r="46" spans="2:13" ht="66" customHeight="1">
      <c r="B46" s="260"/>
      <c r="C46" s="262" t="s">
        <v>268</v>
      </c>
      <c r="D46" s="260"/>
      <c r="E46" s="4" t="s">
        <v>9</v>
      </c>
      <c r="F46" s="43">
        <f>F47+F48</f>
        <v>7381.579</v>
      </c>
      <c r="G46" s="26"/>
      <c r="H46" s="43">
        <f>H47+H48</f>
        <v>7381.579</v>
      </c>
      <c r="I46" s="3"/>
      <c r="J46" s="3"/>
      <c r="K46" s="3"/>
      <c r="L46" s="3"/>
      <c r="M46" s="3"/>
    </row>
    <row r="47" spans="2:13" ht="66" customHeight="1">
      <c r="B47" s="260"/>
      <c r="C47" s="310"/>
      <c r="D47" s="260"/>
      <c r="E47" s="4" t="s">
        <v>15</v>
      </c>
      <c r="F47" s="26">
        <v>2110</v>
      </c>
      <c r="G47" s="26">
        <v>0</v>
      </c>
      <c r="H47" s="26">
        <v>2110</v>
      </c>
      <c r="I47" s="3"/>
      <c r="J47" s="3"/>
      <c r="K47" s="3"/>
      <c r="L47" s="3"/>
      <c r="M47" s="3"/>
    </row>
    <row r="48" spans="2:13" ht="66" customHeight="1">
      <c r="B48" s="260"/>
      <c r="C48" s="311"/>
      <c r="D48" s="260"/>
      <c r="E48" s="4" t="s">
        <v>16</v>
      </c>
      <c r="F48" s="26">
        <v>5271.579</v>
      </c>
      <c r="G48" s="26"/>
      <c r="H48" s="26">
        <f>F48</f>
        <v>5271.579</v>
      </c>
      <c r="I48" s="3"/>
      <c r="J48" s="3"/>
      <c r="K48" s="3"/>
      <c r="L48" s="3"/>
      <c r="M48" s="3"/>
    </row>
    <row r="49" spans="2:13" ht="66" customHeight="1">
      <c r="B49" s="260"/>
      <c r="C49" s="33" t="s">
        <v>284</v>
      </c>
      <c r="D49" s="260"/>
      <c r="E49" s="4" t="s">
        <v>16</v>
      </c>
      <c r="F49" s="26">
        <v>1380</v>
      </c>
      <c r="G49" s="26">
        <v>1380</v>
      </c>
      <c r="H49" s="24"/>
      <c r="I49" s="3"/>
      <c r="J49" s="3"/>
      <c r="K49" s="3"/>
      <c r="L49" s="3"/>
      <c r="M49" s="3"/>
    </row>
    <row r="50" spans="2:13" ht="66" customHeight="1">
      <c r="B50" s="260"/>
      <c r="C50" s="33" t="s">
        <v>278</v>
      </c>
      <c r="D50" s="260"/>
      <c r="E50" s="4" t="s">
        <v>16</v>
      </c>
      <c r="F50" s="27">
        <v>1412.347</v>
      </c>
      <c r="G50" s="27">
        <v>1412.347</v>
      </c>
      <c r="H50" s="24"/>
      <c r="I50" s="3"/>
      <c r="J50" s="3"/>
      <c r="K50" s="3"/>
      <c r="L50" s="3"/>
      <c r="M50" s="3"/>
    </row>
    <row r="51" spans="2:13" ht="66" customHeight="1">
      <c r="B51" s="260"/>
      <c r="C51" s="33" t="s">
        <v>279</v>
      </c>
      <c r="D51" s="260"/>
      <c r="E51" s="4" t="s">
        <v>16</v>
      </c>
      <c r="F51" s="26">
        <v>295</v>
      </c>
      <c r="G51" s="26">
        <v>295</v>
      </c>
      <c r="H51" s="24"/>
      <c r="I51" s="3"/>
      <c r="J51" s="3"/>
      <c r="K51" s="3"/>
      <c r="L51" s="3"/>
      <c r="M51" s="3"/>
    </row>
    <row r="52" spans="2:13" ht="66" customHeight="1">
      <c r="B52" s="260"/>
      <c r="C52" s="33" t="s">
        <v>276</v>
      </c>
      <c r="D52" s="260"/>
      <c r="E52" s="4" t="s">
        <v>16</v>
      </c>
      <c r="F52" s="26">
        <v>427.7</v>
      </c>
      <c r="G52" s="26">
        <v>427.7</v>
      </c>
      <c r="H52" s="24"/>
      <c r="I52" s="3"/>
      <c r="J52" s="3"/>
      <c r="K52" s="3"/>
      <c r="L52" s="3"/>
      <c r="M52" s="3"/>
    </row>
    <row r="53" spans="2:13" ht="66" customHeight="1">
      <c r="B53" s="260"/>
      <c r="C53" s="65" t="s">
        <v>280</v>
      </c>
      <c r="D53" s="260"/>
      <c r="E53" s="4" t="s">
        <v>16</v>
      </c>
      <c r="F53" s="27">
        <f>G53+H53</f>
        <v>6641.893</v>
      </c>
      <c r="G53" s="27">
        <v>48.893</v>
      </c>
      <c r="H53" s="29">
        <v>6593</v>
      </c>
      <c r="I53" s="3"/>
      <c r="J53" s="3"/>
      <c r="K53" s="3"/>
      <c r="L53" s="3"/>
      <c r="M53" s="3"/>
    </row>
    <row r="54" spans="2:13" ht="66" customHeight="1">
      <c r="B54" s="260"/>
      <c r="C54" s="33" t="s">
        <v>281</v>
      </c>
      <c r="D54" s="260"/>
      <c r="E54" s="4" t="s">
        <v>16</v>
      </c>
      <c r="F54" s="26">
        <v>619</v>
      </c>
      <c r="G54" s="26">
        <v>619</v>
      </c>
      <c r="H54" s="24"/>
      <c r="I54" s="3"/>
      <c r="J54" s="3"/>
      <c r="K54" s="3"/>
      <c r="L54" s="3"/>
      <c r="M54" s="3"/>
    </row>
    <row r="55" spans="2:13" ht="66" customHeight="1">
      <c r="B55" s="260"/>
      <c r="C55" s="33" t="s">
        <v>282</v>
      </c>
      <c r="D55" s="260"/>
      <c r="E55" s="4" t="s">
        <v>16</v>
      </c>
      <c r="F55" s="3">
        <v>1066.83856</v>
      </c>
      <c r="G55" s="3">
        <v>1066.83856</v>
      </c>
      <c r="H55" s="3"/>
      <c r="I55" s="3"/>
      <c r="J55" s="3"/>
      <c r="K55" s="3"/>
      <c r="L55" s="3"/>
      <c r="M55" s="3"/>
    </row>
    <row r="56" spans="2:13" ht="66" customHeight="1">
      <c r="B56" s="260"/>
      <c r="C56" s="33" t="s">
        <v>283</v>
      </c>
      <c r="D56" s="260"/>
      <c r="E56" s="4" t="s">
        <v>16</v>
      </c>
      <c r="F56" s="3">
        <v>5274.62077</v>
      </c>
      <c r="G56" s="3">
        <v>5274.62077</v>
      </c>
      <c r="H56" s="3"/>
      <c r="I56" s="3"/>
      <c r="J56" s="3"/>
      <c r="K56" s="3"/>
      <c r="L56" s="3"/>
      <c r="M56" s="3"/>
    </row>
    <row r="57" spans="2:13" ht="66" customHeight="1">
      <c r="B57" s="260"/>
      <c r="C57" s="33" t="s">
        <v>277</v>
      </c>
      <c r="D57" s="260"/>
      <c r="E57" s="4" t="s">
        <v>16</v>
      </c>
      <c r="F57" s="3">
        <f>G57+H57</f>
        <v>4347</v>
      </c>
      <c r="G57" s="3">
        <v>4347</v>
      </c>
      <c r="H57" s="3"/>
      <c r="I57" s="3"/>
      <c r="J57" s="3"/>
      <c r="K57" s="3"/>
      <c r="L57" s="3"/>
      <c r="M57" s="3"/>
    </row>
    <row r="58" spans="2:13" ht="66" customHeight="1">
      <c r="B58" s="260"/>
      <c r="C58" s="33" t="s">
        <v>285</v>
      </c>
      <c r="D58" s="260"/>
      <c r="E58" s="4" t="s">
        <v>16</v>
      </c>
      <c r="F58" s="3">
        <v>4221.61833</v>
      </c>
      <c r="G58" s="3">
        <v>4221.61833</v>
      </c>
      <c r="H58" s="3"/>
      <c r="I58" s="3"/>
      <c r="J58" s="3"/>
      <c r="K58" s="3"/>
      <c r="L58" s="3"/>
      <c r="M58" s="3"/>
    </row>
    <row r="59" spans="2:13" ht="66" customHeight="1">
      <c r="B59" s="260"/>
      <c r="C59" s="41" t="s">
        <v>286</v>
      </c>
      <c r="D59" s="260"/>
      <c r="E59" s="4" t="s">
        <v>16</v>
      </c>
      <c r="F59" s="3">
        <v>1423.93</v>
      </c>
      <c r="G59" s="3">
        <v>1423.93</v>
      </c>
      <c r="H59" s="3"/>
      <c r="I59" s="3"/>
      <c r="J59" s="3"/>
      <c r="K59" s="3"/>
      <c r="L59" s="3"/>
      <c r="M59" s="3"/>
    </row>
    <row r="60" spans="2:13" ht="113.25" customHeight="1">
      <c r="B60" s="310"/>
      <c r="C60" s="64" t="s">
        <v>305</v>
      </c>
      <c r="D60" s="310"/>
      <c r="E60" s="4" t="s">
        <v>16</v>
      </c>
      <c r="F60" s="3">
        <f>H60</f>
        <v>804.015</v>
      </c>
      <c r="G60" s="3"/>
      <c r="H60" s="3">
        <v>804.015</v>
      </c>
      <c r="I60" s="3"/>
      <c r="J60" s="3"/>
      <c r="K60" s="3"/>
      <c r="L60" s="3"/>
      <c r="M60" s="3"/>
    </row>
    <row r="61" spans="2:13" ht="28.5" customHeight="1">
      <c r="B61" s="310"/>
      <c r="C61" s="64" t="s">
        <v>316</v>
      </c>
      <c r="D61" s="310"/>
      <c r="E61" s="4" t="s">
        <v>16</v>
      </c>
      <c r="F61" s="67">
        <v>2595.1</v>
      </c>
      <c r="G61" s="66"/>
      <c r="H61" s="67">
        <v>2595.1</v>
      </c>
      <c r="I61" s="3"/>
      <c r="J61" s="3"/>
      <c r="K61" s="3"/>
      <c r="L61" s="3"/>
      <c r="M61" s="3"/>
    </row>
    <row r="62" spans="2:13" ht="121.5" customHeight="1">
      <c r="B62" s="310"/>
      <c r="C62" s="64" t="s">
        <v>306</v>
      </c>
      <c r="D62" s="310"/>
      <c r="E62" s="4" t="s">
        <v>16</v>
      </c>
      <c r="F62" s="66">
        <f>H62</f>
        <v>1500</v>
      </c>
      <c r="G62" s="66"/>
      <c r="H62" s="66">
        <v>1500</v>
      </c>
      <c r="I62" s="3"/>
      <c r="J62" s="3"/>
      <c r="K62" s="3"/>
      <c r="L62" s="3"/>
      <c r="M62" s="3"/>
    </row>
    <row r="63" spans="2:13" ht="15.75" customHeight="1">
      <c r="B63" s="258" t="s">
        <v>152</v>
      </c>
      <c r="C63" s="274" t="s">
        <v>275</v>
      </c>
      <c r="D63" s="262" t="s">
        <v>25</v>
      </c>
      <c r="E63" s="4" t="s">
        <v>21</v>
      </c>
      <c r="F63" s="9">
        <f>F66</f>
        <v>15030.97032</v>
      </c>
      <c r="G63" s="26">
        <f>G66</f>
        <v>4074.37</v>
      </c>
      <c r="H63" s="16">
        <f>H66</f>
        <v>10956.60032</v>
      </c>
      <c r="I63" s="3"/>
      <c r="J63" s="3"/>
      <c r="K63" s="3"/>
      <c r="L63" s="3"/>
      <c r="M63" s="3"/>
    </row>
    <row r="64" spans="2:13" ht="30.75">
      <c r="B64" s="259"/>
      <c r="C64" s="275"/>
      <c r="D64" s="263"/>
      <c r="E64" s="4" t="s">
        <v>14</v>
      </c>
      <c r="F64" s="9"/>
      <c r="G64" s="26"/>
      <c r="H64" s="16"/>
      <c r="I64" s="3"/>
      <c r="J64" s="3"/>
      <c r="K64" s="3"/>
      <c r="L64" s="3"/>
      <c r="M64" s="3"/>
    </row>
    <row r="65" spans="2:13" ht="46.5">
      <c r="B65" s="259"/>
      <c r="C65" s="275"/>
      <c r="D65" s="263"/>
      <c r="E65" s="4" t="s">
        <v>15</v>
      </c>
      <c r="F65" s="9"/>
      <c r="G65" s="26"/>
      <c r="H65" s="16"/>
      <c r="I65" s="3"/>
      <c r="J65" s="3"/>
      <c r="K65" s="3"/>
      <c r="L65" s="3"/>
      <c r="M65" s="3"/>
    </row>
    <row r="66" spans="2:13" ht="31.5" customHeight="1">
      <c r="B66" s="259"/>
      <c r="C66" s="275"/>
      <c r="D66" s="263"/>
      <c r="E66" s="4" t="s">
        <v>16</v>
      </c>
      <c r="F66" s="23">
        <f>G66+H66+I66+J66+K66+L66+M66</f>
        <v>15030.97032</v>
      </c>
      <c r="G66" s="23">
        <f>G69+G70+G71+G72+G73+G74</f>
        <v>4074.37</v>
      </c>
      <c r="H66" s="23">
        <f>H69+H71+H72+H73+H74+H75+H70</f>
        <v>10956.60032</v>
      </c>
      <c r="I66" s="3"/>
      <c r="J66" s="3"/>
      <c r="K66" s="3"/>
      <c r="L66" s="3"/>
      <c r="M66" s="3"/>
    </row>
    <row r="67" spans="2:13" ht="30.75">
      <c r="B67" s="259"/>
      <c r="C67" s="275"/>
      <c r="D67" s="263"/>
      <c r="E67" s="4" t="s">
        <v>17</v>
      </c>
      <c r="F67" s="9"/>
      <c r="G67" s="26"/>
      <c r="H67" s="3"/>
      <c r="I67" s="3"/>
      <c r="J67" s="3"/>
      <c r="K67" s="3"/>
      <c r="L67" s="3"/>
      <c r="M67" s="3"/>
    </row>
    <row r="68" spans="2:13" ht="46.5">
      <c r="B68" s="259"/>
      <c r="C68" s="276"/>
      <c r="D68" s="263"/>
      <c r="E68" s="4" t="s">
        <v>18</v>
      </c>
      <c r="F68" s="9"/>
      <c r="G68" s="26"/>
      <c r="H68" s="3"/>
      <c r="I68" s="3"/>
      <c r="J68" s="3"/>
      <c r="K68" s="3"/>
      <c r="L68" s="3"/>
      <c r="M68" s="3"/>
    </row>
    <row r="69" spans="2:14" ht="42" customHeight="1">
      <c r="B69" s="260"/>
      <c r="C69" s="62" t="s">
        <v>269</v>
      </c>
      <c r="D69" s="263"/>
      <c r="E69" s="4" t="s">
        <v>16</v>
      </c>
      <c r="F69" s="23">
        <f aca="true" t="shared" si="0" ref="F69:F75">G69+H69</f>
        <v>926.204</v>
      </c>
      <c r="G69" s="23">
        <v>413</v>
      </c>
      <c r="H69" s="23">
        <v>513.204</v>
      </c>
      <c r="I69" s="3"/>
      <c r="J69" s="3"/>
      <c r="K69" s="3"/>
      <c r="L69" s="3"/>
      <c r="M69" s="3"/>
      <c r="N69" s="44"/>
    </row>
    <row r="70" spans="2:14" ht="42" customHeight="1">
      <c r="B70" s="260"/>
      <c r="C70" s="41" t="s">
        <v>287</v>
      </c>
      <c r="D70" s="263"/>
      <c r="E70" s="4" t="s">
        <v>16</v>
      </c>
      <c r="F70" s="23">
        <f t="shared" si="0"/>
        <v>2228.72</v>
      </c>
      <c r="G70" s="23">
        <v>2228.72</v>
      </c>
      <c r="H70" s="23"/>
      <c r="I70" s="3"/>
      <c r="J70" s="3"/>
      <c r="K70" s="3"/>
      <c r="L70" s="3"/>
      <c r="M70" s="3"/>
      <c r="N70" s="44"/>
    </row>
    <row r="71" spans="2:13" ht="108.75">
      <c r="B71" s="260"/>
      <c r="C71" s="62" t="s">
        <v>270</v>
      </c>
      <c r="D71" s="263"/>
      <c r="E71" s="4" t="s">
        <v>16</v>
      </c>
      <c r="F71" s="23">
        <f t="shared" si="0"/>
        <v>1477.2983</v>
      </c>
      <c r="G71" s="26">
        <v>61.5</v>
      </c>
      <c r="H71" s="22">
        <v>1415.7983</v>
      </c>
      <c r="I71" s="3"/>
      <c r="J71" s="3"/>
      <c r="K71" s="3"/>
      <c r="L71" s="3"/>
      <c r="M71" s="3"/>
    </row>
    <row r="72" spans="2:13" ht="65.25" customHeight="1">
      <c r="B72" s="260"/>
      <c r="C72" s="62" t="s">
        <v>271</v>
      </c>
      <c r="D72" s="263"/>
      <c r="E72" s="4" t="s">
        <v>16</v>
      </c>
      <c r="F72" s="23">
        <f t="shared" si="0"/>
        <v>2240</v>
      </c>
      <c r="G72" s="26">
        <v>396</v>
      </c>
      <c r="H72" s="22">
        <v>1844</v>
      </c>
      <c r="I72" s="3"/>
      <c r="J72" s="3"/>
      <c r="K72" s="3"/>
      <c r="L72" s="3"/>
      <c r="M72" s="3"/>
    </row>
    <row r="73" spans="2:13" ht="69" customHeight="1">
      <c r="B73" s="260"/>
      <c r="C73" s="62" t="s">
        <v>272</v>
      </c>
      <c r="D73" s="263"/>
      <c r="E73" s="4" t="s">
        <v>16</v>
      </c>
      <c r="F73" s="23">
        <f t="shared" si="0"/>
        <v>3128.59802</v>
      </c>
      <c r="G73" s="26">
        <v>894</v>
      </c>
      <c r="H73" s="23">
        <v>2234.59802</v>
      </c>
      <c r="I73" s="3"/>
      <c r="J73" s="3"/>
      <c r="K73" s="3"/>
      <c r="L73" s="3"/>
      <c r="M73" s="3"/>
    </row>
    <row r="74" spans="2:13" ht="102" customHeight="1">
      <c r="B74" s="260"/>
      <c r="C74" s="62" t="s">
        <v>273</v>
      </c>
      <c r="D74" s="263"/>
      <c r="E74" s="4" t="s">
        <v>16</v>
      </c>
      <c r="F74" s="23">
        <f t="shared" si="0"/>
        <v>4831.15</v>
      </c>
      <c r="G74" s="26">
        <v>81.15</v>
      </c>
      <c r="H74" s="22">
        <v>4750</v>
      </c>
      <c r="I74" s="3"/>
      <c r="J74" s="3"/>
      <c r="K74" s="3"/>
      <c r="L74" s="3"/>
      <c r="M74" s="3"/>
    </row>
    <row r="75" spans="2:13" ht="112.5" customHeight="1">
      <c r="B75" s="261"/>
      <c r="C75" s="62" t="s">
        <v>274</v>
      </c>
      <c r="D75" s="264"/>
      <c r="E75" s="4" t="s">
        <v>16</v>
      </c>
      <c r="F75" s="23">
        <f t="shared" si="0"/>
        <v>199</v>
      </c>
      <c r="G75" s="26"/>
      <c r="H75" s="22">
        <v>199</v>
      </c>
      <c r="I75" s="3"/>
      <c r="J75" s="3"/>
      <c r="K75" s="3"/>
      <c r="L75" s="3"/>
      <c r="M75" s="3"/>
    </row>
    <row r="76" spans="2:13" ht="15.75" customHeight="1">
      <c r="B76" s="255" t="s">
        <v>243</v>
      </c>
      <c r="C76" s="321" t="s">
        <v>255</v>
      </c>
      <c r="D76" s="255" t="s">
        <v>257</v>
      </c>
      <c r="E76" s="4" t="s">
        <v>21</v>
      </c>
      <c r="F76" s="61">
        <f>F82+F83+F84+F85+F86+F87+F88+F89+F90</f>
        <v>1618.124</v>
      </c>
      <c r="G76" s="7"/>
      <c r="H76" s="61">
        <f>H82+H83+H84+H85+H86+H87+H88+H89+H90</f>
        <v>1618.124</v>
      </c>
      <c r="I76" s="3"/>
      <c r="J76" s="3"/>
      <c r="K76" s="3"/>
      <c r="L76" s="3"/>
      <c r="M76" s="3"/>
    </row>
    <row r="77" spans="2:13" ht="129" customHeight="1">
      <c r="B77" s="256"/>
      <c r="C77" s="322"/>
      <c r="D77" s="256"/>
      <c r="E77" s="4" t="s">
        <v>314</v>
      </c>
      <c r="F77" s="61">
        <f>F82+F83+F84+F85+F86+F87+F88+F89+F90</f>
        <v>1618.124</v>
      </c>
      <c r="G77" s="7"/>
      <c r="H77" s="61">
        <f>H82+H83+H84+H85+H86+H87+H88+H89+H90</f>
        <v>1618.124</v>
      </c>
      <c r="I77" s="3"/>
      <c r="J77" s="3"/>
      <c r="K77" s="3"/>
      <c r="L77" s="3"/>
      <c r="M77" s="3"/>
    </row>
    <row r="78" spans="2:13" ht="31.5" customHeight="1">
      <c r="B78" s="256"/>
      <c r="C78" s="322"/>
      <c r="D78" s="256"/>
      <c r="E78" s="4" t="s">
        <v>14</v>
      </c>
      <c r="F78" s="17"/>
      <c r="G78" s="7"/>
      <c r="H78" s="18"/>
      <c r="I78" s="3"/>
      <c r="J78" s="3"/>
      <c r="K78" s="3"/>
      <c r="L78" s="3"/>
      <c r="M78" s="3"/>
    </row>
    <row r="79" spans="2:13" ht="47.25" customHeight="1">
      <c r="B79" s="256"/>
      <c r="C79" s="322"/>
      <c r="D79" s="256"/>
      <c r="E79" s="4" t="s">
        <v>15</v>
      </c>
      <c r="F79" s="17"/>
      <c r="G79" s="7"/>
      <c r="H79" s="18"/>
      <c r="I79" s="3"/>
      <c r="J79" s="3"/>
      <c r="K79" s="3"/>
      <c r="L79" s="3"/>
      <c r="M79" s="3"/>
    </row>
    <row r="80" spans="2:13" ht="31.5" customHeight="1">
      <c r="B80" s="256"/>
      <c r="C80" s="322"/>
      <c r="D80" s="256"/>
      <c r="E80" s="4" t="s">
        <v>16</v>
      </c>
      <c r="F80" s="7"/>
      <c r="G80" s="7"/>
      <c r="H80" s="7"/>
      <c r="I80" s="3"/>
      <c r="J80" s="3"/>
      <c r="K80" s="3"/>
      <c r="L80" s="3"/>
      <c r="M80" s="3"/>
    </row>
    <row r="81" spans="2:13" ht="31.5" customHeight="1">
      <c r="B81" s="256"/>
      <c r="C81" s="322"/>
      <c r="D81" s="256"/>
      <c r="E81" s="4" t="s">
        <v>17</v>
      </c>
      <c r="F81" s="17"/>
      <c r="G81" s="7"/>
      <c r="H81" s="18"/>
      <c r="I81" s="3"/>
      <c r="J81" s="3"/>
      <c r="K81" s="3"/>
      <c r="L81" s="3"/>
      <c r="M81" s="3"/>
    </row>
    <row r="82" spans="2:13" ht="97.5" customHeight="1">
      <c r="B82" s="256"/>
      <c r="C82" s="322"/>
      <c r="D82" s="257"/>
      <c r="E82" s="4" t="s">
        <v>314</v>
      </c>
      <c r="F82" s="48">
        <f>H82</f>
        <v>154.13</v>
      </c>
      <c r="G82" s="7"/>
      <c r="H82" s="63">
        <v>154.13</v>
      </c>
      <c r="I82" s="3"/>
      <c r="J82" s="3"/>
      <c r="K82" s="3"/>
      <c r="L82" s="3"/>
      <c r="M82" s="3"/>
    </row>
    <row r="83" spans="2:14" ht="125.25" customHeight="1">
      <c r="B83" s="259"/>
      <c r="C83" s="323"/>
      <c r="D83" s="35" t="s">
        <v>258</v>
      </c>
      <c r="E83" s="4" t="s">
        <v>314</v>
      </c>
      <c r="F83" s="19">
        <v>140.481</v>
      </c>
      <c r="G83" s="7"/>
      <c r="H83" s="19">
        <v>140.481</v>
      </c>
      <c r="I83" s="3"/>
      <c r="J83" s="3"/>
      <c r="K83" s="3"/>
      <c r="L83" s="3"/>
      <c r="M83" s="3"/>
      <c r="N83" s="42">
        <f>H83+H84+H85+H86+H87+H88+H89+H90</f>
        <v>1463.994</v>
      </c>
    </row>
    <row r="84" spans="2:13" ht="123" customHeight="1">
      <c r="B84" s="259"/>
      <c r="C84" s="323"/>
      <c r="D84" s="35" t="s">
        <v>259</v>
      </c>
      <c r="E84" s="4" t="s">
        <v>314</v>
      </c>
      <c r="F84" s="19">
        <v>209.654</v>
      </c>
      <c r="G84" s="21"/>
      <c r="H84" s="19">
        <v>209.654</v>
      </c>
      <c r="I84" s="3"/>
      <c r="J84" s="3"/>
      <c r="K84" s="3"/>
      <c r="L84" s="3"/>
      <c r="M84" s="3"/>
    </row>
    <row r="85" spans="2:13" ht="72.75" customHeight="1">
      <c r="B85" s="259"/>
      <c r="C85" s="323"/>
      <c r="D85" s="35" t="s">
        <v>260</v>
      </c>
      <c r="E85" s="4" t="s">
        <v>314</v>
      </c>
      <c r="F85" s="19">
        <v>26.871</v>
      </c>
      <c r="G85" s="21"/>
      <c r="H85" s="19">
        <v>26.871</v>
      </c>
      <c r="I85" s="3"/>
      <c r="J85" s="3"/>
      <c r="K85" s="3"/>
      <c r="L85" s="3"/>
      <c r="M85" s="3"/>
    </row>
    <row r="86" spans="2:13" ht="63" customHeight="1">
      <c r="B86" s="259"/>
      <c r="C86" s="323"/>
      <c r="D86" s="35" t="s">
        <v>261</v>
      </c>
      <c r="E86" s="4" t="s">
        <v>314</v>
      </c>
      <c r="F86" s="17">
        <v>81</v>
      </c>
      <c r="G86" s="7"/>
      <c r="H86" s="18">
        <v>81</v>
      </c>
      <c r="I86" s="3"/>
      <c r="J86" s="3"/>
      <c r="K86" s="3"/>
      <c r="L86" s="3"/>
      <c r="M86" s="3"/>
    </row>
    <row r="87" spans="2:13" ht="102" customHeight="1">
      <c r="B87" s="259"/>
      <c r="C87" s="323"/>
      <c r="D87" s="35" t="s">
        <v>262</v>
      </c>
      <c r="E87" s="4" t="s">
        <v>314</v>
      </c>
      <c r="F87" s="20">
        <v>50.109</v>
      </c>
      <c r="G87" s="21"/>
      <c r="H87" s="20">
        <v>50.109</v>
      </c>
      <c r="I87" s="3"/>
      <c r="J87" s="3"/>
      <c r="K87" s="3"/>
      <c r="L87" s="3"/>
      <c r="M87" s="3"/>
    </row>
    <row r="88" spans="2:13" ht="111" customHeight="1">
      <c r="B88" s="259"/>
      <c r="C88" s="323"/>
      <c r="D88" s="35" t="s">
        <v>263</v>
      </c>
      <c r="E88" s="4" t="s">
        <v>314</v>
      </c>
      <c r="F88" s="20">
        <v>182.403</v>
      </c>
      <c r="G88" s="21"/>
      <c r="H88" s="20">
        <v>182.403</v>
      </c>
      <c r="I88" s="3"/>
      <c r="J88" s="3"/>
      <c r="K88" s="3"/>
      <c r="L88" s="3"/>
      <c r="M88" s="3"/>
    </row>
    <row r="89" spans="2:13" ht="110.25" customHeight="1">
      <c r="B89" s="259"/>
      <c r="C89" s="323"/>
      <c r="D89" s="35" t="s">
        <v>264</v>
      </c>
      <c r="E89" s="4" t="s">
        <v>314</v>
      </c>
      <c r="F89" s="20">
        <v>449.929</v>
      </c>
      <c r="G89" s="21"/>
      <c r="H89" s="20">
        <v>449.929</v>
      </c>
      <c r="I89" s="3"/>
      <c r="J89" s="3"/>
      <c r="K89" s="3"/>
      <c r="L89" s="3"/>
      <c r="M89" s="3"/>
    </row>
    <row r="90" spans="2:13" ht="111.75" customHeight="1">
      <c r="B90" s="259"/>
      <c r="C90" s="323"/>
      <c r="D90" s="35" t="s">
        <v>265</v>
      </c>
      <c r="E90" s="4" t="s">
        <v>314</v>
      </c>
      <c r="F90" s="20">
        <v>323.547</v>
      </c>
      <c r="G90" s="21"/>
      <c r="H90" s="20">
        <v>323.547</v>
      </c>
      <c r="I90" s="3"/>
      <c r="J90" s="3"/>
      <c r="K90" s="3"/>
      <c r="L90" s="3"/>
      <c r="M90" s="3"/>
    </row>
    <row r="91" spans="2:13" ht="15">
      <c r="B91" s="265" t="s">
        <v>326</v>
      </c>
      <c r="C91" s="266"/>
      <c r="D91" s="262" t="s">
        <v>210</v>
      </c>
      <c r="E91" s="4" t="s">
        <v>21</v>
      </c>
      <c r="F91" s="1"/>
      <c r="G91" s="1"/>
      <c r="H91" s="1"/>
      <c r="I91" s="1"/>
      <c r="J91" s="1"/>
      <c r="K91" s="1"/>
      <c r="L91" s="1"/>
      <c r="M91" s="1"/>
    </row>
    <row r="92" spans="2:13" ht="30.75">
      <c r="B92" s="267"/>
      <c r="C92" s="268"/>
      <c r="D92" s="281"/>
      <c r="E92" s="4" t="s">
        <v>14</v>
      </c>
      <c r="F92" s="1"/>
      <c r="G92" s="1"/>
      <c r="H92" s="1"/>
      <c r="I92" s="1"/>
      <c r="J92" s="3"/>
      <c r="K92" s="3"/>
      <c r="L92" s="3"/>
      <c r="M92" s="3"/>
    </row>
    <row r="93" spans="2:13" ht="46.5">
      <c r="B93" s="267"/>
      <c r="C93" s="268"/>
      <c r="D93" s="281"/>
      <c r="E93" s="4" t="s">
        <v>15</v>
      </c>
      <c r="F93" s="1"/>
      <c r="G93" s="1"/>
      <c r="H93" s="1"/>
      <c r="I93" s="1"/>
      <c r="J93" s="1"/>
      <c r="K93" s="1"/>
      <c r="L93" s="1"/>
      <c r="M93" s="1"/>
    </row>
    <row r="94" spans="2:13" ht="31.5" customHeight="1">
      <c r="B94" s="267"/>
      <c r="C94" s="268"/>
      <c r="D94" s="281"/>
      <c r="E94" s="4" t="s">
        <v>16</v>
      </c>
      <c r="F94" s="1"/>
      <c r="G94" s="1"/>
      <c r="H94" s="1"/>
      <c r="I94" s="1"/>
      <c r="J94" s="1"/>
      <c r="K94" s="1"/>
      <c r="L94" s="1"/>
      <c r="M94" s="1"/>
    </row>
    <row r="95" spans="2:13" ht="30.75">
      <c r="B95" s="267"/>
      <c r="C95" s="268"/>
      <c r="D95" s="281"/>
      <c r="E95" s="4" t="s">
        <v>17</v>
      </c>
      <c r="F95" s="3"/>
      <c r="G95" s="3"/>
      <c r="H95" s="3"/>
      <c r="I95" s="3"/>
      <c r="J95" s="3"/>
      <c r="K95" s="3"/>
      <c r="L95" s="3"/>
      <c r="M95" s="3"/>
    </row>
    <row r="96" spans="2:13" ht="46.5">
      <c r="B96" s="269"/>
      <c r="C96" s="270"/>
      <c r="D96" s="282"/>
      <c r="E96" s="4" t="s">
        <v>18</v>
      </c>
      <c r="F96" s="3"/>
      <c r="G96" s="3"/>
      <c r="H96" s="3"/>
      <c r="I96" s="3"/>
      <c r="J96" s="3"/>
      <c r="K96" s="3"/>
      <c r="L96" s="3"/>
      <c r="M96" s="3"/>
    </row>
    <row r="97" spans="2:13" ht="15" customHeight="1">
      <c r="B97" s="335" t="s">
        <v>327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7"/>
    </row>
    <row r="98" spans="2:13" ht="14.25">
      <c r="B98" s="338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40"/>
    </row>
    <row r="99" spans="2:13" ht="15">
      <c r="B99" s="277" t="s">
        <v>154</v>
      </c>
      <c r="C99" s="262" t="s">
        <v>32</v>
      </c>
      <c r="D99" s="262" t="s">
        <v>30</v>
      </c>
      <c r="E99" s="4" t="s">
        <v>21</v>
      </c>
      <c r="F99" s="1">
        <f>F101+F102</f>
        <v>2800</v>
      </c>
      <c r="G99" s="1">
        <f aca="true" t="shared" si="1" ref="G99:M99">G101+G102</f>
        <v>700</v>
      </c>
      <c r="H99" s="1"/>
      <c r="I99" s="1">
        <f t="shared" si="1"/>
        <v>700</v>
      </c>
      <c r="J99" s="1"/>
      <c r="K99" s="1">
        <f t="shared" si="1"/>
        <v>700</v>
      </c>
      <c r="L99" s="1"/>
      <c r="M99" s="1">
        <f t="shared" si="1"/>
        <v>700</v>
      </c>
    </row>
    <row r="100" spans="2:13" ht="31.5" customHeight="1">
      <c r="B100" s="278"/>
      <c r="C100" s="271"/>
      <c r="D100" s="271"/>
      <c r="E100" s="4" t="s">
        <v>14</v>
      </c>
      <c r="F100" s="1"/>
      <c r="G100" s="1"/>
      <c r="H100" s="1"/>
      <c r="I100" s="1"/>
      <c r="J100" s="3"/>
      <c r="K100" s="3"/>
      <c r="L100" s="3"/>
      <c r="M100" s="3"/>
    </row>
    <row r="101" spans="2:13" ht="46.5">
      <c r="B101" s="278"/>
      <c r="C101" s="271"/>
      <c r="D101" s="271"/>
      <c r="E101" s="4" t="s">
        <v>15</v>
      </c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278"/>
      <c r="C102" s="271"/>
      <c r="D102" s="271"/>
      <c r="E102" s="4" t="s">
        <v>16</v>
      </c>
      <c r="F102" s="9">
        <f>G102+H102+I102+J102+K102+L102+M102</f>
        <v>2800</v>
      </c>
      <c r="G102" s="9">
        <v>700</v>
      </c>
      <c r="H102" s="9"/>
      <c r="I102" s="9">
        <v>700</v>
      </c>
      <c r="J102" s="9"/>
      <c r="K102" s="9">
        <v>700</v>
      </c>
      <c r="L102" s="9"/>
      <c r="M102" s="9">
        <v>700</v>
      </c>
    </row>
    <row r="103" spans="2:13" ht="30.75">
      <c r="B103" s="278"/>
      <c r="C103" s="271"/>
      <c r="D103" s="271"/>
      <c r="E103" s="4" t="s">
        <v>17</v>
      </c>
      <c r="F103" s="3"/>
      <c r="G103" s="3"/>
      <c r="H103" s="3"/>
      <c r="I103" s="3"/>
      <c r="J103" s="3"/>
      <c r="K103" s="3"/>
      <c r="L103" s="3"/>
      <c r="M103" s="3"/>
    </row>
    <row r="104" spans="2:13" ht="46.5">
      <c r="B104" s="279"/>
      <c r="C104" s="272"/>
      <c r="D104" s="272"/>
      <c r="E104" s="4" t="s">
        <v>18</v>
      </c>
      <c r="F104" s="3"/>
      <c r="G104" s="3"/>
      <c r="H104" s="3"/>
      <c r="I104" s="3"/>
      <c r="J104" s="3"/>
      <c r="K104" s="3"/>
      <c r="L104" s="3"/>
      <c r="M104" s="3"/>
    </row>
    <row r="105" spans="2:13" ht="15">
      <c r="B105" s="277" t="s">
        <v>155</v>
      </c>
      <c r="C105" s="262" t="s">
        <v>33</v>
      </c>
      <c r="D105" s="262" t="s">
        <v>34</v>
      </c>
      <c r="E105" s="4" t="s">
        <v>21</v>
      </c>
      <c r="F105" s="9">
        <f>F107+F108</f>
        <v>300</v>
      </c>
      <c r="G105" s="9"/>
      <c r="H105" s="9">
        <f>H107+H108</f>
        <v>0</v>
      </c>
      <c r="I105" s="9"/>
      <c r="J105" s="9"/>
      <c r="K105" s="9"/>
      <c r="L105" s="9">
        <f>L107+L108</f>
        <v>300</v>
      </c>
      <c r="M105" s="1"/>
    </row>
    <row r="106" spans="2:13" ht="31.5" customHeight="1">
      <c r="B106" s="278"/>
      <c r="C106" s="271"/>
      <c r="D106" s="271"/>
      <c r="E106" s="4" t="s">
        <v>14</v>
      </c>
      <c r="F106" s="9"/>
      <c r="G106" s="9"/>
      <c r="H106" s="9"/>
      <c r="I106" s="9"/>
      <c r="J106" s="16"/>
      <c r="K106" s="16"/>
      <c r="L106" s="16"/>
      <c r="M106" s="3"/>
    </row>
    <row r="107" spans="2:13" ht="46.5">
      <c r="B107" s="278"/>
      <c r="C107" s="271"/>
      <c r="D107" s="271"/>
      <c r="E107" s="4" t="s">
        <v>15</v>
      </c>
      <c r="F107" s="9"/>
      <c r="G107" s="9"/>
      <c r="H107" s="9"/>
      <c r="I107" s="9"/>
      <c r="J107" s="9"/>
      <c r="K107" s="9"/>
      <c r="L107" s="9"/>
      <c r="M107" s="1"/>
    </row>
    <row r="108" spans="2:13" ht="31.5" customHeight="1">
      <c r="B108" s="278"/>
      <c r="C108" s="271"/>
      <c r="D108" s="271"/>
      <c r="E108" s="4" t="s">
        <v>16</v>
      </c>
      <c r="F108" s="9">
        <f>G108+H108+I108+J108+K108+L108+M108</f>
        <v>300</v>
      </c>
      <c r="G108" s="9"/>
      <c r="H108" s="9"/>
      <c r="I108" s="9"/>
      <c r="J108" s="9"/>
      <c r="K108" s="9"/>
      <c r="L108" s="9">
        <v>300</v>
      </c>
      <c r="M108" s="1"/>
    </row>
    <row r="109" spans="2:13" ht="30.75">
      <c r="B109" s="278"/>
      <c r="C109" s="271"/>
      <c r="D109" s="271"/>
      <c r="E109" s="4" t="s">
        <v>17</v>
      </c>
      <c r="F109" s="3"/>
      <c r="G109" s="3"/>
      <c r="H109" s="3"/>
      <c r="I109" s="3"/>
      <c r="J109" s="3"/>
      <c r="K109" s="3"/>
      <c r="L109" s="3"/>
      <c r="M109" s="3"/>
    </row>
    <row r="110" spans="2:13" ht="46.5">
      <c r="B110" s="279"/>
      <c r="C110" s="272"/>
      <c r="D110" s="272"/>
      <c r="E110" s="4" t="s">
        <v>18</v>
      </c>
      <c r="F110" s="3"/>
      <c r="G110" s="3"/>
      <c r="H110" s="3"/>
      <c r="I110" s="3"/>
      <c r="J110" s="3"/>
      <c r="K110" s="3"/>
      <c r="L110" s="3"/>
      <c r="M110" s="3"/>
    </row>
    <row r="111" spans="2:13" ht="15">
      <c r="B111" s="277" t="s">
        <v>156</v>
      </c>
      <c r="C111" s="262" t="s">
        <v>120</v>
      </c>
      <c r="D111" s="262" t="s">
        <v>34</v>
      </c>
      <c r="E111" s="4" t="s">
        <v>21</v>
      </c>
      <c r="F111" s="9">
        <f>F113+F114</f>
        <v>450</v>
      </c>
      <c r="G111" s="9">
        <v>50</v>
      </c>
      <c r="H111" s="9"/>
      <c r="I111" s="9"/>
      <c r="J111" s="9"/>
      <c r="K111" s="1"/>
      <c r="L111" s="1"/>
      <c r="M111" s="1">
        <f>M114</f>
        <v>400</v>
      </c>
    </row>
    <row r="112" spans="2:13" ht="30.75">
      <c r="B112" s="278"/>
      <c r="C112" s="271"/>
      <c r="D112" s="271"/>
      <c r="E112" s="4" t="s">
        <v>14</v>
      </c>
      <c r="F112" s="1"/>
      <c r="G112" s="1"/>
      <c r="H112" s="1"/>
      <c r="I112" s="1"/>
      <c r="J112" s="3"/>
      <c r="K112" s="3"/>
      <c r="L112" s="3"/>
      <c r="M112" s="3"/>
    </row>
    <row r="113" spans="2:13" ht="46.5">
      <c r="B113" s="278"/>
      <c r="C113" s="271"/>
      <c r="D113" s="271"/>
      <c r="E113" s="4" t="s">
        <v>15</v>
      </c>
      <c r="F113" s="1"/>
      <c r="G113" s="1"/>
      <c r="H113" s="1"/>
      <c r="I113" s="1"/>
      <c r="J113" s="1"/>
      <c r="K113" s="1"/>
      <c r="L113" s="1"/>
      <c r="M113" s="1"/>
    </row>
    <row r="114" spans="2:13" ht="31.5" customHeight="1">
      <c r="B114" s="278"/>
      <c r="C114" s="271"/>
      <c r="D114" s="271"/>
      <c r="E114" s="4" t="s">
        <v>16</v>
      </c>
      <c r="F114" s="9">
        <f>G114+H114+I114+J114+K114+L114+M114</f>
        <v>450</v>
      </c>
      <c r="G114" s="9">
        <v>50</v>
      </c>
      <c r="H114" s="9"/>
      <c r="I114" s="9"/>
      <c r="J114" s="9"/>
      <c r="K114" s="9"/>
      <c r="L114" s="9"/>
      <c r="M114" s="9">
        <v>400</v>
      </c>
    </row>
    <row r="115" spans="2:13" ht="30.75">
      <c r="B115" s="278"/>
      <c r="C115" s="271"/>
      <c r="D115" s="271"/>
      <c r="E115" s="4" t="s">
        <v>17</v>
      </c>
      <c r="F115" s="3"/>
      <c r="G115" s="3"/>
      <c r="H115" s="3"/>
      <c r="I115" s="3"/>
      <c r="J115" s="3"/>
      <c r="K115" s="3"/>
      <c r="L115" s="3"/>
      <c r="M115" s="3"/>
    </row>
    <row r="116" spans="2:13" ht="46.5">
      <c r="B116" s="279"/>
      <c r="C116" s="272"/>
      <c r="D116" s="272"/>
      <c r="E116" s="4" t="s">
        <v>18</v>
      </c>
      <c r="F116" s="3"/>
      <c r="G116" s="3"/>
      <c r="H116" s="3"/>
      <c r="I116" s="3"/>
      <c r="J116" s="3"/>
      <c r="K116" s="3"/>
      <c r="L116" s="3"/>
      <c r="M116" s="3"/>
    </row>
    <row r="117" spans="2:13" ht="15">
      <c r="B117" s="258" t="s">
        <v>157</v>
      </c>
      <c r="C117" s="262" t="s">
        <v>115</v>
      </c>
      <c r="D117" s="262" t="s">
        <v>20</v>
      </c>
      <c r="E117" s="4" t="s">
        <v>21</v>
      </c>
      <c r="F117" s="40">
        <v>50</v>
      </c>
      <c r="G117" s="40">
        <v>50</v>
      </c>
      <c r="H117" s="3"/>
      <c r="I117" s="3"/>
      <c r="J117" s="3"/>
      <c r="K117" s="3"/>
      <c r="L117" s="3"/>
      <c r="M117" s="3"/>
    </row>
    <row r="118" spans="2:13" ht="30.75">
      <c r="B118" s="259"/>
      <c r="C118" s="271"/>
      <c r="D118" s="281"/>
      <c r="E118" s="4" t="s">
        <v>14</v>
      </c>
      <c r="F118" s="40"/>
      <c r="G118" s="40"/>
      <c r="H118" s="3"/>
      <c r="I118" s="3"/>
      <c r="J118" s="3"/>
      <c r="K118" s="3"/>
      <c r="L118" s="3"/>
      <c r="M118" s="3"/>
    </row>
    <row r="119" spans="2:13" ht="46.5">
      <c r="B119" s="259"/>
      <c r="C119" s="271"/>
      <c r="D119" s="281"/>
      <c r="E119" s="4" t="s">
        <v>15</v>
      </c>
      <c r="F119" s="40"/>
      <c r="G119" s="40"/>
      <c r="H119" s="3"/>
      <c r="I119" s="3"/>
      <c r="J119" s="3"/>
      <c r="K119" s="3"/>
      <c r="L119" s="3"/>
      <c r="M119" s="3"/>
    </row>
    <row r="120" spans="2:13" ht="31.5" customHeight="1">
      <c r="B120" s="259"/>
      <c r="C120" s="271"/>
      <c r="D120" s="281"/>
      <c r="E120" s="4" t="s">
        <v>16</v>
      </c>
      <c r="F120" s="40">
        <v>50</v>
      </c>
      <c r="G120" s="40">
        <v>50</v>
      </c>
      <c r="H120" s="3"/>
      <c r="I120" s="3"/>
      <c r="J120" s="3"/>
      <c r="K120" s="3"/>
      <c r="L120" s="3"/>
      <c r="M120" s="3"/>
    </row>
    <row r="121" spans="2:13" ht="30.75">
      <c r="B121" s="259"/>
      <c r="C121" s="271"/>
      <c r="D121" s="281"/>
      <c r="E121" s="4" t="s">
        <v>17</v>
      </c>
      <c r="F121" s="40"/>
      <c r="G121" s="40"/>
      <c r="H121" s="3"/>
      <c r="I121" s="3"/>
      <c r="J121" s="3"/>
      <c r="K121" s="3"/>
      <c r="L121" s="3"/>
      <c r="M121" s="3"/>
    </row>
    <row r="122" spans="2:13" ht="46.5">
      <c r="B122" s="273"/>
      <c r="C122" s="272"/>
      <c r="D122" s="282"/>
      <c r="E122" s="4" t="s">
        <v>18</v>
      </c>
      <c r="F122" s="40"/>
      <c r="G122" s="40"/>
      <c r="H122" s="3"/>
      <c r="I122" s="3"/>
      <c r="J122" s="3"/>
      <c r="K122" s="3"/>
      <c r="L122" s="3"/>
      <c r="M122" s="3"/>
    </row>
    <row r="123" spans="2:13" ht="15">
      <c r="B123" s="258" t="s">
        <v>158</v>
      </c>
      <c r="C123" s="262" t="s">
        <v>116</v>
      </c>
      <c r="D123" s="262" t="s">
        <v>34</v>
      </c>
      <c r="E123" s="4" t="s">
        <v>21</v>
      </c>
      <c r="F123" s="40"/>
      <c r="G123" s="40"/>
      <c r="H123" s="3"/>
      <c r="I123" s="3"/>
      <c r="J123" s="3"/>
      <c r="K123" s="3"/>
      <c r="L123" s="3"/>
      <c r="M123" s="3"/>
    </row>
    <row r="124" spans="2:13" ht="30.75">
      <c r="B124" s="259"/>
      <c r="C124" s="271"/>
      <c r="D124" s="271"/>
      <c r="E124" s="4" t="s">
        <v>14</v>
      </c>
      <c r="F124" s="40"/>
      <c r="G124" s="40"/>
      <c r="H124" s="3"/>
      <c r="I124" s="3"/>
      <c r="J124" s="3"/>
      <c r="K124" s="3"/>
      <c r="L124" s="3"/>
      <c r="M124" s="3"/>
    </row>
    <row r="125" spans="2:13" ht="46.5">
      <c r="B125" s="259"/>
      <c r="C125" s="271"/>
      <c r="D125" s="271"/>
      <c r="E125" s="4" t="s">
        <v>15</v>
      </c>
      <c r="F125" s="40"/>
      <c r="G125" s="40"/>
      <c r="H125" s="3"/>
      <c r="I125" s="3"/>
      <c r="J125" s="3"/>
      <c r="K125" s="3"/>
      <c r="L125" s="3"/>
      <c r="M125" s="3"/>
    </row>
    <row r="126" spans="2:13" ht="31.5" customHeight="1">
      <c r="B126" s="259"/>
      <c r="C126" s="271"/>
      <c r="D126" s="271"/>
      <c r="E126" s="4" t="s">
        <v>16</v>
      </c>
      <c r="F126" s="40"/>
      <c r="G126" s="40"/>
      <c r="H126" s="3"/>
      <c r="I126" s="3"/>
      <c r="J126" s="3"/>
      <c r="K126" s="3"/>
      <c r="L126" s="3"/>
      <c r="M126" s="3"/>
    </row>
    <row r="127" spans="2:13" ht="30.75">
      <c r="B127" s="259"/>
      <c r="C127" s="271"/>
      <c r="D127" s="271"/>
      <c r="E127" s="4" t="s">
        <v>17</v>
      </c>
      <c r="F127" s="40"/>
      <c r="G127" s="40"/>
      <c r="H127" s="3"/>
      <c r="I127" s="3"/>
      <c r="J127" s="3"/>
      <c r="K127" s="3"/>
      <c r="L127" s="3"/>
      <c r="M127" s="3"/>
    </row>
    <row r="128" spans="2:13" ht="46.5">
      <c r="B128" s="273"/>
      <c r="C128" s="272"/>
      <c r="D128" s="272"/>
      <c r="E128" s="4" t="s">
        <v>18</v>
      </c>
      <c r="F128" s="3"/>
      <c r="G128" s="3"/>
      <c r="H128" s="3"/>
      <c r="I128" s="3"/>
      <c r="J128" s="3"/>
      <c r="K128" s="3"/>
      <c r="L128" s="3"/>
      <c r="M128" s="3"/>
    </row>
    <row r="129" spans="2:13" ht="15">
      <c r="B129" s="258" t="s">
        <v>159</v>
      </c>
      <c r="C129" s="262" t="s">
        <v>117</v>
      </c>
      <c r="D129" s="262" t="s">
        <v>118</v>
      </c>
      <c r="E129" s="4" t="s">
        <v>21</v>
      </c>
      <c r="F129" s="40">
        <v>200</v>
      </c>
      <c r="G129" s="40">
        <v>200</v>
      </c>
      <c r="H129" s="3"/>
      <c r="I129" s="3"/>
      <c r="J129" s="3"/>
      <c r="K129" s="3"/>
      <c r="L129" s="3"/>
      <c r="M129" s="3"/>
    </row>
    <row r="130" spans="2:13" ht="30.75">
      <c r="B130" s="259"/>
      <c r="C130" s="271"/>
      <c r="D130" s="271"/>
      <c r="E130" s="4" t="s">
        <v>14</v>
      </c>
      <c r="F130" s="40"/>
      <c r="G130" s="40"/>
      <c r="H130" s="3"/>
      <c r="I130" s="3"/>
      <c r="J130" s="3"/>
      <c r="K130" s="3"/>
      <c r="L130" s="3"/>
      <c r="M130" s="3"/>
    </row>
    <row r="131" spans="2:13" ht="46.5">
      <c r="B131" s="259"/>
      <c r="C131" s="271"/>
      <c r="D131" s="271"/>
      <c r="E131" s="4" t="s">
        <v>15</v>
      </c>
      <c r="F131" s="40"/>
      <c r="G131" s="40"/>
      <c r="H131" s="3"/>
      <c r="I131" s="3"/>
      <c r="J131" s="3"/>
      <c r="K131" s="3"/>
      <c r="L131" s="3"/>
      <c r="M131" s="3"/>
    </row>
    <row r="132" spans="2:13" ht="31.5" customHeight="1">
      <c r="B132" s="259"/>
      <c r="C132" s="271"/>
      <c r="D132" s="271"/>
      <c r="E132" s="4" t="s">
        <v>16</v>
      </c>
      <c r="F132" s="40">
        <v>200</v>
      </c>
      <c r="G132" s="40">
        <v>200</v>
      </c>
      <c r="H132" s="3"/>
      <c r="I132" s="3"/>
      <c r="J132" s="3"/>
      <c r="K132" s="3"/>
      <c r="L132" s="3"/>
      <c r="M132" s="3"/>
    </row>
    <row r="133" spans="2:13" ht="30.75">
      <c r="B133" s="259"/>
      <c r="C133" s="271"/>
      <c r="D133" s="271"/>
      <c r="E133" s="4" t="s">
        <v>17</v>
      </c>
      <c r="F133" s="40"/>
      <c r="G133" s="40"/>
      <c r="H133" s="3"/>
      <c r="I133" s="3"/>
      <c r="J133" s="3"/>
      <c r="K133" s="3"/>
      <c r="L133" s="3"/>
      <c r="M133" s="3"/>
    </row>
    <row r="134" spans="2:13" ht="46.5">
      <c r="B134" s="273"/>
      <c r="C134" s="272"/>
      <c r="D134" s="272"/>
      <c r="E134" s="4" t="s">
        <v>18</v>
      </c>
      <c r="F134" s="40"/>
      <c r="G134" s="40"/>
      <c r="H134" s="3"/>
      <c r="I134" s="3"/>
      <c r="J134" s="3"/>
      <c r="K134" s="3"/>
      <c r="L134" s="3"/>
      <c r="M134" s="3"/>
    </row>
    <row r="135" spans="2:13" ht="15">
      <c r="B135" s="312" t="s">
        <v>160</v>
      </c>
      <c r="C135" s="262" t="s">
        <v>119</v>
      </c>
      <c r="D135" s="262" t="s">
        <v>136</v>
      </c>
      <c r="E135" s="4" t="s">
        <v>21</v>
      </c>
      <c r="F135" s="40">
        <v>248.292</v>
      </c>
      <c r="G135" s="40">
        <v>248.292</v>
      </c>
      <c r="H135" s="3"/>
      <c r="I135" s="3"/>
      <c r="J135" s="3"/>
      <c r="K135" s="3"/>
      <c r="L135" s="3"/>
      <c r="M135" s="3"/>
    </row>
    <row r="136" spans="2:13" ht="30.75">
      <c r="B136" s="312"/>
      <c r="C136" s="271"/>
      <c r="D136" s="271"/>
      <c r="E136" s="4" t="s">
        <v>14</v>
      </c>
      <c r="F136" s="40"/>
      <c r="G136" s="40"/>
      <c r="H136" s="3"/>
      <c r="I136" s="3"/>
      <c r="J136" s="3"/>
      <c r="K136" s="3"/>
      <c r="L136" s="3"/>
      <c r="M136" s="3"/>
    </row>
    <row r="137" spans="2:13" ht="46.5">
      <c r="B137" s="312"/>
      <c r="C137" s="271"/>
      <c r="D137" s="271"/>
      <c r="E137" s="4" t="s">
        <v>15</v>
      </c>
      <c r="F137" s="40"/>
      <c r="G137" s="40"/>
      <c r="H137" s="3"/>
      <c r="I137" s="3"/>
      <c r="J137" s="3"/>
      <c r="K137" s="3"/>
      <c r="L137" s="3"/>
      <c r="M137" s="3"/>
    </row>
    <row r="138" spans="2:13" ht="31.5" customHeight="1">
      <c r="B138" s="312"/>
      <c r="C138" s="271"/>
      <c r="D138" s="271"/>
      <c r="E138" s="4" t="s">
        <v>16</v>
      </c>
      <c r="F138" s="40">
        <f>F135</f>
        <v>248.292</v>
      </c>
      <c r="G138" s="40">
        <f>G135</f>
        <v>248.292</v>
      </c>
      <c r="H138" s="3"/>
      <c r="I138" s="3"/>
      <c r="J138" s="3"/>
      <c r="K138" s="3"/>
      <c r="L138" s="3"/>
      <c r="M138" s="3"/>
    </row>
    <row r="139" spans="2:13" ht="30.75">
      <c r="B139" s="312"/>
      <c r="C139" s="271"/>
      <c r="D139" s="271"/>
      <c r="E139" s="4" t="s">
        <v>17</v>
      </c>
      <c r="F139" s="40"/>
      <c r="G139" s="40"/>
      <c r="H139" s="3"/>
      <c r="I139" s="3"/>
      <c r="J139" s="3"/>
      <c r="K139" s="3"/>
      <c r="L139" s="3"/>
      <c r="M139" s="3"/>
    </row>
    <row r="140" spans="2:13" ht="46.5">
      <c r="B140" s="312"/>
      <c r="C140" s="272"/>
      <c r="D140" s="272"/>
      <c r="E140" s="4" t="s">
        <v>18</v>
      </c>
      <c r="F140" s="40"/>
      <c r="G140" s="40"/>
      <c r="H140" s="3"/>
      <c r="I140" s="3"/>
      <c r="J140" s="3"/>
      <c r="K140" s="3"/>
      <c r="L140" s="3"/>
      <c r="M140" s="3"/>
    </row>
    <row r="141" spans="2:13" ht="15">
      <c r="B141" s="258" t="s">
        <v>161</v>
      </c>
      <c r="C141" s="262" t="s">
        <v>139</v>
      </c>
      <c r="D141" s="262" t="s">
        <v>136</v>
      </c>
      <c r="E141" s="4" t="s">
        <v>21</v>
      </c>
      <c r="F141" s="45">
        <v>51.708</v>
      </c>
      <c r="G141" s="45">
        <v>51.708</v>
      </c>
      <c r="H141" s="3"/>
      <c r="I141" s="3"/>
      <c r="J141" s="3"/>
      <c r="K141" s="3"/>
      <c r="L141" s="3"/>
      <c r="M141" s="3"/>
    </row>
    <row r="142" spans="2:13" ht="30.75">
      <c r="B142" s="259"/>
      <c r="C142" s="271"/>
      <c r="D142" s="271"/>
      <c r="E142" s="4" t="s">
        <v>14</v>
      </c>
      <c r="F142" s="40"/>
      <c r="G142" s="40"/>
      <c r="H142" s="3"/>
      <c r="I142" s="3"/>
      <c r="J142" s="3"/>
      <c r="K142" s="3"/>
      <c r="L142" s="3"/>
      <c r="M142" s="3"/>
    </row>
    <row r="143" spans="2:13" ht="46.5">
      <c r="B143" s="259"/>
      <c r="C143" s="271"/>
      <c r="D143" s="271"/>
      <c r="E143" s="4" t="s">
        <v>15</v>
      </c>
      <c r="F143" s="40"/>
      <c r="G143" s="40"/>
      <c r="H143" s="3"/>
      <c r="I143" s="3"/>
      <c r="J143" s="3"/>
      <c r="K143" s="3"/>
      <c r="L143" s="3"/>
      <c r="M143" s="3"/>
    </row>
    <row r="144" spans="2:13" ht="31.5" customHeight="1">
      <c r="B144" s="259"/>
      <c r="C144" s="271"/>
      <c r="D144" s="271"/>
      <c r="E144" s="4" t="s">
        <v>16</v>
      </c>
      <c r="F144" s="45">
        <f>F141</f>
        <v>51.708</v>
      </c>
      <c r="G144" s="45">
        <f>G141</f>
        <v>51.708</v>
      </c>
      <c r="H144" s="3"/>
      <c r="I144" s="3"/>
      <c r="J144" s="3"/>
      <c r="K144" s="3"/>
      <c r="L144" s="3"/>
      <c r="M144" s="3"/>
    </row>
    <row r="145" spans="2:13" ht="30.75">
      <c r="B145" s="259"/>
      <c r="C145" s="271"/>
      <c r="D145" s="271"/>
      <c r="E145" s="4" t="s">
        <v>17</v>
      </c>
      <c r="F145" s="40"/>
      <c r="G145" s="40"/>
      <c r="H145" s="3"/>
      <c r="I145" s="3"/>
      <c r="J145" s="3"/>
      <c r="K145" s="3"/>
      <c r="L145" s="3"/>
      <c r="M145" s="3"/>
    </row>
    <row r="146" spans="2:13" ht="46.5">
      <c r="B146" s="273"/>
      <c r="C146" s="272"/>
      <c r="D146" s="272"/>
      <c r="E146" s="4" t="s">
        <v>18</v>
      </c>
      <c r="F146" s="40"/>
      <c r="G146" s="40"/>
      <c r="H146" s="3"/>
      <c r="I146" s="3"/>
      <c r="J146" s="3"/>
      <c r="K146" s="3"/>
      <c r="L146" s="3"/>
      <c r="M146" s="3"/>
    </row>
    <row r="147" spans="2:13" ht="15">
      <c r="B147" s="277" t="s">
        <v>162</v>
      </c>
      <c r="C147" s="262" t="s">
        <v>39</v>
      </c>
      <c r="D147" s="262" t="s">
        <v>30</v>
      </c>
      <c r="E147" s="4" t="s">
        <v>21</v>
      </c>
      <c r="F147" s="1">
        <v>783.2</v>
      </c>
      <c r="G147" s="1">
        <v>783.2</v>
      </c>
      <c r="H147" s="1"/>
      <c r="I147" s="1"/>
      <c r="J147" s="1"/>
      <c r="K147" s="1"/>
      <c r="L147" s="1"/>
      <c r="M147" s="1"/>
    </row>
    <row r="148" spans="2:13" ht="31.5" customHeight="1">
      <c r="B148" s="278"/>
      <c r="C148" s="271"/>
      <c r="D148" s="271"/>
      <c r="E148" s="4" t="s">
        <v>14</v>
      </c>
      <c r="F148" s="1"/>
      <c r="G148" s="1"/>
      <c r="H148" s="1"/>
      <c r="I148" s="1"/>
      <c r="J148" s="3"/>
      <c r="K148" s="3"/>
      <c r="L148" s="3"/>
      <c r="M148" s="3"/>
    </row>
    <row r="149" spans="2:13" ht="46.5">
      <c r="B149" s="278"/>
      <c r="C149" s="271"/>
      <c r="D149" s="271"/>
      <c r="E149" s="4" t="s">
        <v>15</v>
      </c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278"/>
      <c r="C150" s="271"/>
      <c r="D150" s="271"/>
      <c r="E150" s="4" t="s">
        <v>16</v>
      </c>
      <c r="F150" s="1">
        <v>783.2</v>
      </c>
      <c r="G150" s="1">
        <v>783.2</v>
      </c>
      <c r="H150" s="1"/>
      <c r="I150" s="1"/>
      <c r="J150" s="1"/>
      <c r="K150" s="1"/>
      <c r="L150" s="1"/>
      <c r="M150" s="1"/>
    </row>
    <row r="151" spans="2:13" ht="30.75">
      <c r="B151" s="278"/>
      <c r="C151" s="271"/>
      <c r="D151" s="271"/>
      <c r="E151" s="4" t="s">
        <v>17</v>
      </c>
      <c r="F151" s="3"/>
      <c r="G151" s="3"/>
      <c r="H151" s="3"/>
      <c r="I151" s="3"/>
      <c r="J151" s="3"/>
      <c r="K151" s="3"/>
      <c r="L151" s="3"/>
      <c r="M151" s="3"/>
    </row>
    <row r="152" spans="2:13" ht="46.5">
      <c r="B152" s="279"/>
      <c r="C152" s="272"/>
      <c r="D152" s="272"/>
      <c r="E152" s="4" t="s">
        <v>18</v>
      </c>
      <c r="F152" s="3"/>
      <c r="G152" s="3"/>
      <c r="H152" s="3"/>
      <c r="I152" s="3"/>
      <c r="J152" s="3"/>
      <c r="K152" s="3"/>
      <c r="L152" s="3"/>
      <c r="M152" s="3"/>
    </row>
    <row r="153" spans="2:13" ht="141.75" customHeight="1">
      <c r="B153" s="258" t="s">
        <v>163</v>
      </c>
      <c r="C153" s="262" t="s">
        <v>40</v>
      </c>
      <c r="D153" s="262" t="s">
        <v>28</v>
      </c>
      <c r="E153" s="4" t="s">
        <v>175</v>
      </c>
      <c r="F153" s="1">
        <f>F156+F159+F160</f>
        <v>6226.812</v>
      </c>
      <c r="G153" s="1">
        <f>G156+G159+G160</f>
        <v>3476.812</v>
      </c>
      <c r="H153" s="1">
        <f aca="true" t="shared" si="2" ref="H153:M153">H155+H156</f>
        <v>200</v>
      </c>
      <c r="I153" s="1">
        <f t="shared" si="2"/>
        <v>250</v>
      </c>
      <c r="J153" s="1">
        <v>200</v>
      </c>
      <c r="K153" s="1">
        <f t="shared" si="2"/>
        <v>700</v>
      </c>
      <c r="L153" s="1">
        <f t="shared" si="2"/>
        <v>700</v>
      </c>
      <c r="M153" s="1">
        <f t="shared" si="2"/>
        <v>700</v>
      </c>
    </row>
    <row r="154" spans="2:13" ht="30.75">
      <c r="B154" s="259"/>
      <c r="C154" s="283"/>
      <c r="D154" s="296"/>
      <c r="E154" s="4" t="s">
        <v>14</v>
      </c>
      <c r="F154" s="1"/>
      <c r="G154" s="1"/>
      <c r="H154" s="1"/>
      <c r="I154" s="1"/>
      <c r="J154" s="3"/>
      <c r="K154" s="3"/>
      <c r="L154" s="3"/>
      <c r="M154" s="3"/>
    </row>
    <row r="155" spans="2:13" ht="46.5">
      <c r="B155" s="259"/>
      <c r="C155" s="283"/>
      <c r="D155" s="296"/>
      <c r="E155" s="4" t="s">
        <v>15</v>
      </c>
      <c r="F155" s="1"/>
      <c r="G155" s="1"/>
      <c r="H155" s="1"/>
      <c r="I155" s="1"/>
      <c r="J155" s="1"/>
      <c r="K155" s="1"/>
      <c r="L155" s="1"/>
      <c r="M155" s="1"/>
    </row>
    <row r="156" spans="2:14" ht="110.25" customHeight="1">
      <c r="B156" s="259"/>
      <c r="C156" s="283"/>
      <c r="D156" s="296"/>
      <c r="E156" s="4" t="s">
        <v>164</v>
      </c>
      <c r="F156" s="11">
        <f>G156+H156+I156+J156+K156+L156+M156</f>
        <v>6077.044</v>
      </c>
      <c r="G156" s="11">
        <v>3327.044</v>
      </c>
      <c r="H156" s="1">
        <v>200</v>
      </c>
      <c r="I156" s="1">
        <v>250</v>
      </c>
      <c r="J156" s="1">
        <v>200</v>
      </c>
      <c r="K156" s="1">
        <v>700</v>
      </c>
      <c r="L156" s="1">
        <v>700</v>
      </c>
      <c r="M156" s="1">
        <v>700</v>
      </c>
      <c r="N156" s="42"/>
    </row>
    <row r="157" spans="2:13" ht="30.75">
      <c r="B157" s="259"/>
      <c r="C157" s="283"/>
      <c r="D157" s="296"/>
      <c r="E157" s="4" t="s">
        <v>17</v>
      </c>
      <c r="F157" s="3"/>
      <c r="G157" s="3"/>
      <c r="H157" s="3"/>
      <c r="I157" s="3"/>
      <c r="J157" s="3"/>
      <c r="K157" s="3"/>
      <c r="L157" s="3"/>
      <c r="M157" s="3"/>
    </row>
    <row r="158" spans="2:13" ht="46.5">
      <c r="B158" s="259"/>
      <c r="C158" s="283"/>
      <c r="D158" s="297"/>
      <c r="E158" s="4" t="s">
        <v>18</v>
      </c>
      <c r="F158" s="3"/>
      <c r="G158" s="3"/>
      <c r="H158" s="3"/>
      <c r="I158" s="3"/>
      <c r="J158" s="3"/>
      <c r="K158" s="3"/>
      <c r="L158" s="3"/>
      <c r="M158" s="3"/>
    </row>
    <row r="159" spans="2:13" ht="93">
      <c r="B159" s="259"/>
      <c r="C159" s="283"/>
      <c r="D159" s="34" t="s">
        <v>211</v>
      </c>
      <c r="E159" s="4" t="s">
        <v>149</v>
      </c>
      <c r="F159" s="21">
        <v>50.508</v>
      </c>
      <c r="G159" s="21">
        <v>50.508</v>
      </c>
      <c r="H159" s="3"/>
      <c r="I159" s="3"/>
      <c r="J159" s="3"/>
      <c r="K159" s="3"/>
      <c r="L159" s="3"/>
      <c r="M159" s="3"/>
    </row>
    <row r="160" spans="2:13" ht="62.25">
      <c r="B160" s="273"/>
      <c r="C160" s="284"/>
      <c r="D160" s="34" t="s">
        <v>234</v>
      </c>
      <c r="E160" s="4" t="s">
        <v>149</v>
      </c>
      <c r="F160" s="21">
        <v>99.26</v>
      </c>
      <c r="G160" s="21">
        <v>99.26</v>
      </c>
      <c r="H160" s="3"/>
      <c r="I160" s="3"/>
      <c r="J160" s="3"/>
      <c r="K160" s="3"/>
      <c r="L160" s="3"/>
      <c r="M160" s="3"/>
    </row>
    <row r="161" spans="2:13" ht="15">
      <c r="B161" s="277" t="s">
        <v>166</v>
      </c>
      <c r="C161" s="262" t="s">
        <v>253</v>
      </c>
      <c r="D161" s="262" t="s">
        <v>30</v>
      </c>
      <c r="E161" s="4" t="s">
        <v>21</v>
      </c>
      <c r="F161" s="1">
        <f>F163+F164</f>
        <v>400</v>
      </c>
      <c r="G161" s="1"/>
      <c r="H161" s="1"/>
      <c r="I161" s="1"/>
      <c r="J161" s="1"/>
      <c r="K161" s="1"/>
      <c r="L161" s="1"/>
      <c r="M161" s="1">
        <f>M163+M164</f>
        <v>400</v>
      </c>
    </row>
    <row r="162" spans="2:13" ht="30.75">
      <c r="B162" s="278"/>
      <c r="C162" s="271"/>
      <c r="D162" s="271"/>
      <c r="E162" s="4" t="s">
        <v>14</v>
      </c>
      <c r="F162" s="1"/>
      <c r="G162" s="1"/>
      <c r="H162" s="1"/>
      <c r="I162" s="1"/>
      <c r="J162" s="3"/>
      <c r="K162" s="3"/>
      <c r="L162" s="3"/>
      <c r="M162" s="3"/>
    </row>
    <row r="163" spans="2:13" ht="46.5">
      <c r="B163" s="278"/>
      <c r="C163" s="271"/>
      <c r="D163" s="271"/>
      <c r="E163" s="4" t="s">
        <v>15</v>
      </c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278"/>
      <c r="C164" s="271"/>
      <c r="D164" s="271"/>
      <c r="E164" s="4" t="s">
        <v>16</v>
      </c>
      <c r="F164" s="1">
        <f>G164+H164+I164+J164+K164+L164+M164</f>
        <v>400</v>
      </c>
      <c r="G164" s="1"/>
      <c r="H164" s="1"/>
      <c r="I164" s="1"/>
      <c r="J164" s="1"/>
      <c r="K164" s="1"/>
      <c r="L164" s="1"/>
      <c r="M164" s="1">
        <v>400</v>
      </c>
    </row>
    <row r="165" spans="2:13" ht="30.75">
      <c r="B165" s="278"/>
      <c r="C165" s="271"/>
      <c r="D165" s="271"/>
      <c r="E165" s="4" t="s">
        <v>17</v>
      </c>
      <c r="F165" s="3"/>
      <c r="G165" s="3"/>
      <c r="H165" s="3"/>
      <c r="I165" s="3"/>
      <c r="J165" s="3"/>
      <c r="K165" s="3"/>
      <c r="L165" s="3"/>
      <c r="M165" s="3"/>
    </row>
    <row r="166" spans="2:13" ht="46.5">
      <c r="B166" s="279"/>
      <c r="C166" s="272"/>
      <c r="D166" s="272"/>
      <c r="E166" s="4" t="s">
        <v>18</v>
      </c>
      <c r="F166" s="3"/>
      <c r="G166" s="3"/>
      <c r="H166" s="3"/>
      <c r="I166" s="3"/>
      <c r="J166" s="3"/>
      <c r="K166" s="3"/>
      <c r="L166" s="3"/>
      <c r="M166" s="3"/>
    </row>
    <row r="167" spans="2:13" ht="15">
      <c r="B167" s="277" t="s">
        <v>167</v>
      </c>
      <c r="C167" s="262" t="s">
        <v>252</v>
      </c>
      <c r="D167" s="262" t="s">
        <v>30</v>
      </c>
      <c r="E167" s="4" t="s">
        <v>21</v>
      </c>
      <c r="F167" s="1">
        <f>F169+F170</f>
        <v>300</v>
      </c>
      <c r="G167" s="1"/>
      <c r="H167" s="1"/>
      <c r="I167" s="1"/>
      <c r="J167" s="1"/>
      <c r="K167" s="1"/>
      <c r="L167" s="1"/>
      <c r="M167" s="1">
        <f>M169+M170</f>
        <v>300</v>
      </c>
    </row>
    <row r="168" spans="2:13" ht="30.75">
      <c r="B168" s="278"/>
      <c r="C168" s="271"/>
      <c r="D168" s="271"/>
      <c r="E168" s="4" t="s">
        <v>14</v>
      </c>
      <c r="F168" s="1"/>
      <c r="G168" s="1"/>
      <c r="H168" s="1"/>
      <c r="I168" s="1"/>
      <c r="J168" s="3"/>
      <c r="K168" s="3"/>
      <c r="L168" s="3"/>
      <c r="M168" s="3"/>
    </row>
    <row r="169" spans="2:13" ht="46.5">
      <c r="B169" s="278"/>
      <c r="C169" s="271"/>
      <c r="D169" s="271"/>
      <c r="E169" s="4" t="s">
        <v>15</v>
      </c>
      <c r="F169" s="1"/>
      <c r="G169" s="1"/>
      <c r="H169" s="1"/>
      <c r="I169" s="1"/>
      <c r="J169" s="1"/>
      <c r="K169" s="1"/>
      <c r="L169" s="1"/>
      <c r="M169" s="1"/>
    </row>
    <row r="170" spans="2:13" ht="31.5" customHeight="1">
      <c r="B170" s="278"/>
      <c r="C170" s="271"/>
      <c r="D170" s="271"/>
      <c r="E170" s="4" t="s">
        <v>16</v>
      </c>
      <c r="F170" s="1">
        <f>G170+H170+I170+J170+K170+L170+M170</f>
        <v>300</v>
      </c>
      <c r="G170" s="1"/>
      <c r="H170" s="1"/>
      <c r="I170" s="1"/>
      <c r="J170" s="1"/>
      <c r="K170" s="1"/>
      <c r="L170" s="1"/>
      <c r="M170" s="1">
        <v>300</v>
      </c>
    </row>
    <row r="171" spans="2:13" ht="30.75">
      <c r="B171" s="278"/>
      <c r="C171" s="271"/>
      <c r="D171" s="271"/>
      <c r="E171" s="4" t="s">
        <v>17</v>
      </c>
      <c r="F171" s="3"/>
      <c r="G171" s="3"/>
      <c r="H171" s="3"/>
      <c r="I171" s="3"/>
      <c r="J171" s="3"/>
      <c r="K171" s="3"/>
      <c r="L171" s="3"/>
      <c r="M171" s="3"/>
    </row>
    <row r="172" spans="2:13" ht="46.5">
      <c r="B172" s="279"/>
      <c r="C172" s="272"/>
      <c r="D172" s="272"/>
      <c r="E172" s="4" t="s">
        <v>18</v>
      </c>
      <c r="F172" s="3"/>
      <c r="G172" s="3"/>
      <c r="H172" s="3"/>
      <c r="I172" s="3"/>
      <c r="J172" s="3"/>
      <c r="K172" s="3"/>
      <c r="L172" s="3"/>
      <c r="M172" s="3"/>
    </row>
    <row r="173" spans="2:13" ht="15">
      <c r="B173" s="277" t="s">
        <v>168</v>
      </c>
      <c r="C173" s="262" t="s">
        <v>43</v>
      </c>
      <c r="D173" s="262" t="s">
        <v>44</v>
      </c>
      <c r="E173" s="4" t="s">
        <v>21</v>
      </c>
      <c r="F173" s="1">
        <f>F175+F176</f>
        <v>30</v>
      </c>
      <c r="G173" s="1">
        <v>30</v>
      </c>
      <c r="H173" s="1"/>
      <c r="I173" s="1">
        <f>I175+I176</f>
        <v>0</v>
      </c>
      <c r="J173" s="1"/>
      <c r="K173" s="1"/>
      <c r="L173" s="1"/>
      <c r="M173" s="1"/>
    </row>
    <row r="174" spans="2:13" ht="31.5" customHeight="1">
      <c r="B174" s="278"/>
      <c r="C174" s="271"/>
      <c r="D174" s="271"/>
      <c r="E174" s="4" t="s">
        <v>14</v>
      </c>
      <c r="F174" s="1"/>
      <c r="G174" s="1"/>
      <c r="H174" s="1"/>
      <c r="I174" s="1"/>
      <c r="J174" s="3"/>
      <c r="K174" s="3"/>
      <c r="L174" s="3"/>
      <c r="M174" s="3"/>
    </row>
    <row r="175" spans="2:13" ht="46.5">
      <c r="B175" s="278"/>
      <c r="C175" s="271"/>
      <c r="D175" s="271"/>
      <c r="E175" s="4" t="s">
        <v>15</v>
      </c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278"/>
      <c r="C176" s="271"/>
      <c r="D176" s="271"/>
      <c r="E176" s="4" t="s">
        <v>16</v>
      </c>
      <c r="F176" s="1">
        <f>G176+H176+I176+J176+M176</f>
        <v>30</v>
      </c>
      <c r="G176" s="1">
        <v>30</v>
      </c>
      <c r="H176" s="1"/>
      <c r="I176" s="1"/>
      <c r="J176" s="1"/>
      <c r="K176" s="1"/>
      <c r="L176" s="1"/>
      <c r="M176" s="1"/>
    </row>
    <row r="177" spans="2:13" ht="30.75">
      <c r="B177" s="278"/>
      <c r="C177" s="271"/>
      <c r="D177" s="271"/>
      <c r="E177" s="4" t="s">
        <v>17</v>
      </c>
      <c r="F177" s="3"/>
      <c r="G177" s="3"/>
      <c r="H177" s="3"/>
      <c r="I177" s="3"/>
      <c r="J177" s="3"/>
      <c r="K177" s="3"/>
      <c r="L177" s="3"/>
      <c r="M177" s="3"/>
    </row>
    <row r="178" spans="2:13" ht="46.5">
      <c r="B178" s="279"/>
      <c r="C178" s="272"/>
      <c r="D178" s="272"/>
      <c r="E178" s="4" t="s">
        <v>18</v>
      </c>
      <c r="F178" s="3"/>
      <c r="G178" s="3"/>
      <c r="H178" s="3"/>
      <c r="I178" s="3"/>
      <c r="J178" s="3"/>
      <c r="K178" s="3"/>
      <c r="L178" s="3"/>
      <c r="M178" s="3"/>
    </row>
    <row r="179" spans="2:14" ht="15">
      <c r="B179" s="277" t="s">
        <v>169</v>
      </c>
      <c r="C179" s="262" t="s">
        <v>307</v>
      </c>
      <c r="D179" s="262" t="s">
        <v>30</v>
      </c>
      <c r="E179" s="4" t="s">
        <v>21</v>
      </c>
      <c r="F179" s="1">
        <f>F182+F185</f>
        <v>14989.9</v>
      </c>
      <c r="G179" s="11">
        <v>1215</v>
      </c>
      <c r="H179" s="1">
        <v>3523</v>
      </c>
      <c r="I179" s="1">
        <f>I181+I182</f>
        <v>1871.9</v>
      </c>
      <c r="J179" s="1">
        <f>J181+J182</f>
        <v>2450</v>
      </c>
      <c r="K179" s="1">
        <f>K181+K182</f>
        <v>3330</v>
      </c>
      <c r="L179" s="1">
        <f>L181+L182</f>
        <v>1300</v>
      </c>
      <c r="M179" s="1">
        <f>M181+M182</f>
        <v>1300</v>
      </c>
      <c r="N179" s="42"/>
    </row>
    <row r="180" spans="2:13" ht="31.5" customHeight="1">
      <c r="B180" s="278"/>
      <c r="C180" s="271"/>
      <c r="D180" s="271"/>
      <c r="E180" s="4" t="s">
        <v>14</v>
      </c>
      <c r="F180" s="1"/>
      <c r="G180" s="1"/>
      <c r="H180" s="1"/>
      <c r="I180" s="1"/>
      <c r="J180" s="3"/>
      <c r="K180" s="3"/>
      <c r="L180" s="3"/>
      <c r="M180" s="3"/>
    </row>
    <row r="181" spans="2:13" ht="46.5">
      <c r="B181" s="278"/>
      <c r="C181" s="271"/>
      <c r="D181" s="271"/>
      <c r="E181" s="4" t="s">
        <v>15</v>
      </c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278"/>
      <c r="C182" s="271"/>
      <c r="D182" s="271"/>
      <c r="E182" s="4" t="s">
        <v>16</v>
      </c>
      <c r="F182" s="1">
        <f>G182+H182+I182+J182+K182+L182+M182</f>
        <v>14989.9</v>
      </c>
      <c r="G182" s="11">
        <v>1215</v>
      </c>
      <c r="H182" s="1">
        <v>3523</v>
      </c>
      <c r="I182" s="1">
        <v>1871.9</v>
      </c>
      <c r="J182" s="1">
        <v>2450</v>
      </c>
      <c r="K182" s="1">
        <v>3330</v>
      </c>
      <c r="L182" s="1">
        <v>1300</v>
      </c>
      <c r="M182" s="1">
        <v>1300</v>
      </c>
    </row>
    <row r="183" spans="2:13" ht="93">
      <c r="B183" s="278"/>
      <c r="C183" s="271"/>
      <c r="D183" s="271"/>
      <c r="E183" s="4" t="s">
        <v>314</v>
      </c>
      <c r="F183" s="1">
        <v>3523</v>
      </c>
      <c r="G183" s="3"/>
      <c r="H183" s="1">
        <v>3523</v>
      </c>
      <c r="I183" s="1"/>
      <c r="J183" s="1"/>
      <c r="K183" s="1"/>
      <c r="L183" s="1"/>
      <c r="M183" s="1"/>
    </row>
    <row r="184" spans="2:13" ht="30.75">
      <c r="B184" s="278"/>
      <c r="C184" s="271"/>
      <c r="D184" s="271"/>
      <c r="E184" s="4" t="s">
        <v>17</v>
      </c>
      <c r="F184" s="3"/>
      <c r="G184" s="3"/>
      <c r="H184" s="3"/>
      <c r="I184" s="3"/>
      <c r="J184" s="3"/>
      <c r="K184" s="3"/>
      <c r="L184" s="3"/>
      <c r="M184" s="3"/>
    </row>
    <row r="185" spans="2:13" ht="46.5">
      <c r="B185" s="279"/>
      <c r="C185" s="272"/>
      <c r="D185" s="272"/>
      <c r="E185" s="4" t="s">
        <v>18</v>
      </c>
      <c r="F185" s="1"/>
      <c r="G185" s="3"/>
      <c r="H185" s="1"/>
      <c r="I185" s="3"/>
      <c r="J185" s="3"/>
      <c r="K185" s="3"/>
      <c r="L185" s="3"/>
      <c r="M185" s="3"/>
    </row>
    <row r="186" spans="2:13" ht="15">
      <c r="B186" s="277" t="s">
        <v>170</v>
      </c>
      <c r="C186" s="262" t="s">
        <v>308</v>
      </c>
      <c r="D186" s="262" t="s">
        <v>30</v>
      </c>
      <c r="E186" s="4" t="s">
        <v>21</v>
      </c>
      <c r="F186" s="1">
        <f>G186+H186+I186+J186+K186+L186+M186</f>
        <v>1190</v>
      </c>
      <c r="G186" s="1">
        <f>SUM(G189)</f>
        <v>170</v>
      </c>
      <c r="H186" s="1">
        <f>H190</f>
        <v>170</v>
      </c>
      <c r="I186" s="1">
        <f>I188+I189</f>
        <v>170</v>
      </c>
      <c r="J186" s="1">
        <f>J188+J189</f>
        <v>170</v>
      </c>
      <c r="K186" s="1">
        <f>K188+K189</f>
        <v>170</v>
      </c>
      <c r="L186" s="1">
        <f>L188+L189</f>
        <v>170</v>
      </c>
      <c r="M186" s="1">
        <f>M188+M189</f>
        <v>170</v>
      </c>
    </row>
    <row r="187" spans="2:13" ht="31.5" customHeight="1">
      <c r="B187" s="278"/>
      <c r="C187" s="271"/>
      <c r="D187" s="271"/>
      <c r="E187" s="4" t="s">
        <v>14</v>
      </c>
      <c r="F187" s="1"/>
      <c r="G187" s="1"/>
      <c r="H187" s="1"/>
      <c r="I187" s="1"/>
      <c r="J187" s="3"/>
      <c r="K187" s="3"/>
      <c r="L187" s="3"/>
      <c r="M187" s="3"/>
    </row>
    <row r="188" spans="2:13" ht="46.5">
      <c r="B188" s="278"/>
      <c r="C188" s="271"/>
      <c r="D188" s="271"/>
      <c r="E188" s="4" t="s">
        <v>15</v>
      </c>
      <c r="F188" s="1"/>
      <c r="G188" s="1"/>
      <c r="H188" s="1"/>
      <c r="I188" s="1"/>
      <c r="J188" s="1"/>
      <c r="K188" s="1"/>
      <c r="L188" s="1"/>
      <c r="M188" s="1"/>
    </row>
    <row r="189" spans="2:13" ht="31.5" customHeight="1">
      <c r="B189" s="278"/>
      <c r="C189" s="271"/>
      <c r="D189" s="271"/>
      <c r="E189" s="4" t="s">
        <v>16</v>
      </c>
      <c r="F189" s="1">
        <f>G189+H189+I189+J189+K189+L189+M189</f>
        <v>1190</v>
      </c>
      <c r="G189" s="1">
        <v>170</v>
      </c>
      <c r="H189" s="1">
        <v>170</v>
      </c>
      <c r="I189" s="1">
        <v>170</v>
      </c>
      <c r="J189" s="1">
        <v>170</v>
      </c>
      <c r="K189" s="1">
        <v>170</v>
      </c>
      <c r="L189" s="1">
        <v>170</v>
      </c>
      <c r="M189" s="1">
        <v>170</v>
      </c>
    </row>
    <row r="190" spans="2:14" ht="103.5" customHeight="1">
      <c r="B190" s="278"/>
      <c r="C190" s="271"/>
      <c r="D190" s="271"/>
      <c r="E190" s="4" t="s">
        <v>314</v>
      </c>
      <c r="F190" s="1">
        <v>170</v>
      </c>
      <c r="G190" s="3"/>
      <c r="H190" s="1">
        <v>170</v>
      </c>
      <c r="I190" s="1"/>
      <c r="J190" s="1"/>
      <c r="K190" s="1"/>
      <c r="L190" s="1"/>
      <c r="M190" s="1"/>
      <c r="N190" s="4"/>
    </row>
    <row r="191" spans="2:13" ht="30.75">
      <c r="B191" s="278"/>
      <c r="C191" s="271"/>
      <c r="D191" s="271"/>
      <c r="E191" s="4" t="s">
        <v>17</v>
      </c>
      <c r="F191" s="3"/>
      <c r="G191" s="3"/>
      <c r="H191" s="3"/>
      <c r="I191" s="3"/>
      <c r="J191" s="3"/>
      <c r="K191" s="3"/>
      <c r="L191" s="3"/>
      <c r="M191" s="3"/>
    </row>
    <row r="192" spans="2:13" ht="46.5">
      <c r="B192" s="279"/>
      <c r="C192" s="272"/>
      <c r="D192" s="272"/>
      <c r="E192" s="4" t="s">
        <v>18</v>
      </c>
      <c r="F192" s="7"/>
      <c r="G192" s="7"/>
      <c r="H192" s="7"/>
      <c r="I192" s="3"/>
      <c r="J192" s="3"/>
      <c r="K192" s="3"/>
      <c r="L192" s="3"/>
      <c r="M192" s="3"/>
    </row>
    <row r="193" spans="2:13" ht="15">
      <c r="B193" s="277" t="s">
        <v>171</v>
      </c>
      <c r="C193" s="262" t="s">
        <v>47</v>
      </c>
      <c r="D193" s="262" t="s">
        <v>30</v>
      </c>
      <c r="E193" s="4" t="s">
        <v>21</v>
      </c>
      <c r="F193" s="1">
        <f>F195+F196</f>
        <v>900</v>
      </c>
      <c r="G193" s="1"/>
      <c r="H193" s="1">
        <f>H195+H196</f>
        <v>0</v>
      </c>
      <c r="I193" s="1"/>
      <c r="J193" s="1">
        <v>400</v>
      </c>
      <c r="K193" s="1"/>
      <c r="L193" s="1">
        <f>L195+L196</f>
        <v>500</v>
      </c>
      <c r="M193" s="1"/>
    </row>
    <row r="194" spans="2:13" ht="30.75">
      <c r="B194" s="278"/>
      <c r="C194" s="271"/>
      <c r="D194" s="271"/>
      <c r="E194" s="4" t="s">
        <v>14</v>
      </c>
      <c r="F194" s="1"/>
      <c r="G194" s="1"/>
      <c r="H194" s="1"/>
      <c r="I194" s="1"/>
      <c r="J194" s="3"/>
      <c r="K194" s="3"/>
      <c r="L194" s="3"/>
      <c r="M194" s="3"/>
    </row>
    <row r="195" spans="2:13" ht="46.5">
      <c r="B195" s="278"/>
      <c r="C195" s="271"/>
      <c r="D195" s="271"/>
      <c r="E195" s="4" t="s">
        <v>15</v>
      </c>
      <c r="F195" s="1"/>
      <c r="G195" s="1"/>
      <c r="H195" s="1"/>
      <c r="I195" s="1"/>
      <c r="J195" s="1"/>
      <c r="K195" s="1"/>
      <c r="L195" s="1"/>
      <c r="M195" s="1"/>
    </row>
    <row r="196" spans="2:13" ht="31.5" customHeight="1">
      <c r="B196" s="278"/>
      <c r="C196" s="271"/>
      <c r="D196" s="271"/>
      <c r="E196" s="4" t="s">
        <v>16</v>
      </c>
      <c r="F196" s="1">
        <f>G196+H196+I196+J196+K196+L196+M196</f>
        <v>900</v>
      </c>
      <c r="G196" s="1"/>
      <c r="H196" s="1"/>
      <c r="I196" s="1"/>
      <c r="J196" s="1">
        <v>400</v>
      </c>
      <c r="K196" s="1"/>
      <c r="L196" s="1">
        <v>500</v>
      </c>
      <c r="M196" s="1"/>
    </row>
    <row r="197" spans="2:13" ht="30.75">
      <c r="B197" s="278"/>
      <c r="C197" s="271"/>
      <c r="D197" s="271"/>
      <c r="E197" s="4" t="s">
        <v>17</v>
      </c>
      <c r="F197" s="3"/>
      <c r="G197" s="3"/>
      <c r="H197" s="3"/>
      <c r="I197" s="3"/>
      <c r="J197" s="3"/>
      <c r="K197" s="3"/>
      <c r="L197" s="3"/>
      <c r="M197" s="3"/>
    </row>
    <row r="198" spans="2:13" ht="46.5">
      <c r="B198" s="279"/>
      <c r="C198" s="272"/>
      <c r="D198" s="272"/>
      <c r="E198" s="4" t="s">
        <v>18</v>
      </c>
      <c r="F198" s="3"/>
      <c r="G198" s="3"/>
      <c r="H198" s="3"/>
      <c r="I198" s="3"/>
      <c r="J198" s="3"/>
      <c r="K198" s="3"/>
      <c r="L198" s="3"/>
      <c r="M198" s="3"/>
    </row>
    <row r="199" spans="2:13" ht="15">
      <c r="B199" s="277" t="s">
        <v>172</v>
      </c>
      <c r="C199" s="262" t="s">
        <v>48</v>
      </c>
      <c r="D199" s="262" t="s">
        <v>44</v>
      </c>
      <c r="E199" s="4" t="s">
        <v>21</v>
      </c>
      <c r="F199" s="1">
        <f>F201+F202</f>
        <v>700</v>
      </c>
      <c r="G199" s="1"/>
      <c r="H199" s="1"/>
      <c r="I199" s="1"/>
      <c r="J199" s="1">
        <v>300</v>
      </c>
      <c r="K199" s="1"/>
      <c r="L199" s="1">
        <f>L201+L202</f>
        <v>400</v>
      </c>
      <c r="M199" s="1"/>
    </row>
    <row r="200" spans="2:13" ht="30.75">
      <c r="B200" s="278"/>
      <c r="C200" s="271"/>
      <c r="D200" s="271"/>
      <c r="E200" s="4" t="s">
        <v>14</v>
      </c>
      <c r="F200" s="1"/>
      <c r="G200" s="1"/>
      <c r="H200" s="1"/>
      <c r="I200" s="1"/>
      <c r="J200" s="3"/>
      <c r="K200" s="3"/>
      <c r="L200" s="3"/>
      <c r="M200" s="3"/>
    </row>
    <row r="201" spans="2:13" ht="46.5">
      <c r="B201" s="278"/>
      <c r="C201" s="271"/>
      <c r="D201" s="271"/>
      <c r="E201" s="4" t="s">
        <v>15</v>
      </c>
      <c r="F201" s="1"/>
      <c r="G201" s="1"/>
      <c r="H201" s="1"/>
      <c r="I201" s="1"/>
      <c r="J201" s="1"/>
      <c r="K201" s="1"/>
      <c r="L201" s="1"/>
      <c r="M201" s="1"/>
    </row>
    <row r="202" spans="2:13" ht="31.5" customHeight="1">
      <c r="B202" s="278"/>
      <c r="C202" s="271"/>
      <c r="D202" s="271"/>
      <c r="E202" s="4" t="s">
        <v>16</v>
      </c>
      <c r="F202" s="1">
        <f>G202+H202+I202+J202+K202+L202+M202</f>
        <v>700</v>
      </c>
      <c r="G202" s="1"/>
      <c r="H202" s="1"/>
      <c r="I202" s="1"/>
      <c r="J202" s="1">
        <v>300</v>
      </c>
      <c r="K202" s="1"/>
      <c r="L202" s="1">
        <v>400</v>
      </c>
      <c r="M202" s="1"/>
    </row>
    <row r="203" spans="2:13" ht="30.75">
      <c r="B203" s="278"/>
      <c r="C203" s="271"/>
      <c r="D203" s="271"/>
      <c r="E203" s="4" t="s">
        <v>17</v>
      </c>
      <c r="F203" s="3"/>
      <c r="G203" s="3"/>
      <c r="H203" s="3"/>
      <c r="I203" s="3"/>
      <c r="J203" s="3"/>
      <c r="K203" s="3"/>
      <c r="L203" s="3"/>
      <c r="M203" s="3"/>
    </row>
    <row r="204" spans="2:13" ht="46.5">
      <c r="B204" s="279"/>
      <c r="C204" s="272"/>
      <c r="D204" s="272"/>
      <c r="E204" s="4" t="s">
        <v>18</v>
      </c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277" t="s">
        <v>173</v>
      </c>
      <c r="C205" s="262" t="s">
        <v>49</v>
      </c>
      <c r="D205" s="262" t="s">
        <v>30</v>
      </c>
      <c r="E205" s="4" t="s">
        <v>21</v>
      </c>
      <c r="F205" s="1">
        <f>F207+F208</f>
        <v>546.4</v>
      </c>
      <c r="G205" s="1">
        <v>96.4</v>
      </c>
      <c r="H205" s="1">
        <f aca="true" t="shared" si="3" ref="H205:M205">H207+H208</f>
        <v>0</v>
      </c>
      <c r="I205" s="1">
        <f t="shared" si="3"/>
        <v>0</v>
      </c>
      <c r="J205" s="1"/>
      <c r="K205" s="1">
        <f t="shared" si="3"/>
        <v>150</v>
      </c>
      <c r="L205" s="1">
        <f t="shared" si="3"/>
        <v>150</v>
      </c>
      <c r="M205" s="1">
        <f t="shared" si="3"/>
        <v>150</v>
      </c>
    </row>
    <row r="206" spans="2:13" ht="30.75">
      <c r="B206" s="278"/>
      <c r="C206" s="271"/>
      <c r="D206" s="271"/>
      <c r="E206" s="4" t="s">
        <v>14</v>
      </c>
      <c r="F206" s="1"/>
      <c r="G206" s="1"/>
      <c r="H206" s="1"/>
      <c r="I206" s="1"/>
      <c r="J206" s="3"/>
      <c r="K206" s="3"/>
      <c r="L206" s="3"/>
      <c r="M206" s="3"/>
    </row>
    <row r="207" spans="2:13" ht="46.5">
      <c r="B207" s="278"/>
      <c r="C207" s="271"/>
      <c r="D207" s="271"/>
      <c r="E207" s="4" t="s">
        <v>15</v>
      </c>
      <c r="F207" s="1"/>
      <c r="G207" s="1"/>
      <c r="H207" s="1"/>
      <c r="I207" s="1"/>
      <c r="J207" s="1"/>
      <c r="K207" s="1"/>
      <c r="L207" s="1"/>
      <c r="M207" s="1"/>
    </row>
    <row r="208" spans="2:13" ht="31.5" customHeight="1">
      <c r="B208" s="278"/>
      <c r="C208" s="271"/>
      <c r="D208" s="271"/>
      <c r="E208" s="4" t="s">
        <v>16</v>
      </c>
      <c r="F208" s="1">
        <f>G208+H208+I208+J208+K208+L208+M208</f>
        <v>546.4</v>
      </c>
      <c r="G208" s="1">
        <v>96.4</v>
      </c>
      <c r="H208" s="1"/>
      <c r="I208" s="1"/>
      <c r="J208" s="1"/>
      <c r="K208" s="1">
        <v>150</v>
      </c>
      <c r="L208" s="1">
        <v>150</v>
      </c>
      <c r="M208" s="1">
        <v>150</v>
      </c>
    </row>
    <row r="209" spans="2:13" ht="30.75">
      <c r="B209" s="278"/>
      <c r="C209" s="271"/>
      <c r="D209" s="271"/>
      <c r="E209" s="4" t="s">
        <v>17</v>
      </c>
      <c r="F209" s="3"/>
      <c r="G209" s="3"/>
      <c r="H209" s="3"/>
      <c r="I209" s="3"/>
      <c r="J209" s="3"/>
      <c r="K209" s="3"/>
      <c r="L209" s="3"/>
      <c r="M209" s="3"/>
    </row>
    <row r="210" spans="2:13" ht="46.5">
      <c r="B210" s="279"/>
      <c r="C210" s="272"/>
      <c r="D210" s="272"/>
      <c r="E210" s="4" t="s">
        <v>18</v>
      </c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258" t="s">
        <v>174</v>
      </c>
      <c r="C211" s="262" t="s">
        <v>108</v>
      </c>
      <c r="D211" s="262" t="s">
        <v>30</v>
      </c>
      <c r="E211" s="4" t="s">
        <v>21</v>
      </c>
      <c r="F211" s="40">
        <v>600</v>
      </c>
      <c r="G211" s="40">
        <v>600</v>
      </c>
      <c r="H211" s="3"/>
      <c r="I211" s="3"/>
      <c r="J211" s="3"/>
      <c r="K211" s="3"/>
      <c r="L211" s="3"/>
      <c r="M211" s="3"/>
    </row>
    <row r="212" spans="2:13" ht="30.75">
      <c r="B212" s="259"/>
      <c r="C212" s="271"/>
      <c r="D212" s="271"/>
      <c r="E212" s="4" t="s">
        <v>14</v>
      </c>
      <c r="F212" s="40"/>
      <c r="G212" s="40"/>
      <c r="H212" s="3"/>
      <c r="I212" s="3"/>
      <c r="J212" s="3"/>
      <c r="K212" s="3"/>
      <c r="L212" s="3"/>
      <c r="M212" s="3"/>
    </row>
    <row r="213" spans="2:13" ht="46.5">
      <c r="B213" s="259"/>
      <c r="C213" s="271"/>
      <c r="D213" s="271"/>
      <c r="E213" s="4" t="s">
        <v>15</v>
      </c>
      <c r="F213" s="40"/>
      <c r="G213" s="40"/>
      <c r="H213" s="3"/>
      <c r="I213" s="3"/>
      <c r="J213" s="3"/>
      <c r="K213" s="3"/>
      <c r="L213" s="3"/>
      <c r="M213" s="3"/>
    </row>
    <row r="214" spans="2:13" ht="31.5" customHeight="1">
      <c r="B214" s="259"/>
      <c r="C214" s="271"/>
      <c r="D214" s="271"/>
      <c r="E214" s="4" t="s">
        <v>16</v>
      </c>
      <c r="F214" s="40">
        <v>600</v>
      </c>
      <c r="G214" s="40">
        <v>600</v>
      </c>
      <c r="H214" s="3"/>
      <c r="I214" s="3"/>
      <c r="J214" s="3"/>
      <c r="K214" s="3"/>
      <c r="L214" s="3"/>
      <c r="M214" s="3"/>
    </row>
    <row r="215" spans="2:13" ht="30.75">
      <c r="B215" s="259"/>
      <c r="C215" s="271"/>
      <c r="D215" s="271"/>
      <c r="E215" s="4" t="s">
        <v>17</v>
      </c>
      <c r="F215" s="3"/>
      <c r="G215" s="3"/>
      <c r="H215" s="3"/>
      <c r="I215" s="3"/>
      <c r="J215" s="3"/>
      <c r="K215" s="3"/>
      <c r="L215" s="3"/>
      <c r="M215" s="3"/>
    </row>
    <row r="216" spans="2:13" ht="46.5">
      <c r="B216" s="273"/>
      <c r="C216" s="272"/>
      <c r="D216" s="272"/>
      <c r="E216" s="4" t="s">
        <v>18</v>
      </c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375" t="s">
        <v>294</v>
      </c>
      <c r="C217" s="262" t="s">
        <v>312</v>
      </c>
      <c r="D217" s="262" t="s">
        <v>30</v>
      </c>
      <c r="E217" s="4" t="s">
        <v>21</v>
      </c>
      <c r="F217" s="3">
        <f>H217</f>
        <v>505.3</v>
      </c>
      <c r="G217" s="3"/>
      <c r="H217" s="3">
        <v>505.3</v>
      </c>
      <c r="I217" s="3"/>
      <c r="J217" s="3"/>
      <c r="K217" s="3"/>
      <c r="L217" s="3"/>
      <c r="M217" s="3"/>
    </row>
    <row r="218" spans="2:13" ht="30.75">
      <c r="B218" s="376"/>
      <c r="C218" s="271"/>
      <c r="D218" s="271"/>
      <c r="E218" s="4" t="s">
        <v>14</v>
      </c>
      <c r="F218" s="3"/>
      <c r="G218" s="3"/>
      <c r="H218" s="3"/>
      <c r="I218" s="3"/>
      <c r="J218" s="3"/>
      <c r="K218" s="3"/>
      <c r="L218" s="3"/>
      <c r="M218" s="3"/>
    </row>
    <row r="219" spans="2:13" ht="46.5">
      <c r="B219" s="376"/>
      <c r="C219" s="271"/>
      <c r="D219" s="271"/>
      <c r="E219" s="4" t="s">
        <v>15</v>
      </c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376"/>
      <c r="C220" s="271"/>
      <c r="D220" s="271"/>
      <c r="E220" s="4" t="s">
        <v>16</v>
      </c>
      <c r="F220" s="3">
        <f>H220</f>
        <v>505.3</v>
      </c>
      <c r="G220" s="3"/>
      <c r="H220" s="3">
        <v>505.3</v>
      </c>
      <c r="I220" s="3"/>
      <c r="J220" s="3"/>
      <c r="K220" s="3"/>
      <c r="L220" s="3"/>
      <c r="M220" s="3"/>
    </row>
    <row r="221" spans="2:13" ht="93">
      <c r="B221" s="376"/>
      <c r="C221" s="271"/>
      <c r="D221" s="271"/>
      <c r="E221" s="4" t="s">
        <v>314</v>
      </c>
      <c r="F221" s="3">
        <f>H221</f>
        <v>505.3</v>
      </c>
      <c r="G221" s="3"/>
      <c r="H221" s="3">
        <v>505.3</v>
      </c>
      <c r="I221" s="3"/>
      <c r="J221" s="3"/>
      <c r="K221" s="3"/>
      <c r="L221" s="3"/>
      <c r="M221" s="3"/>
    </row>
    <row r="222" spans="2:13" ht="30.75">
      <c r="B222" s="376"/>
      <c r="C222" s="271"/>
      <c r="D222" s="271"/>
      <c r="E222" s="4" t="s">
        <v>17</v>
      </c>
      <c r="F222" s="3"/>
      <c r="G222" s="3"/>
      <c r="H222" s="3"/>
      <c r="I222" s="3"/>
      <c r="J222" s="3"/>
      <c r="K222" s="3"/>
      <c r="L222" s="3"/>
      <c r="M222" s="3"/>
    </row>
    <row r="223" spans="2:13" ht="46.5">
      <c r="B223" s="377"/>
      <c r="C223" s="272"/>
      <c r="D223" s="272"/>
      <c r="E223" s="4" t="s">
        <v>18</v>
      </c>
      <c r="F223" s="3"/>
      <c r="G223" s="3"/>
      <c r="H223" s="3"/>
      <c r="I223" s="3"/>
      <c r="J223" s="3"/>
      <c r="K223" s="3"/>
      <c r="L223" s="3"/>
      <c r="M223" s="3"/>
    </row>
    <row r="224" spans="2:14" ht="131.25" customHeight="1">
      <c r="B224" s="258" t="s">
        <v>177</v>
      </c>
      <c r="C224" s="262" t="s">
        <v>124</v>
      </c>
      <c r="D224" s="262" t="s">
        <v>30</v>
      </c>
      <c r="E224" s="4" t="s">
        <v>175</v>
      </c>
      <c r="F224" s="1">
        <f>F227+F228+F231+F232+F233+F234</f>
        <v>909.5699999999999</v>
      </c>
      <c r="G224" s="1">
        <v>200</v>
      </c>
      <c r="H224" s="1">
        <f>H228</f>
        <v>50</v>
      </c>
      <c r="I224" s="1">
        <f>I226+I227</f>
        <v>150</v>
      </c>
      <c r="J224" s="1">
        <f>J226+J227</f>
        <v>59.57</v>
      </c>
      <c r="K224" s="1">
        <f>K226+K227</f>
        <v>150</v>
      </c>
      <c r="L224" s="1">
        <f>L226+L227</f>
        <v>150</v>
      </c>
      <c r="M224" s="1">
        <f>M226+M227</f>
        <v>150</v>
      </c>
      <c r="N224" s="39"/>
    </row>
    <row r="225" spans="2:13" ht="31.5" customHeight="1">
      <c r="B225" s="259"/>
      <c r="C225" s="271"/>
      <c r="D225" s="271"/>
      <c r="E225" s="4" t="s">
        <v>14</v>
      </c>
      <c r="F225" s="1"/>
      <c r="G225" s="1"/>
      <c r="H225" s="1"/>
      <c r="I225" s="1"/>
      <c r="J225" s="3"/>
      <c r="K225" s="3"/>
      <c r="L225" s="3"/>
      <c r="M225" s="3"/>
    </row>
    <row r="226" spans="2:13" ht="46.5">
      <c r="B226" s="259"/>
      <c r="C226" s="271"/>
      <c r="D226" s="271"/>
      <c r="E226" s="4" t="s">
        <v>15</v>
      </c>
      <c r="F226" s="1"/>
      <c r="G226" s="1"/>
      <c r="H226" s="1"/>
      <c r="I226" s="1"/>
      <c r="J226" s="1"/>
      <c r="K226" s="1"/>
      <c r="L226" s="1"/>
      <c r="M226" s="1"/>
    </row>
    <row r="227" spans="2:14" ht="93">
      <c r="B227" s="259"/>
      <c r="C227" s="271"/>
      <c r="D227" s="271"/>
      <c r="E227" s="4" t="s">
        <v>165</v>
      </c>
      <c r="F227" s="1">
        <f>I227+J227+K227+L227+M227+G227</f>
        <v>814.5699999999999</v>
      </c>
      <c r="G227" s="1">
        <v>155</v>
      </c>
      <c r="H227" s="5">
        <v>50</v>
      </c>
      <c r="I227" s="1">
        <v>150</v>
      </c>
      <c r="J227" s="1">
        <v>59.57</v>
      </c>
      <c r="K227" s="1">
        <v>150</v>
      </c>
      <c r="L227" s="1">
        <v>150</v>
      </c>
      <c r="M227" s="1">
        <v>150</v>
      </c>
      <c r="N227" s="39"/>
    </row>
    <row r="228" spans="2:14" ht="93">
      <c r="B228" s="259"/>
      <c r="C228" s="271"/>
      <c r="D228" s="271"/>
      <c r="E228" s="4" t="s">
        <v>314</v>
      </c>
      <c r="F228" s="3">
        <v>50</v>
      </c>
      <c r="G228" s="3"/>
      <c r="H228" s="1">
        <v>50</v>
      </c>
      <c r="I228" s="1"/>
      <c r="J228" s="1"/>
      <c r="K228" s="1"/>
      <c r="L228" s="1"/>
      <c r="M228" s="1"/>
      <c r="N228" s="39"/>
    </row>
    <row r="229" spans="2:13" ht="30.75">
      <c r="B229" s="259"/>
      <c r="C229" s="271"/>
      <c r="D229" s="271"/>
      <c r="E229" s="4" t="s">
        <v>17</v>
      </c>
      <c r="F229" s="3"/>
      <c r="G229" s="3"/>
      <c r="H229" s="3"/>
      <c r="I229" s="3"/>
      <c r="J229" s="3"/>
      <c r="K229" s="3"/>
      <c r="L229" s="3"/>
      <c r="M229" s="3"/>
    </row>
    <row r="230" spans="2:13" ht="46.5">
      <c r="B230" s="259"/>
      <c r="C230" s="271"/>
      <c r="D230" s="272"/>
      <c r="E230" s="4" t="s">
        <v>18</v>
      </c>
      <c r="F230" s="7"/>
      <c r="G230" s="7"/>
      <c r="H230" s="7"/>
      <c r="I230" s="3"/>
      <c r="J230" s="3"/>
      <c r="K230" s="3"/>
      <c r="L230" s="3"/>
      <c r="M230" s="3"/>
    </row>
    <row r="231" spans="2:13" ht="95.25" customHeight="1">
      <c r="B231" s="259"/>
      <c r="C231" s="259"/>
      <c r="D231" s="41" t="s">
        <v>217</v>
      </c>
      <c r="E231" s="4" t="s">
        <v>176</v>
      </c>
      <c r="F231" s="1">
        <f>G231+H231+I231+J231+K231+L231+M231</f>
        <v>10</v>
      </c>
      <c r="G231" s="3">
        <v>10</v>
      </c>
      <c r="H231" s="3"/>
      <c r="I231" s="3"/>
      <c r="J231" s="3"/>
      <c r="K231" s="3"/>
      <c r="L231" s="3"/>
      <c r="M231" s="3"/>
    </row>
    <row r="232" spans="2:13" ht="113.25" customHeight="1">
      <c r="B232" s="259"/>
      <c r="C232" s="259"/>
      <c r="D232" s="41" t="s">
        <v>218</v>
      </c>
      <c r="E232" s="4" t="s">
        <v>176</v>
      </c>
      <c r="F232" s="1">
        <f>G232+H232+I232+J232+K232+L232+M232</f>
        <v>10</v>
      </c>
      <c r="G232" s="3">
        <v>10</v>
      </c>
      <c r="H232" s="3"/>
      <c r="I232" s="3"/>
      <c r="J232" s="3"/>
      <c r="K232" s="3"/>
      <c r="L232" s="3"/>
      <c r="M232" s="3"/>
    </row>
    <row r="233" spans="2:13" ht="78" customHeight="1">
      <c r="B233" s="259"/>
      <c r="C233" s="259"/>
      <c r="D233" s="41" t="s">
        <v>219</v>
      </c>
      <c r="E233" s="4" t="s">
        <v>176</v>
      </c>
      <c r="F233" s="1">
        <f>G233+H233+I233+J233+K233+L233+M233</f>
        <v>15</v>
      </c>
      <c r="G233" s="3">
        <v>15</v>
      </c>
      <c r="H233" s="3"/>
      <c r="I233" s="3"/>
      <c r="J233" s="3"/>
      <c r="K233" s="3"/>
      <c r="L233" s="3"/>
      <c r="M233" s="3"/>
    </row>
    <row r="234" spans="2:13" ht="51.75" customHeight="1">
      <c r="B234" s="273"/>
      <c r="C234" s="273"/>
      <c r="D234" s="41" t="s">
        <v>206</v>
      </c>
      <c r="E234" s="4" t="s">
        <v>176</v>
      </c>
      <c r="F234" s="1">
        <f>G234+H234+I234+J234+K234+L234+M234</f>
        <v>10</v>
      </c>
      <c r="G234" s="3">
        <v>10</v>
      </c>
      <c r="H234" s="3"/>
      <c r="I234" s="3"/>
      <c r="J234" s="3"/>
      <c r="K234" s="3"/>
      <c r="L234" s="3"/>
      <c r="M234" s="3"/>
    </row>
    <row r="235" spans="2:13" ht="131.25" customHeight="1">
      <c r="B235" s="258" t="s">
        <v>178</v>
      </c>
      <c r="C235" s="262" t="s">
        <v>52</v>
      </c>
      <c r="D235" s="262" t="s">
        <v>30</v>
      </c>
      <c r="E235" s="4" t="s">
        <v>175</v>
      </c>
      <c r="F235" s="1">
        <f>F237+F238+F241+F242</f>
        <v>900</v>
      </c>
      <c r="G235" s="1">
        <f aca="true" t="shared" si="4" ref="G235:M235">G237+G238+G241+G242</f>
        <v>150</v>
      </c>
      <c r="H235" s="1"/>
      <c r="I235" s="1">
        <f t="shared" si="4"/>
        <v>150</v>
      </c>
      <c r="J235" s="1">
        <f t="shared" si="4"/>
        <v>150</v>
      </c>
      <c r="K235" s="1">
        <f t="shared" si="4"/>
        <v>150</v>
      </c>
      <c r="L235" s="1">
        <f t="shared" si="4"/>
        <v>150</v>
      </c>
      <c r="M235" s="1">
        <f t="shared" si="4"/>
        <v>150</v>
      </c>
    </row>
    <row r="236" spans="2:13" ht="30.75">
      <c r="B236" s="259"/>
      <c r="C236" s="271"/>
      <c r="D236" s="259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259"/>
      <c r="C237" s="271"/>
      <c r="D237" s="259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93">
      <c r="B238" s="259"/>
      <c r="C238" s="271"/>
      <c r="D238" s="259"/>
      <c r="E238" s="4" t="s">
        <v>165</v>
      </c>
      <c r="F238" s="1">
        <f>G238+H238+I238+J238+K238+L238+M238</f>
        <v>840</v>
      </c>
      <c r="G238" s="1">
        <v>90</v>
      </c>
      <c r="H238" s="1"/>
      <c r="I238" s="1">
        <v>150</v>
      </c>
      <c r="J238" s="1">
        <v>150</v>
      </c>
      <c r="K238" s="1">
        <v>150</v>
      </c>
      <c r="L238" s="1">
        <v>150</v>
      </c>
      <c r="M238" s="1">
        <v>150</v>
      </c>
    </row>
    <row r="239" spans="2:13" ht="30.75">
      <c r="B239" s="259"/>
      <c r="C239" s="271"/>
      <c r="D239" s="259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259"/>
      <c r="C240" s="271"/>
      <c r="D240" s="273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78" customHeight="1">
      <c r="B241" s="259"/>
      <c r="C241" s="259"/>
      <c r="D241" s="41" t="s">
        <v>217</v>
      </c>
      <c r="E241" s="4" t="s">
        <v>176</v>
      </c>
      <c r="F241" s="40">
        <v>30</v>
      </c>
      <c r="G241" s="40">
        <v>30</v>
      </c>
      <c r="H241" s="3"/>
      <c r="I241" s="3"/>
      <c r="J241" s="3"/>
      <c r="K241" s="3"/>
      <c r="L241" s="3"/>
      <c r="M241" s="3"/>
    </row>
    <row r="242" spans="2:13" ht="135" customHeight="1">
      <c r="B242" s="273"/>
      <c r="C242" s="273"/>
      <c r="D242" s="41" t="s">
        <v>220</v>
      </c>
      <c r="E242" s="4" t="s">
        <v>176</v>
      </c>
      <c r="F242" s="40">
        <v>30</v>
      </c>
      <c r="G242" s="40">
        <v>30</v>
      </c>
      <c r="H242" s="3"/>
      <c r="I242" s="3"/>
      <c r="J242" s="3"/>
      <c r="K242" s="3"/>
      <c r="L242" s="3"/>
      <c r="M242" s="3"/>
    </row>
    <row r="243" spans="2:13" ht="15.75" customHeight="1">
      <c r="B243" s="277" t="s">
        <v>179</v>
      </c>
      <c r="C243" s="262" t="s">
        <v>53</v>
      </c>
      <c r="D243" s="262" t="s">
        <v>30</v>
      </c>
      <c r="E243" s="4" t="s">
        <v>21</v>
      </c>
      <c r="F243" s="1">
        <f>F245+F246</f>
        <v>0</v>
      </c>
      <c r="G243" s="1"/>
      <c r="H243" s="1"/>
      <c r="I243" s="1"/>
      <c r="J243" s="1"/>
      <c r="K243" s="1"/>
      <c r="L243" s="1"/>
      <c r="M243" s="1"/>
    </row>
    <row r="244" spans="2:13" ht="30.75">
      <c r="B244" s="278"/>
      <c r="C244" s="271"/>
      <c r="D244" s="271"/>
      <c r="E244" s="4" t="s">
        <v>14</v>
      </c>
      <c r="F244" s="1"/>
      <c r="G244" s="1"/>
      <c r="H244" s="1"/>
      <c r="I244" s="1"/>
      <c r="J244" s="3"/>
      <c r="K244" s="3"/>
      <c r="L244" s="3"/>
      <c r="M244" s="3"/>
    </row>
    <row r="245" spans="2:13" ht="47.25" customHeight="1">
      <c r="B245" s="278"/>
      <c r="C245" s="271"/>
      <c r="D245" s="271"/>
      <c r="E245" s="4" t="s">
        <v>15</v>
      </c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278"/>
      <c r="C246" s="271"/>
      <c r="D246" s="271"/>
      <c r="E246" s="4" t="s">
        <v>16</v>
      </c>
      <c r="F246" s="1">
        <f>G246+H246+I246+J246+K246+L246+M246</f>
        <v>0</v>
      </c>
      <c r="G246" s="1"/>
      <c r="H246" s="1"/>
      <c r="I246" s="1"/>
      <c r="J246" s="1"/>
      <c r="K246" s="1"/>
      <c r="L246" s="1"/>
      <c r="M246" s="1"/>
    </row>
    <row r="247" spans="2:13" ht="31.5" customHeight="1">
      <c r="B247" s="278"/>
      <c r="C247" s="271"/>
      <c r="D247" s="271"/>
      <c r="E247" s="4" t="s">
        <v>17</v>
      </c>
      <c r="F247" s="3"/>
      <c r="G247" s="3"/>
      <c r="H247" s="3"/>
      <c r="I247" s="3"/>
      <c r="J247" s="3"/>
      <c r="K247" s="3"/>
      <c r="L247" s="3"/>
      <c r="M247" s="3"/>
    </row>
    <row r="248" spans="2:13" ht="46.5">
      <c r="B248" s="279"/>
      <c r="C248" s="272"/>
      <c r="D248" s="272"/>
      <c r="E248" s="4" t="s">
        <v>18</v>
      </c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258" t="s">
        <v>180</v>
      </c>
      <c r="C249" s="262" t="s">
        <v>113</v>
      </c>
      <c r="D249" s="262" t="s">
        <v>20</v>
      </c>
      <c r="E249" s="4" t="s">
        <v>21</v>
      </c>
      <c r="F249" s="40">
        <v>200</v>
      </c>
      <c r="G249" s="40">
        <v>200</v>
      </c>
      <c r="H249" s="3"/>
      <c r="I249" s="3"/>
      <c r="J249" s="3"/>
      <c r="K249" s="3"/>
      <c r="L249" s="3"/>
      <c r="M249" s="3"/>
    </row>
    <row r="250" spans="2:13" ht="30.75">
      <c r="B250" s="259"/>
      <c r="C250" s="271"/>
      <c r="D250" s="281"/>
      <c r="E250" s="4" t="s">
        <v>14</v>
      </c>
      <c r="F250" s="40"/>
      <c r="G250" s="40"/>
      <c r="H250" s="3"/>
      <c r="I250" s="3"/>
      <c r="J250" s="3"/>
      <c r="K250" s="3"/>
      <c r="L250" s="3"/>
      <c r="M250" s="3"/>
    </row>
    <row r="251" spans="2:13" ht="46.5">
      <c r="B251" s="259"/>
      <c r="C251" s="271"/>
      <c r="D251" s="281"/>
      <c r="E251" s="4" t="s">
        <v>15</v>
      </c>
      <c r="F251" s="40"/>
      <c r="G251" s="40"/>
      <c r="H251" s="3"/>
      <c r="I251" s="3"/>
      <c r="J251" s="3"/>
      <c r="K251" s="3"/>
      <c r="L251" s="3"/>
      <c r="M251" s="3"/>
    </row>
    <row r="252" spans="2:13" ht="31.5" customHeight="1">
      <c r="B252" s="259"/>
      <c r="C252" s="271"/>
      <c r="D252" s="281"/>
      <c r="E252" s="4" t="s">
        <v>16</v>
      </c>
      <c r="F252" s="40">
        <v>200</v>
      </c>
      <c r="G252" s="40">
        <v>200</v>
      </c>
      <c r="H252" s="3"/>
      <c r="I252" s="3"/>
      <c r="J252" s="3"/>
      <c r="K252" s="3"/>
      <c r="L252" s="3"/>
      <c r="M252" s="3"/>
    </row>
    <row r="253" spans="2:13" ht="30.75">
      <c r="B253" s="259"/>
      <c r="C253" s="271"/>
      <c r="D253" s="281"/>
      <c r="E253" s="4" t="s">
        <v>17</v>
      </c>
      <c r="F253" s="3"/>
      <c r="G253" s="3"/>
      <c r="H253" s="3"/>
      <c r="I253" s="3"/>
      <c r="J253" s="3"/>
      <c r="K253" s="3"/>
      <c r="L253" s="3"/>
      <c r="M253" s="3"/>
    </row>
    <row r="254" spans="2:13" ht="46.5">
      <c r="B254" s="273"/>
      <c r="C254" s="272"/>
      <c r="D254" s="282"/>
      <c r="E254" s="4" t="s">
        <v>18</v>
      </c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258" t="s">
        <v>181</v>
      </c>
      <c r="C255" s="262" t="s">
        <v>109</v>
      </c>
      <c r="D255" s="262" t="s">
        <v>114</v>
      </c>
      <c r="E255" s="4" t="s">
        <v>21</v>
      </c>
      <c r="F255" s="40"/>
      <c r="G255" s="40"/>
      <c r="H255" s="3"/>
      <c r="I255" s="3"/>
      <c r="J255" s="3"/>
      <c r="K255" s="3"/>
      <c r="L255" s="3"/>
      <c r="M255" s="3"/>
    </row>
    <row r="256" spans="2:13" ht="30.75">
      <c r="B256" s="259"/>
      <c r="C256" s="271"/>
      <c r="D256" s="281"/>
      <c r="E256" s="4" t="s">
        <v>14</v>
      </c>
      <c r="F256" s="40"/>
      <c r="G256" s="40"/>
      <c r="H256" s="3"/>
      <c r="I256" s="3"/>
      <c r="J256" s="3"/>
      <c r="K256" s="3"/>
      <c r="L256" s="3"/>
      <c r="M256" s="3"/>
    </row>
    <row r="257" spans="2:13" ht="46.5">
      <c r="B257" s="259"/>
      <c r="C257" s="271"/>
      <c r="D257" s="281"/>
      <c r="E257" s="4" t="s">
        <v>15</v>
      </c>
      <c r="F257" s="40"/>
      <c r="G257" s="40"/>
      <c r="H257" s="3"/>
      <c r="I257" s="3"/>
      <c r="J257" s="3"/>
      <c r="K257" s="3"/>
      <c r="L257" s="3"/>
      <c r="M257" s="3"/>
    </row>
    <row r="258" spans="2:13" ht="31.5" customHeight="1">
      <c r="B258" s="259"/>
      <c r="C258" s="271"/>
      <c r="D258" s="281"/>
      <c r="E258" s="4" t="s">
        <v>16</v>
      </c>
      <c r="F258" s="40"/>
      <c r="G258" s="40"/>
      <c r="H258" s="3"/>
      <c r="I258" s="3"/>
      <c r="J258" s="3"/>
      <c r="K258" s="3"/>
      <c r="L258" s="3"/>
      <c r="M258" s="3"/>
    </row>
    <row r="259" spans="2:13" ht="30.75">
      <c r="B259" s="259"/>
      <c r="C259" s="271"/>
      <c r="D259" s="281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273"/>
      <c r="C260" s="272"/>
      <c r="D260" s="282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258" t="s">
        <v>182</v>
      </c>
      <c r="C261" s="262" t="s">
        <v>110</v>
      </c>
      <c r="D261" s="262" t="s">
        <v>114</v>
      </c>
      <c r="E261" s="4" t="s">
        <v>21</v>
      </c>
      <c r="F261" s="40"/>
      <c r="G261" s="40"/>
      <c r="H261" s="3"/>
      <c r="I261" s="3"/>
      <c r="J261" s="3"/>
      <c r="K261" s="3"/>
      <c r="L261" s="3"/>
      <c r="M261" s="3"/>
    </row>
    <row r="262" spans="2:13" ht="30.75">
      <c r="B262" s="259"/>
      <c r="C262" s="271"/>
      <c r="D262" s="281"/>
      <c r="E262" s="4" t="s">
        <v>14</v>
      </c>
      <c r="F262" s="40"/>
      <c r="G262" s="40"/>
      <c r="H262" s="3"/>
      <c r="I262" s="3"/>
      <c r="J262" s="3"/>
      <c r="K262" s="3"/>
      <c r="L262" s="3"/>
      <c r="M262" s="3"/>
    </row>
    <row r="263" spans="2:13" ht="46.5">
      <c r="B263" s="259"/>
      <c r="C263" s="271"/>
      <c r="D263" s="281"/>
      <c r="E263" s="4" t="s">
        <v>15</v>
      </c>
      <c r="F263" s="40"/>
      <c r="G263" s="40"/>
      <c r="H263" s="3"/>
      <c r="I263" s="3"/>
      <c r="J263" s="3"/>
      <c r="K263" s="3"/>
      <c r="L263" s="3"/>
      <c r="M263" s="3"/>
    </row>
    <row r="264" spans="2:13" ht="31.5" customHeight="1">
      <c r="B264" s="259"/>
      <c r="C264" s="271"/>
      <c r="D264" s="281"/>
      <c r="E264" s="4" t="s">
        <v>16</v>
      </c>
      <c r="F264" s="40"/>
      <c r="G264" s="40"/>
      <c r="H264" s="3"/>
      <c r="I264" s="3"/>
      <c r="J264" s="3"/>
      <c r="K264" s="3"/>
      <c r="L264" s="3"/>
      <c r="M264" s="3"/>
    </row>
    <row r="265" spans="2:13" ht="30.75">
      <c r="B265" s="259"/>
      <c r="C265" s="271"/>
      <c r="D265" s="281"/>
      <c r="E265" s="4" t="s">
        <v>17</v>
      </c>
      <c r="F265" s="40"/>
      <c r="G265" s="40"/>
      <c r="H265" s="3"/>
      <c r="I265" s="3"/>
      <c r="J265" s="3"/>
      <c r="K265" s="3"/>
      <c r="L265" s="3"/>
      <c r="M265" s="3"/>
    </row>
    <row r="266" spans="2:13" ht="46.5">
      <c r="B266" s="273"/>
      <c r="C266" s="272"/>
      <c r="D266" s="282"/>
      <c r="E266" s="4" t="s">
        <v>18</v>
      </c>
      <c r="F266" s="40"/>
      <c r="G266" s="40"/>
      <c r="H266" s="3"/>
      <c r="I266" s="3"/>
      <c r="J266" s="3"/>
      <c r="K266" s="3"/>
      <c r="L266" s="3"/>
      <c r="M266" s="3"/>
    </row>
    <row r="267" spans="2:13" ht="15">
      <c r="B267" s="258" t="s">
        <v>183</v>
      </c>
      <c r="C267" s="262" t="s">
        <v>111</v>
      </c>
      <c r="D267" s="262" t="s">
        <v>20</v>
      </c>
      <c r="E267" s="4" t="s">
        <v>21</v>
      </c>
      <c r="F267" s="40">
        <v>100</v>
      </c>
      <c r="G267" s="40">
        <v>100</v>
      </c>
      <c r="H267" s="3"/>
      <c r="I267" s="3"/>
      <c r="J267" s="3"/>
      <c r="K267" s="3"/>
      <c r="L267" s="3"/>
      <c r="M267" s="3"/>
    </row>
    <row r="268" spans="2:13" ht="30.75">
      <c r="B268" s="259"/>
      <c r="C268" s="271"/>
      <c r="D268" s="281"/>
      <c r="E268" s="4" t="s">
        <v>14</v>
      </c>
      <c r="F268" s="40"/>
      <c r="G268" s="40"/>
      <c r="H268" s="3"/>
      <c r="I268" s="3"/>
      <c r="J268" s="3"/>
      <c r="K268" s="3"/>
      <c r="L268" s="3"/>
      <c r="M268" s="3"/>
    </row>
    <row r="269" spans="2:13" ht="46.5">
      <c r="B269" s="259"/>
      <c r="C269" s="271"/>
      <c r="D269" s="281"/>
      <c r="E269" s="4" t="s">
        <v>15</v>
      </c>
      <c r="F269" s="40"/>
      <c r="G269" s="40"/>
      <c r="H269" s="3"/>
      <c r="I269" s="3"/>
      <c r="J269" s="3"/>
      <c r="K269" s="3"/>
      <c r="L269" s="3"/>
      <c r="M269" s="3"/>
    </row>
    <row r="270" spans="2:13" ht="31.5" customHeight="1">
      <c r="B270" s="259"/>
      <c r="C270" s="271"/>
      <c r="D270" s="281"/>
      <c r="E270" s="4" t="s">
        <v>16</v>
      </c>
      <c r="F270" s="40">
        <v>100</v>
      </c>
      <c r="G270" s="40">
        <v>100</v>
      </c>
      <c r="H270" s="3"/>
      <c r="I270" s="3"/>
      <c r="J270" s="3"/>
      <c r="K270" s="3"/>
      <c r="L270" s="3"/>
      <c r="M270" s="3"/>
    </row>
    <row r="271" spans="2:13" ht="30.75">
      <c r="B271" s="259"/>
      <c r="C271" s="271"/>
      <c r="D271" s="281"/>
      <c r="E271" s="4" t="s">
        <v>17</v>
      </c>
      <c r="F271" s="40"/>
      <c r="G271" s="40"/>
      <c r="H271" s="3"/>
      <c r="I271" s="3"/>
      <c r="J271" s="3"/>
      <c r="K271" s="3"/>
      <c r="L271" s="3"/>
      <c r="M271" s="3"/>
    </row>
    <row r="272" spans="2:13" ht="46.5">
      <c r="B272" s="273"/>
      <c r="C272" s="272"/>
      <c r="D272" s="282"/>
      <c r="E272" s="4" t="s">
        <v>18</v>
      </c>
      <c r="F272" s="40"/>
      <c r="G272" s="40"/>
      <c r="H272" s="3"/>
      <c r="I272" s="3"/>
      <c r="J272" s="3"/>
      <c r="K272" s="3"/>
      <c r="L272" s="3"/>
      <c r="M272" s="3"/>
    </row>
    <row r="273" spans="2:13" ht="15">
      <c r="B273" s="258" t="s">
        <v>184</v>
      </c>
      <c r="C273" s="262" t="s">
        <v>112</v>
      </c>
      <c r="D273" s="262" t="s">
        <v>20</v>
      </c>
      <c r="E273" s="4" t="s">
        <v>21</v>
      </c>
      <c r="F273" s="40">
        <v>50</v>
      </c>
      <c r="G273" s="40">
        <v>50</v>
      </c>
      <c r="H273" s="3"/>
      <c r="I273" s="3"/>
      <c r="J273" s="3"/>
      <c r="K273" s="3"/>
      <c r="L273" s="3"/>
      <c r="M273" s="3"/>
    </row>
    <row r="274" spans="2:13" ht="30.75">
      <c r="B274" s="259"/>
      <c r="C274" s="271"/>
      <c r="D274" s="281"/>
      <c r="E274" s="4" t="s">
        <v>14</v>
      </c>
      <c r="F274" s="40"/>
      <c r="G274" s="40"/>
      <c r="H274" s="3"/>
      <c r="I274" s="3"/>
      <c r="J274" s="3"/>
      <c r="K274" s="3"/>
      <c r="L274" s="3"/>
      <c r="M274" s="3"/>
    </row>
    <row r="275" spans="2:13" ht="46.5">
      <c r="B275" s="259"/>
      <c r="C275" s="271"/>
      <c r="D275" s="281"/>
      <c r="E275" s="4" t="s">
        <v>15</v>
      </c>
      <c r="F275" s="40"/>
      <c r="G275" s="40"/>
      <c r="H275" s="3"/>
      <c r="I275" s="3"/>
      <c r="J275" s="3"/>
      <c r="K275" s="3"/>
      <c r="L275" s="3"/>
      <c r="M275" s="3"/>
    </row>
    <row r="276" spans="2:13" ht="31.5" customHeight="1">
      <c r="B276" s="259"/>
      <c r="C276" s="271"/>
      <c r="D276" s="281"/>
      <c r="E276" s="4" t="s">
        <v>16</v>
      </c>
      <c r="F276" s="40">
        <v>50</v>
      </c>
      <c r="G276" s="40">
        <v>50</v>
      </c>
      <c r="H276" s="3"/>
      <c r="I276" s="3"/>
      <c r="J276" s="3"/>
      <c r="K276" s="3"/>
      <c r="L276" s="3"/>
      <c r="M276" s="3"/>
    </row>
    <row r="277" spans="2:13" ht="30.75">
      <c r="B277" s="259"/>
      <c r="C277" s="271"/>
      <c r="D277" s="281"/>
      <c r="E277" s="4" t="s">
        <v>17</v>
      </c>
      <c r="F277" s="40"/>
      <c r="G277" s="40"/>
      <c r="H277" s="3"/>
      <c r="I277" s="3"/>
      <c r="J277" s="3"/>
      <c r="K277" s="3"/>
      <c r="L277" s="3"/>
      <c r="M277" s="3"/>
    </row>
    <row r="278" spans="2:13" ht="46.5">
      <c r="B278" s="273"/>
      <c r="C278" s="272"/>
      <c r="D278" s="282"/>
      <c r="E278" s="4" t="s">
        <v>18</v>
      </c>
      <c r="F278" s="40"/>
      <c r="G278" s="40"/>
      <c r="H278" s="3"/>
      <c r="I278" s="3"/>
      <c r="J278" s="3"/>
      <c r="K278" s="3"/>
      <c r="L278" s="3"/>
      <c r="M278" s="3"/>
    </row>
    <row r="279" spans="2:13" ht="15">
      <c r="B279" s="363" t="s">
        <v>298</v>
      </c>
      <c r="C279" s="262" t="s">
        <v>299</v>
      </c>
      <c r="D279" s="280" t="s">
        <v>302</v>
      </c>
      <c r="E279" s="4" t="s">
        <v>21</v>
      </c>
      <c r="F279" s="40">
        <v>300</v>
      </c>
      <c r="G279" s="40"/>
      <c r="H279" s="3">
        <v>300</v>
      </c>
      <c r="I279" s="3"/>
      <c r="J279" s="3"/>
      <c r="K279" s="3"/>
      <c r="L279" s="3"/>
      <c r="M279" s="3"/>
    </row>
    <row r="280" spans="2:13" ht="30.75">
      <c r="B280" s="364"/>
      <c r="C280" s="271"/>
      <c r="D280" s="378"/>
      <c r="E280" s="4" t="s">
        <v>14</v>
      </c>
      <c r="F280" s="40">
        <v>300</v>
      </c>
      <c r="G280" s="40"/>
      <c r="H280" s="3">
        <v>300</v>
      </c>
      <c r="I280" s="3"/>
      <c r="J280" s="3"/>
      <c r="K280" s="3"/>
      <c r="L280" s="3"/>
      <c r="M280" s="3"/>
    </row>
    <row r="281" spans="2:13" ht="46.5">
      <c r="B281" s="364"/>
      <c r="C281" s="271"/>
      <c r="D281" s="378"/>
      <c r="E281" s="4" t="s">
        <v>15</v>
      </c>
      <c r="F281" s="7"/>
      <c r="G281" s="7"/>
      <c r="H281" s="7"/>
      <c r="I281" s="3"/>
      <c r="J281" s="3"/>
      <c r="K281" s="3"/>
      <c r="L281" s="3"/>
      <c r="M281" s="3"/>
    </row>
    <row r="282" spans="2:13" ht="15">
      <c r="B282" s="364"/>
      <c r="C282" s="271"/>
      <c r="D282" s="378"/>
      <c r="E282" s="4" t="s">
        <v>16</v>
      </c>
      <c r="F282" s="40"/>
      <c r="G282" s="40"/>
      <c r="H282" s="3"/>
      <c r="I282" s="3"/>
      <c r="J282" s="3"/>
      <c r="K282" s="3"/>
      <c r="L282" s="3"/>
      <c r="M282" s="3"/>
    </row>
    <row r="283" spans="2:13" ht="30.75">
      <c r="B283" s="364"/>
      <c r="C283" s="271"/>
      <c r="D283" s="378"/>
      <c r="E283" s="4" t="s">
        <v>17</v>
      </c>
      <c r="F283" s="40"/>
      <c r="G283" s="40"/>
      <c r="H283" s="3"/>
      <c r="I283" s="3"/>
      <c r="J283" s="3"/>
      <c r="K283" s="3"/>
      <c r="L283" s="3"/>
      <c r="M283" s="3"/>
    </row>
    <row r="284" spans="2:13" ht="46.5">
      <c r="B284" s="364"/>
      <c r="C284" s="271"/>
      <c r="D284" s="379"/>
      <c r="E284" s="4" t="s">
        <v>18</v>
      </c>
      <c r="F284" s="40"/>
      <c r="G284" s="40"/>
      <c r="H284" s="3"/>
      <c r="I284" s="3"/>
      <c r="J284" s="3"/>
      <c r="K284" s="3"/>
      <c r="L284" s="3"/>
      <c r="M284" s="3"/>
    </row>
    <row r="285" spans="2:13" ht="53.25" customHeight="1">
      <c r="B285" s="260"/>
      <c r="C285" s="260"/>
      <c r="D285" s="46" t="s">
        <v>300</v>
      </c>
      <c r="E285" s="4" t="s">
        <v>14</v>
      </c>
      <c r="F285" s="40">
        <v>150</v>
      </c>
      <c r="G285" s="40"/>
      <c r="H285" s="3">
        <v>150</v>
      </c>
      <c r="I285" s="3"/>
      <c r="J285" s="3"/>
      <c r="K285" s="3"/>
      <c r="L285" s="3"/>
      <c r="M285" s="3"/>
    </row>
    <row r="286" spans="2:13" ht="30.75">
      <c r="B286" s="260"/>
      <c r="C286" s="260"/>
      <c r="D286" s="46" t="s">
        <v>301</v>
      </c>
      <c r="E286" s="4" t="s">
        <v>14</v>
      </c>
      <c r="F286" s="40">
        <v>50</v>
      </c>
      <c r="G286" s="40"/>
      <c r="H286" s="3">
        <v>50</v>
      </c>
      <c r="I286" s="3"/>
      <c r="J286" s="3"/>
      <c r="K286" s="3"/>
      <c r="L286" s="3"/>
      <c r="M286" s="3"/>
    </row>
    <row r="287" spans="2:13" ht="90.75" customHeight="1">
      <c r="B287" s="261"/>
      <c r="C287" s="261"/>
      <c r="D287" s="46" t="s">
        <v>303</v>
      </c>
      <c r="E287" s="4" t="s">
        <v>14</v>
      </c>
      <c r="F287" s="40">
        <v>100</v>
      </c>
      <c r="G287" s="40"/>
      <c r="H287" s="3">
        <v>100</v>
      </c>
      <c r="I287" s="3"/>
      <c r="J287" s="3"/>
      <c r="K287" s="3"/>
      <c r="L287" s="3"/>
      <c r="M287" s="3"/>
    </row>
    <row r="288" spans="2:13" ht="135" customHeight="1">
      <c r="B288" s="258" t="s">
        <v>185</v>
      </c>
      <c r="C288" s="262" t="s">
        <v>309</v>
      </c>
      <c r="D288" s="262" t="s">
        <v>131</v>
      </c>
      <c r="E288" s="4" t="s">
        <v>175</v>
      </c>
      <c r="F288" s="1">
        <f>G288+H288+I288+J288+K288+L288+M288</f>
        <v>1350</v>
      </c>
      <c r="G288" s="1">
        <f>G291+G295+G296+G297</f>
        <v>550</v>
      </c>
      <c r="H288" s="1">
        <v>50</v>
      </c>
      <c r="I288" s="1">
        <f>I290+I291</f>
        <v>150</v>
      </c>
      <c r="J288" s="1">
        <f>J290+J291</f>
        <v>150</v>
      </c>
      <c r="K288" s="1">
        <f>K290+K291</f>
        <v>150</v>
      </c>
      <c r="L288" s="1">
        <f>L290+L291</f>
        <v>150</v>
      </c>
      <c r="M288" s="1">
        <f>M290+M291</f>
        <v>150</v>
      </c>
    </row>
    <row r="289" spans="2:13" ht="31.5" customHeight="1">
      <c r="B289" s="259"/>
      <c r="C289" s="271"/>
      <c r="D289" s="259"/>
      <c r="E289" s="4" t="s">
        <v>14</v>
      </c>
      <c r="F289" s="1"/>
      <c r="G289" s="1"/>
      <c r="H289" s="1"/>
      <c r="I289" s="1"/>
      <c r="J289" s="3"/>
      <c r="K289" s="3"/>
      <c r="L289" s="3"/>
      <c r="M289" s="3"/>
    </row>
    <row r="290" spans="2:13" ht="46.5">
      <c r="B290" s="259"/>
      <c r="C290" s="271"/>
      <c r="D290" s="259"/>
      <c r="E290" s="4" t="s">
        <v>15</v>
      </c>
      <c r="F290" s="1"/>
      <c r="G290" s="1"/>
      <c r="H290" s="1"/>
      <c r="I290" s="1"/>
      <c r="J290" s="1"/>
      <c r="K290" s="1"/>
      <c r="L290" s="1"/>
      <c r="M290" s="1"/>
    </row>
    <row r="291" spans="2:13" ht="101.25" customHeight="1">
      <c r="B291" s="259"/>
      <c r="C291" s="271"/>
      <c r="D291" s="259"/>
      <c r="E291" s="4" t="s">
        <v>165</v>
      </c>
      <c r="F291" s="1">
        <f>G291+H294+I291+J291+K291+L291+M291</f>
        <v>1244.284</v>
      </c>
      <c r="G291" s="1">
        <v>444.284</v>
      </c>
      <c r="H291" s="7">
        <v>50</v>
      </c>
      <c r="I291" s="1">
        <v>150</v>
      </c>
      <c r="J291" s="1">
        <v>150</v>
      </c>
      <c r="K291" s="1">
        <v>150</v>
      </c>
      <c r="L291" s="1">
        <v>150</v>
      </c>
      <c r="M291" s="1">
        <v>150</v>
      </c>
    </row>
    <row r="292" spans="2:13" ht="101.25" customHeight="1">
      <c r="B292" s="259"/>
      <c r="C292" s="271"/>
      <c r="D292" s="259"/>
      <c r="E292" s="4" t="s">
        <v>314</v>
      </c>
      <c r="F292" s="3">
        <v>50</v>
      </c>
      <c r="G292" s="3"/>
      <c r="H292" s="1">
        <v>50</v>
      </c>
      <c r="I292" s="1"/>
      <c r="J292" s="1"/>
      <c r="K292" s="1"/>
      <c r="L292" s="1"/>
      <c r="M292" s="1"/>
    </row>
    <row r="293" spans="2:13" ht="30.75">
      <c r="B293" s="259"/>
      <c r="C293" s="271"/>
      <c r="D293" s="259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259"/>
      <c r="C294" s="271"/>
      <c r="D294" s="273"/>
      <c r="E294" s="4" t="s">
        <v>18</v>
      </c>
      <c r="F294" s="3">
        <v>50</v>
      </c>
      <c r="G294" s="3"/>
      <c r="H294" s="1">
        <v>50</v>
      </c>
      <c r="I294" s="3"/>
      <c r="J294" s="3"/>
      <c r="K294" s="3"/>
      <c r="L294" s="3"/>
      <c r="M294" s="3"/>
    </row>
    <row r="295" spans="2:13" ht="93">
      <c r="B295" s="259"/>
      <c r="C295" s="259"/>
      <c r="D295" s="41" t="s">
        <v>204</v>
      </c>
      <c r="E295" s="4" t="s">
        <v>176</v>
      </c>
      <c r="F295" s="40">
        <v>55.72</v>
      </c>
      <c r="G295" s="40">
        <v>55.716</v>
      </c>
      <c r="H295" s="3"/>
      <c r="I295" s="3"/>
      <c r="J295" s="3"/>
      <c r="K295" s="3"/>
      <c r="L295" s="3"/>
      <c r="M295" s="3"/>
    </row>
    <row r="296" spans="2:13" ht="63" customHeight="1">
      <c r="B296" s="259"/>
      <c r="C296" s="259"/>
      <c r="D296" s="41" t="s">
        <v>221</v>
      </c>
      <c r="E296" s="4" t="s">
        <v>176</v>
      </c>
      <c r="F296" s="40">
        <v>25.1</v>
      </c>
      <c r="G296" s="40">
        <v>25.1</v>
      </c>
      <c r="H296" s="3"/>
      <c r="I296" s="3"/>
      <c r="J296" s="3"/>
      <c r="K296" s="3"/>
      <c r="L296" s="3"/>
      <c r="M296" s="3"/>
    </row>
    <row r="297" spans="2:13" ht="72.75" customHeight="1">
      <c r="B297" s="273"/>
      <c r="C297" s="273"/>
      <c r="D297" s="41" t="s">
        <v>222</v>
      </c>
      <c r="E297" s="4" t="s">
        <v>176</v>
      </c>
      <c r="F297" s="40">
        <v>24.9</v>
      </c>
      <c r="G297" s="40">
        <v>24.9</v>
      </c>
      <c r="H297" s="3"/>
      <c r="I297" s="3"/>
      <c r="J297" s="3"/>
      <c r="K297" s="3"/>
      <c r="L297" s="3"/>
      <c r="M297" s="3"/>
    </row>
    <row r="298" spans="2:13" ht="15.75" customHeight="1">
      <c r="B298" s="255" t="s">
        <v>237</v>
      </c>
      <c r="C298" s="255" t="s">
        <v>246</v>
      </c>
      <c r="D298" s="262" t="s">
        <v>30</v>
      </c>
      <c r="E298" s="4" t="s">
        <v>21</v>
      </c>
      <c r="F298" s="48">
        <f>F304</f>
        <v>0</v>
      </c>
      <c r="G298" s="7"/>
      <c r="H298" s="49">
        <f>H304</f>
        <v>0</v>
      </c>
      <c r="I298" s="3"/>
      <c r="J298" s="3"/>
      <c r="K298" s="3"/>
      <c r="L298" s="3"/>
      <c r="M298" s="3"/>
    </row>
    <row r="299" spans="2:13" ht="31.5" customHeight="1">
      <c r="B299" s="256"/>
      <c r="C299" s="256"/>
      <c r="D299" s="256"/>
      <c r="E299" s="4" t="s">
        <v>14</v>
      </c>
      <c r="F299" s="17"/>
      <c r="G299" s="7"/>
      <c r="H299" s="18"/>
      <c r="I299" s="3"/>
      <c r="J299" s="3"/>
      <c r="K299" s="3"/>
      <c r="L299" s="3"/>
      <c r="M299" s="3"/>
    </row>
    <row r="300" spans="2:13" ht="47.25" customHeight="1">
      <c r="B300" s="256"/>
      <c r="C300" s="256"/>
      <c r="D300" s="256"/>
      <c r="E300" s="4" t="s">
        <v>15</v>
      </c>
      <c r="F300" s="17"/>
      <c r="G300" s="7"/>
      <c r="H300" s="18"/>
      <c r="I300" s="3"/>
      <c r="J300" s="3"/>
      <c r="K300" s="3"/>
      <c r="L300" s="3"/>
      <c r="M300" s="3"/>
    </row>
    <row r="301" spans="2:13" ht="31.5" customHeight="1">
      <c r="B301" s="256"/>
      <c r="C301" s="256"/>
      <c r="D301" s="256"/>
      <c r="E301" s="4" t="s">
        <v>16</v>
      </c>
      <c r="F301" s="48">
        <f>H301</f>
        <v>826.4</v>
      </c>
      <c r="G301" s="7"/>
      <c r="H301" s="49">
        <v>826.4</v>
      </c>
      <c r="I301" s="3"/>
      <c r="J301" s="3"/>
      <c r="K301" s="3"/>
      <c r="L301" s="3"/>
      <c r="M301" s="3"/>
    </row>
    <row r="302" spans="2:13" ht="99.75" customHeight="1">
      <c r="B302" s="256"/>
      <c r="C302" s="256"/>
      <c r="D302" s="256"/>
      <c r="E302" s="4" t="s">
        <v>314</v>
      </c>
      <c r="F302" s="48">
        <f>H302</f>
        <v>826.4</v>
      </c>
      <c r="G302" s="7"/>
      <c r="H302" s="49">
        <v>826.4</v>
      </c>
      <c r="I302" s="3"/>
      <c r="J302" s="3"/>
      <c r="K302" s="3"/>
      <c r="L302" s="3"/>
      <c r="M302" s="3"/>
    </row>
    <row r="303" spans="2:13" ht="31.5" customHeight="1">
      <c r="B303" s="256"/>
      <c r="C303" s="256"/>
      <c r="D303" s="256"/>
      <c r="E303" s="4" t="s">
        <v>17</v>
      </c>
      <c r="F303" s="17"/>
      <c r="G303" s="7"/>
      <c r="H303" s="18"/>
      <c r="I303" s="3"/>
      <c r="J303" s="3"/>
      <c r="K303" s="3"/>
      <c r="L303" s="3"/>
      <c r="M303" s="3"/>
    </row>
    <row r="304" spans="2:13" ht="47.25" customHeight="1">
      <c r="B304" s="257"/>
      <c r="C304" s="257"/>
      <c r="D304" s="257"/>
      <c r="E304" s="4" t="s">
        <v>18</v>
      </c>
      <c r="F304" s="48"/>
      <c r="G304" s="7"/>
      <c r="H304" s="49"/>
      <c r="I304" s="3"/>
      <c r="J304" s="3"/>
      <c r="K304" s="3"/>
      <c r="L304" s="3"/>
      <c r="M304" s="3"/>
    </row>
    <row r="305" spans="2:13" ht="15.75" customHeight="1">
      <c r="B305" s="255" t="s">
        <v>235</v>
      </c>
      <c r="C305" s="255" t="s">
        <v>245</v>
      </c>
      <c r="D305" s="255" t="s">
        <v>30</v>
      </c>
      <c r="E305" s="4" t="s">
        <v>21</v>
      </c>
      <c r="F305" s="50">
        <f>H305+M305</f>
        <v>2000</v>
      </c>
      <c r="G305" s="7"/>
      <c r="H305" s="51"/>
      <c r="I305" s="3"/>
      <c r="J305" s="3"/>
      <c r="K305" s="3"/>
      <c r="L305" s="3"/>
      <c r="M305" s="3">
        <v>2000</v>
      </c>
    </row>
    <row r="306" spans="2:13" ht="31.5" customHeight="1">
      <c r="B306" s="256"/>
      <c r="C306" s="256"/>
      <c r="D306" s="256"/>
      <c r="E306" s="4" t="s">
        <v>14</v>
      </c>
      <c r="F306" s="17"/>
      <c r="G306" s="7"/>
      <c r="H306" s="18"/>
      <c r="I306" s="3"/>
      <c r="J306" s="3"/>
      <c r="K306" s="3"/>
      <c r="L306" s="3"/>
      <c r="M306" s="3"/>
    </row>
    <row r="307" spans="2:13" ht="47.25" customHeight="1">
      <c r="B307" s="256"/>
      <c r="C307" s="256"/>
      <c r="D307" s="256"/>
      <c r="E307" s="4" t="s">
        <v>15</v>
      </c>
      <c r="F307" s="17"/>
      <c r="G307" s="7"/>
      <c r="H307" s="18"/>
      <c r="I307" s="3"/>
      <c r="J307" s="3"/>
      <c r="K307" s="3"/>
      <c r="L307" s="3"/>
      <c r="M307" s="3"/>
    </row>
    <row r="308" spans="2:13" ht="31.5" customHeight="1">
      <c r="B308" s="256"/>
      <c r="C308" s="256"/>
      <c r="D308" s="256"/>
      <c r="E308" s="4" t="s">
        <v>16</v>
      </c>
      <c r="F308" s="50">
        <f>H308+M308</f>
        <v>2000</v>
      </c>
      <c r="G308" s="7"/>
      <c r="H308" s="51"/>
      <c r="I308" s="3"/>
      <c r="J308" s="3"/>
      <c r="K308" s="3"/>
      <c r="L308" s="3"/>
      <c r="M308" s="3">
        <v>2000</v>
      </c>
    </row>
    <row r="309" spans="2:13" ht="31.5" customHeight="1">
      <c r="B309" s="256"/>
      <c r="C309" s="256"/>
      <c r="D309" s="256"/>
      <c r="E309" s="4" t="s">
        <v>17</v>
      </c>
      <c r="F309" s="17"/>
      <c r="G309" s="7"/>
      <c r="H309" s="18"/>
      <c r="I309" s="3"/>
      <c r="J309" s="3"/>
      <c r="K309" s="3"/>
      <c r="L309" s="3"/>
      <c r="M309" s="3"/>
    </row>
    <row r="310" spans="2:13" ht="47.25" customHeight="1">
      <c r="B310" s="257"/>
      <c r="C310" s="257"/>
      <c r="D310" s="257"/>
      <c r="E310" s="4" t="s">
        <v>18</v>
      </c>
      <c r="F310" s="17"/>
      <c r="G310" s="7"/>
      <c r="H310" s="18"/>
      <c r="I310" s="3"/>
      <c r="J310" s="3"/>
      <c r="K310" s="3"/>
      <c r="L310" s="3"/>
      <c r="M310" s="3"/>
    </row>
    <row r="311" spans="2:13" ht="15.75" customHeight="1">
      <c r="B311" s="255" t="s">
        <v>238</v>
      </c>
      <c r="C311" s="255" t="s">
        <v>244</v>
      </c>
      <c r="D311" s="255" t="s">
        <v>30</v>
      </c>
      <c r="E311" s="4" t="s">
        <v>21</v>
      </c>
      <c r="F311" s="50">
        <f>F314+F317</f>
        <v>826.1</v>
      </c>
      <c r="G311" s="7"/>
      <c r="H311" s="51">
        <f>H317</f>
        <v>0</v>
      </c>
      <c r="I311" s="3"/>
      <c r="J311" s="3"/>
      <c r="K311" s="3"/>
      <c r="L311" s="3"/>
      <c r="M311" s="3">
        <v>400</v>
      </c>
    </row>
    <row r="312" spans="2:13" ht="31.5" customHeight="1">
      <c r="B312" s="256"/>
      <c r="C312" s="256"/>
      <c r="D312" s="256"/>
      <c r="E312" s="4" t="s">
        <v>14</v>
      </c>
      <c r="F312" s="17"/>
      <c r="G312" s="7"/>
      <c r="H312" s="18"/>
      <c r="I312" s="3"/>
      <c r="J312" s="3"/>
      <c r="K312" s="3"/>
      <c r="L312" s="3"/>
      <c r="M312" s="3"/>
    </row>
    <row r="313" spans="2:13" ht="47.25" customHeight="1">
      <c r="B313" s="256"/>
      <c r="C313" s="256"/>
      <c r="D313" s="256"/>
      <c r="E313" s="4" t="s">
        <v>15</v>
      </c>
      <c r="F313" s="17"/>
      <c r="G313" s="7"/>
      <c r="H313" s="18"/>
      <c r="I313" s="3"/>
      <c r="J313" s="3"/>
      <c r="K313" s="3"/>
      <c r="L313" s="3"/>
      <c r="M313" s="3"/>
    </row>
    <row r="314" spans="2:13" ht="31.5" customHeight="1">
      <c r="B314" s="256"/>
      <c r="C314" s="256"/>
      <c r="D314" s="256"/>
      <c r="E314" s="4" t="s">
        <v>16</v>
      </c>
      <c r="F314" s="50">
        <f>H314+M314</f>
        <v>826.1</v>
      </c>
      <c r="G314" s="7"/>
      <c r="H314" s="51">
        <v>426.1</v>
      </c>
      <c r="I314" s="3"/>
      <c r="J314" s="3"/>
      <c r="K314" s="3"/>
      <c r="L314" s="3"/>
      <c r="M314" s="3">
        <v>400</v>
      </c>
    </row>
    <row r="315" spans="2:13" ht="105.75" customHeight="1">
      <c r="B315" s="256"/>
      <c r="C315" s="256"/>
      <c r="D315" s="256"/>
      <c r="E315" s="4" t="s">
        <v>314</v>
      </c>
      <c r="F315" s="51">
        <v>426.1</v>
      </c>
      <c r="G315" s="7"/>
      <c r="H315" s="51">
        <v>426.1</v>
      </c>
      <c r="I315" s="3"/>
      <c r="J315" s="3"/>
      <c r="K315" s="3"/>
      <c r="L315" s="3"/>
      <c r="M315" s="3"/>
    </row>
    <row r="316" spans="2:13" ht="31.5" customHeight="1">
      <c r="B316" s="256"/>
      <c r="C316" s="256"/>
      <c r="D316" s="256"/>
      <c r="E316" s="4" t="s">
        <v>17</v>
      </c>
      <c r="F316" s="17"/>
      <c r="G316" s="7"/>
      <c r="H316" s="18"/>
      <c r="I316" s="3"/>
      <c r="J316" s="3"/>
      <c r="K316" s="3"/>
      <c r="L316" s="3"/>
      <c r="M316" s="3"/>
    </row>
    <row r="317" spans="2:13" ht="47.25" customHeight="1">
      <c r="B317" s="257"/>
      <c r="C317" s="257"/>
      <c r="D317" s="257"/>
      <c r="E317" s="4" t="s">
        <v>18</v>
      </c>
      <c r="F317" s="51"/>
      <c r="G317" s="7"/>
      <c r="H317" s="51"/>
      <c r="I317" s="3"/>
      <c r="J317" s="3"/>
      <c r="K317" s="3"/>
      <c r="L317" s="3"/>
      <c r="M317" s="3"/>
    </row>
    <row r="318" spans="2:13" ht="15.75" customHeight="1">
      <c r="B318" s="255" t="s">
        <v>239</v>
      </c>
      <c r="C318" s="255" t="s">
        <v>247</v>
      </c>
      <c r="D318" s="255" t="s">
        <v>19</v>
      </c>
      <c r="E318" s="4" t="s">
        <v>21</v>
      </c>
      <c r="F318" s="52">
        <f>F324</f>
        <v>0</v>
      </c>
      <c r="G318" s="7"/>
      <c r="H318" s="53">
        <f>H324</f>
        <v>0</v>
      </c>
      <c r="I318" s="3"/>
      <c r="J318" s="3"/>
      <c r="K318" s="3"/>
      <c r="L318" s="3"/>
      <c r="M318" s="3"/>
    </row>
    <row r="319" spans="2:13" ht="31.5" customHeight="1">
      <c r="B319" s="256"/>
      <c r="C319" s="256"/>
      <c r="D319" s="256"/>
      <c r="E319" s="4" t="s">
        <v>14</v>
      </c>
      <c r="F319" s="17"/>
      <c r="G319" s="7"/>
      <c r="H319" s="18"/>
      <c r="I319" s="3"/>
      <c r="J319" s="3"/>
      <c r="K319" s="3"/>
      <c r="L319" s="3"/>
      <c r="M319" s="3"/>
    </row>
    <row r="320" spans="2:13" ht="47.25" customHeight="1">
      <c r="B320" s="256"/>
      <c r="C320" s="256"/>
      <c r="D320" s="256"/>
      <c r="E320" s="4" t="s">
        <v>15</v>
      </c>
      <c r="F320" s="17"/>
      <c r="G320" s="7"/>
      <c r="H320" s="18"/>
      <c r="I320" s="3"/>
      <c r="J320" s="3"/>
      <c r="K320" s="3"/>
      <c r="L320" s="3"/>
      <c r="M320" s="3"/>
    </row>
    <row r="321" spans="2:13" ht="31.5" customHeight="1">
      <c r="B321" s="256"/>
      <c r="C321" s="256"/>
      <c r="D321" s="256"/>
      <c r="E321" s="4" t="s">
        <v>16</v>
      </c>
      <c r="F321" s="52">
        <f>H321</f>
        <v>420</v>
      </c>
      <c r="G321" s="7"/>
      <c r="H321" s="53">
        <v>420</v>
      </c>
      <c r="I321" s="3"/>
      <c r="J321" s="3"/>
      <c r="K321" s="3"/>
      <c r="L321" s="3"/>
      <c r="M321" s="3"/>
    </row>
    <row r="322" spans="2:13" ht="107.25" customHeight="1">
      <c r="B322" s="256"/>
      <c r="C322" s="256"/>
      <c r="D322" s="256"/>
      <c r="E322" s="4" t="s">
        <v>314</v>
      </c>
      <c r="F322" s="52">
        <f>H322</f>
        <v>420</v>
      </c>
      <c r="G322" s="7"/>
      <c r="H322" s="53">
        <v>420</v>
      </c>
      <c r="I322" s="3"/>
      <c r="J322" s="3"/>
      <c r="K322" s="3"/>
      <c r="L322" s="3"/>
      <c r="M322" s="3"/>
    </row>
    <row r="323" spans="2:13" ht="31.5" customHeight="1">
      <c r="B323" s="256"/>
      <c r="C323" s="256"/>
      <c r="D323" s="256"/>
      <c r="E323" s="4" t="s">
        <v>17</v>
      </c>
      <c r="F323" s="17"/>
      <c r="G323" s="7"/>
      <c r="H323" s="18"/>
      <c r="I323" s="3"/>
      <c r="J323" s="3"/>
      <c r="K323" s="3"/>
      <c r="L323" s="3"/>
      <c r="M323" s="3"/>
    </row>
    <row r="324" spans="2:13" ht="47.25" customHeight="1">
      <c r="B324" s="257"/>
      <c r="C324" s="257"/>
      <c r="D324" s="257"/>
      <c r="E324" s="4" t="s">
        <v>18</v>
      </c>
      <c r="F324" s="52"/>
      <c r="G324" s="7"/>
      <c r="H324" s="53"/>
      <c r="I324" s="3"/>
      <c r="J324" s="3"/>
      <c r="K324" s="3"/>
      <c r="L324" s="3"/>
      <c r="M324" s="3"/>
    </row>
    <row r="325" spans="2:13" ht="15.75" customHeight="1">
      <c r="B325" s="255" t="s">
        <v>240</v>
      </c>
      <c r="C325" s="255" t="s">
        <v>251</v>
      </c>
      <c r="D325" s="255" t="s">
        <v>19</v>
      </c>
      <c r="E325" s="4" t="s">
        <v>21</v>
      </c>
      <c r="F325" s="17">
        <f>F331</f>
        <v>0</v>
      </c>
      <c r="G325" s="7"/>
      <c r="H325" s="54">
        <f>H331</f>
        <v>0</v>
      </c>
      <c r="I325" s="3"/>
      <c r="J325" s="3"/>
      <c r="K325" s="3"/>
      <c r="L325" s="3"/>
      <c r="M325" s="3"/>
    </row>
    <row r="326" spans="2:13" ht="31.5" customHeight="1">
      <c r="B326" s="256"/>
      <c r="C326" s="256"/>
      <c r="D326" s="256"/>
      <c r="E326" s="4" t="s">
        <v>14</v>
      </c>
      <c r="F326" s="17"/>
      <c r="G326" s="7"/>
      <c r="H326" s="18"/>
      <c r="I326" s="3"/>
      <c r="J326" s="3"/>
      <c r="K326" s="3"/>
      <c r="L326" s="3"/>
      <c r="M326" s="3"/>
    </row>
    <row r="327" spans="2:13" ht="47.25" customHeight="1">
      <c r="B327" s="256"/>
      <c r="C327" s="256"/>
      <c r="D327" s="256"/>
      <c r="E327" s="4" t="s">
        <v>15</v>
      </c>
      <c r="F327" s="17"/>
      <c r="G327" s="7"/>
      <c r="H327" s="18"/>
      <c r="I327" s="3"/>
      <c r="J327" s="3"/>
      <c r="K327" s="3"/>
      <c r="L327" s="3"/>
      <c r="M327" s="3"/>
    </row>
    <row r="328" spans="2:13" ht="31.5" customHeight="1">
      <c r="B328" s="256"/>
      <c r="C328" s="256"/>
      <c r="D328" s="256"/>
      <c r="E328" s="4" t="s">
        <v>16</v>
      </c>
      <c r="F328" s="3">
        <f>H328</f>
        <v>110</v>
      </c>
      <c r="G328" s="7"/>
      <c r="H328" s="60">
        <v>110</v>
      </c>
      <c r="I328" s="3"/>
      <c r="J328" s="3"/>
      <c r="K328" s="3"/>
      <c r="L328" s="3"/>
      <c r="M328" s="3"/>
    </row>
    <row r="329" spans="2:13" ht="107.25" customHeight="1">
      <c r="B329" s="256"/>
      <c r="C329" s="256"/>
      <c r="D329" s="256"/>
      <c r="E329" s="4" t="s">
        <v>314</v>
      </c>
      <c r="F329" s="3">
        <f>H329</f>
        <v>110</v>
      </c>
      <c r="G329" s="7"/>
      <c r="H329" s="60">
        <v>110</v>
      </c>
      <c r="I329" s="3"/>
      <c r="J329" s="3"/>
      <c r="K329" s="3"/>
      <c r="L329" s="3"/>
      <c r="M329" s="3"/>
    </row>
    <row r="330" spans="2:13" ht="31.5" customHeight="1">
      <c r="B330" s="256"/>
      <c r="C330" s="256"/>
      <c r="D330" s="256"/>
      <c r="E330" s="4" t="s">
        <v>17</v>
      </c>
      <c r="F330" s="17"/>
      <c r="G330" s="7"/>
      <c r="H330" s="18"/>
      <c r="I330" s="3"/>
      <c r="J330" s="3"/>
      <c r="K330" s="3"/>
      <c r="L330" s="3"/>
      <c r="M330" s="3"/>
    </row>
    <row r="331" spans="2:13" ht="47.25" customHeight="1">
      <c r="B331" s="257"/>
      <c r="C331" s="257"/>
      <c r="D331" s="257"/>
      <c r="E331" s="4" t="s">
        <v>18</v>
      </c>
      <c r="F331" s="17"/>
      <c r="G331" s="7"/>
      <c r="H331" s="54"/>
      <c r="I331" s="3"/>
      <c r="J331" s="3"/>
      <c r="K331" s="3"/>
      <c r="L331" s="3"/>
      <c r="M331" s="3"/>
    </row>
    <row r="332" spans="2:13" ht="15.75" customHeight="1">
      <c r="B332" s="255" t="s">
        <v>241</v>
      </c>
      <c r="C332" s="255" t="s">
        <v>248</v>
      </c>
      <c r="D332" s="255" t="s">
        <v>319</v>
      </c>
      <c r="E332" s="4" t="s">
        <v>21</v>
      </c>
      <c r="F332" s="17">
        <v>91</v>
      </c>
      <c r="G332" s="7"/>
      <c r="H332" s="18">
        <v>91</v>
      </c>
      <c r="I332" s="3"/>
      <c r="J332" s="3"/>
      <c r="K332" s="3"/>
      <c r="L332" s="3"/>
      <c r="M332" s="3"/>
    </row>
    <row r="333" spans="2:13" ht="31.5" customHeight="1">
      <c r="B333" s="256"/>
      <c r="C333" s="256"/>
      <c r="D333" s="256"/>
      <c r="E333" s="4" t="s">
        <v>14</v>
      </c>
      <c r="F333" s="17"/>
      <c r="G333" s="7"/>
      <c r="H333" s="18"/>
      <c r="I333" s="3"/>
      <c r="J333" s="3"/>
      <c r="K333" s="3"/>
      <c r="L333" s="3"/>
      <c r="M333" s="3"/>
    </row>
    <row r="334" spans="2:13" ht="47.25" customHeight="1">
      <c r="B334" s="256"/>
      <c r="C334" s="256"/>
      <c r="D334" s="256"/>
      <c r="E334" s="4" t="s">
        <v>15</v>
      </c>
      <c r="F334" s="17"/>
      <c r="G334" s="7"/>
      <c r="H334" s="18"/>
      <c r="I334" s="3"/>
      <c r="J334" s="3"/>
      <c r="K334" s="3"/>
      <c r="L334" s="3"/>
      <c r="M334" s="3"/>
    </row>
    <row r="335" spans="2:13" ht="31.5" customHeight="1">
      <c r="B335" s="256"/>
      <c r="C335" s="256"/>
      <c r="D335" s="256"/>
      <c r="E335" s="4" t="s">
        <v>16</v>
      </c>
      <c r="F335" s="3">
        <v>91</v>
      </c>
      <c r="G335" s="7"/>
      <c r="H335" s="3">
        <v>91</v>
      </c>
      <c r="I335" s="3"/>
      <c r="J335" s="3"/>
      <c r="K335" s="3"/>
      <c r="L335" s="3"/>
      <c r="M335" s="3"/>
    </row>
    <row r="336" spans="2:13" ht="106.5" customHeight="1">
      <c r="B336" s="256"/>
      <c r="C336" s="256"/>
      <c r="D336" s="256"/>
      <c r="E336" s="4" t="s">
        <v>314</v>
      </c>
      <c r="F336" s="3">
        <v>91</v>
      </c>
      <c r="G336" s="7"/>
      <c r="H336" s="3">
        <v>91</v>
      </c>
      <c r="I336" s="3"/>
      <c r="J336" s="3"/>
      <c r="K336" s="3"/>
      <c r="L336" s="3"/>
      <c r="M336" s="3"/>
    </row>
    <row r="337" spans="2:13" ht="133.5" customHeight="1">
      <c r="B337" s="256"/>
      <c r="C337" s="256"/>
      <c r="D337" s="256"/>
      <c r="E337" s="4" t="s">
        <v>317</v>
      </c>
      <c r="F337" s="3">
        <v>41.5</v>
      </c>
      <c r="G337" s="7"/>
      <c r="H337" s="3">
        <v>41.5</v>
      </c>
      <c r="I337" s="3"/>
      <c r="J337" s="3"/>
      <c r="K337" s="3"/>
      <c r="L337" s="3"/>
      <c r="M337" s="3"/>
    </row>
    <row r="338" spans="2:13" ht="129.75" customHeight="1">
      <c r="B338" s="256"/>
      <c r="C338" s="256"/>
      <c r="D338" s="256"/>
      <c r="E338" s="4" t="s">
        <v>318</v>
      </c>
      <c r="F338" s="3">
        <v>0.5</v>
      </c>
      <c r="G338" s="7"/>
      <c r="H338" s="3">
        <v>0.5</v>
      </c>
      <c r="I338" s="3"/>
      <c r="J338" s="3"/>
      <c r="K338" s="3"/>
      <c r="L338" s="3"/>
      <c r="M338" s="3"/>
    </row>
    <row r="339" spans="2:13" ht="31.5" customHeight="1">
      <c r="B339" s="256"/>
      <c r="C339" s="256"/>
      <c r="D339" s="256"/>
      <c r="E339" s="4" t="s">
        <v>17</v>
      </c>
      <c r="F339" s="3"/>
      <c r="G339" s="7"/>
      <c r="H339" s="3"/>
      <c r="I339" s="3"/>
      <c r="J339" s="3"/>
      <c r="K339" s="3"/>
      <c r="L339" s="3"/>
      <c r="M339" s="3"/>
    </row>
    <row r="340" spans="2:13" ht="47.25" customHeight="1">
      <c r="B340" s="257"/>
      <c r="C340" s="257"/>
      <c r="D340" s="257"/>
      <c r="E340" s="4" t="s">
        <v>18</v>
      </c>
      <c r="F340" s="7"/>
      <c r="G340" s="7"/>
      <c r="H340" s="7"/>
      <c r="I340" s="3"/>
      <c r="J340" s="3"/>
      <c r="K340" s="3"/>
      <c r="L340" s="3"/>
      <c r="M340" s="3"/>
    </row>
    <row r="341" spans="2:13" ht="13.5" customHeight="1">
      <c r="B341" s="255" t="s">
        <v>242</v>
      </c>
      <c r="C341" s="255" t="s">
        <v>249</v>
      </c>
      <c r="D341" s="255" t="s">
        <v>256</v>
      </c>
      <c r="E341" s="4" t="s">
        <v>21</v>
      </c>
      <c r="F341" s="17">
        <f>F344</f>
        <v>160.62</v>
      </c>
      <c r="G341" s="7"/>
      <c r="H341" s="18">
        <f>H344</f>
        <v>160.62</v>
      </c>
      <c r="I341" s="3"/>
      <c r="J341" s="3"/>
      <c r="K341" s="3"/>
      <c r="L341" s="3"/>
      <c r="M341" s="3"/>
    </row>
    <row r="342" spans="2:13" ht="31.5" customHeight="1">
      <c r="B342" s="256"/>
      <c r="C342" s="256"/>
      <c r="D342" s="256"/>
      <c r="E342" s="4" t="s">
        <v>14</v>
      </c>
      <c r="F342" s="17"/>
      <c r="G342" s="7"/>
      <c r="H342" s="18"/>
      <c r="I342" s="3"/>
      <c r="J342" s="3"/>
      <c r="K342" s="3"/>
      <c r="L342" s="3"/>
      <c r="M342" s="3"/>
    </row>
    <row r="343" spans="2:13" ht="47.25" customHeight="1">
      <c r="B343" s="256"/>
      <c r="C343" s="256"/>
      <c r="D343" s="256"/>
      <c r="E343" s="4" t="s">
        <v>15</v>
      </c>
      <c r="F343" s="17"/>
      <c r="G343" s="7"/>
      <c r="H343" s="18"/>
      <c r="I343" s="3"/>
      <c r="J343" s="3"/>
      <c r="K343" s="3"/>
      <c r="L343" s="3"/>
      <c r="M343" s="3"/>
    </row>
    <row r="344" spans="2:13" s="30" customFormat="1" ht="31.5" customHeight="1">
      <c r="B344" s="256"/>
      <c r="C344" s="256"/>
      <c r="D344" s="256"/>
      <c r="E344" s="4" t="s">
        <v>16</v>
      </c>
      <c r="F344" s="17">
        <v>160.62</v>
      </c>
      <c r="G344" s="28"/>
      <c r="H344" s="18">
        <v>160.62</v>
      </c>
      <c r="I344" s="29"/>
      <c r="J344" s="29"/>
      <c r="K344" s="29"/>
      <c r="L344" s="29"/>
      <c r="M344" s="29"/>
    </row>
    <row r="345" spans="2:13" s="30" customFormat="1" ht="103.5" customHeight="1">
      <c r="B345" s="256"/>
      <c r="C345" s="256"/>
      <c r="D345" s="256"/>
      <c r="E345" s="4" t="s">
        <v>314</v>
      </c>
      <c r="F345" s="3">
        <v>160.62</v>
      </c>
      <c r="G345" s="28"/>
      <c r="H345" s="3">
        <v>160.62</v>
      </c>
      <c r="I345" s="29"/>
      <c r="J345" s="29"/>
      <c r="K345" s="29"/>
      <c r="L345" s="29"/>
      <c r="M345" s="29"/>
    </row>
    <row r="346" spans="2:13" ht="31.5" customHeight="1">
      <c r="B346" s="256"/>
      <c r="C346" s="256"/>
      <c r="D346" s="256"/>
      <c r="E346" s="4" t="s">
        <v>17</v>
      </c>
      <c r="F346" s="3"/>
      <c r="G346" s="7"/>
      <c r="H346" s="3"/>
      <c r="I346" s="3"/>
      <c r="J346" s="3"/>
      <c r="K346" s="3"/>
      <c r="L346" s="3"/>
      <c r="M346" s="3"/>
    </row>
    <row r="347" spans="2:13" ht="47.25" customHeight="1">
      <c r="B347" s="257"/>
      <c r="C347" s="257"/>
      <c r="D347" s="257"/>
      <c r="E347" s="4" t="s">
        <v>18</v>
      </c>
      <c r="F347" s="7"/>
      <c r="G347" s="7"/>
      <c r="H347" s="7"/>
      <c r="I347" s="3"/>
      <c r="J347" s="3"/>
      <c r="K347" s="3"/>
      <c r="L347" s="3"/>
      <c r="M347" s="3"/>
    </row>
    <row r="348" spans="2:13" ht="15.75" customHeight="1">
      <c r="B348" s="333" t="s">
        <v>297</v>
      </c>
      <c r="C348" s="258" t="s">
        <v>296</v>
      </c>
      <c r="D348" s="255" t="s">
        <v>30</v>
      </c>
      <c r="E348" s="4" t="s">
        <v>21</v>
      </c>
      <c r="F348" s="20">
        <f>F353</f>
        <v>0</v>
      </c>
      <c r="G348" s="21"/>
      <c r="H348" s="55">
        <f>H353</f>
        <v>0</v>
      </c>
      <c r="I348" s="3"/>
      <c r="J348" s="3"/>
      <c r="K348" s="3"/>
      <c r="L348" s="3"/>
      <c r="M348" s="3"/>
    </row>
    <row r="349" spans="2:13" ht="31.5" customHeight="1">
      <c r="B349" s="334"/>
      <c r="C349" s="259"/>
      <c r="D349" s="256"/>
      <c r="E349" s="4" t="s">
        <v>14</v>
      </c>
      <c r="F349" s="20"/>
      <c r="G349" s="21"/>
      <c r="H349" s="55"/>
      <c r="I349" s="3"/>
      <c r="J349" s="3"/>
      <c r="K349" s="3"/>
      <c r="L349" s="3"/>
      <c r="M349" s="3"/>
    </row>
    <row r="350" spans="2:13" ht="47.25" customHeight="1">
      <c r="B350" s="334"/>
      <c r="C350" s="259"/>
      <c r="D350" s="256"/>
      <c r="E350" s="4" t="s">
        <v>15</v>
      </c>
      <c r="F350" s="20">
        <v>100</v>
      </c>
      <c r="G350" s="21"/>
      <c r="H350" s="55">
        <v>100</v>
      </c>
      <c r="I350" s="3"/>
      <c r="J350" s="3"/>
      <c r="K350" s="3"/>
      <c r="L350" s="3"/>
      <c r="M350" s="3"/>
    </row>
    <row r="351" spans="2:13" ht="31.5" customHeight="1">
      <c r="B351" s="334"/>
      <c r="C351" s="259"/>
      <c r="D351" s="256"/>
      <c r="E351" s="4" t="s">
        <v>16</v>
      </c>
      <c r="F351" s="20"/>
      <c r="G351" s="21"/>
      <c r="H351" s="55"/>
      <c r="I351" s="3"/>
      <c r="J351" s="3"/>
      <c r="K351" s="3"/>
      <c r="L351" s="3"/>
      <c r="M351" s="3"/>
    </row>
    <row r="352" spans="2:13" ht="31.5" customHeight="1">
      <c r="B352" s="334"/>
      <c r="C352" s="259"/>
      <c r="D352" s="256"/>
      <c r="E352" s="4" t="s">
        <v>17</v>
      </c>
      <c r="F352" s="20"/>
      <c r="G352" s="21"/>
      <c r="H352" s="55"/>
      <c r="I352" s="3"/>
      <c r="J352" s="3"/>
      <c r="K352" s="3"/>
      <c r="L352" s="3"/>
      <c r="M352" s="3"/>
    </row>
    <row r="353" spans="2:13" ht="47.25" customHeight="1">
      <c r="B353" s="334"/>
      <c r="C353" s="273"/>
      <c r="D353" s="257"/>
      <c r="E353" s="4" t="s">
        <v>18</v>
      </c>
      <c r="F353" s="20"/>
      <c r="G353" s="21"/>
      <c r="H353" s="55"/>
      <c r="I353" s="3"/>
      <c r="J353" s="3"/>
      <c r="K353" s="3"/>
      <c r="L353" s="3"/>
      <c r="M353" s="3"/>
    </row>
    <row r="354" spans="2:13" ht="15.75" customHeight="1">
      <c r="B354" s="285" t="s">
        <v>326</v>
      </c>
      <c r="C354" s="313"/>
      <c r="D354" s="314"/>
      <c r="E354" s="4" t="s">
        <v>21</v>
      </c>
      <c r="F354" s="17"/>
      <c r="G354" s="7"/>
      <c r="H354" s="18"/>
      <c r="I354" s="3"/>
      <c r="J354" s="3"/>
      <c r="K354" s="3"/>
      <c r="L354" s="3"/>
      <c r="M354" s="3">
        <v>2400</v>
      </c>
    </row>
    <row r="355" spans="2:13" ht="31.5" customHeight="1">
      <c r="B355" s="315"/>
      <c r="C355" s="316"/>
      <c r="D355" s="317"/>
      <c r="E355" s="4" t="s">
        <v>14</v>
      </c>
      <c r="F355" s="17"/>
      <c r="G355" s="7"/>
      <c r="H355" s="18"/>
      <c r="I355" s="3"/>
      <c r="J355" s="3"/>
      <c r="K355" s="3"/>
      <c r="L355" s="3"/>
      <c r="M355" s="3"/>
    </row>
    <row r="356" spans="2:13" ht="47.25" customHeight="1">
      <c r="B356" s="315"/>
      <c r="C356" s="316"/>
      <c r="D356" s="317"/>
      <c r="E356" s="4" t="s">
        <v>15</v>
      </c>
      <c r="F356" s="17"/>
      <c r="G356" s="7"/>
      <c r="H356" s="18"/>
      <c r="I356" s="3"/>
      <c r="J356" s="3"/>
      <c r="K356" s="3"/>
      <c r="L356" s="3"/>
      <c r="M356" s="3"/>
    </row>
    <row r="357" spans="2:13" ht="31.5" customHeight="1">
      <c r="B357" s="315"/>
      <c r="C357" s="316"/>
      <c r="D357" s="317"/>
      <c r="E357" s="4" t="s">
        <v>16</v>
      </c>
      <c r="F357" s="17"/>
      <c r="G357" s="7"/>
      <c r="H357" s="18"/>
      <c r="I357" s="3"/>
      <c r="J357" s="3"/>
      <c r="K357" s="3"/>
      <c r="L357" s="3"/>
      <c r="M357" s="3">
        <v>2400</v>
      </c>
    </row>
    <row r="358" spans="2:13" ht="115.5" customHeight="1">
      <c r="B358" s="315"/>
      <c r="C358" s="316"/>
      <c r="D358" s="317"/>
      <c r="E358" s="4" t="s">
        <v>314</v>
      </c>
      <c r="F358" s="18"/>
      <c r="G358" s="7"/>
      <c r="H358" s="18"/>
      <c r="I358" s="3"/>
      <c r="J358" s="3"/>
      <c r="K358" s="3"/>
      <c r="L358" s="3"/>
      <c r="M358" s="3"/>
    </row>
    <row r="359" spans="2:13" ht="31.5" customHeight="1">
      <c r="B359" s="315"/>
      <c r="C359" s="316"/>
      <c r="D359" s="317"/>
      <c r="E359" s="4" t="s">
        <v>17</v>
      </c>
      <c r="F359" s="17"/>
      <c r="G359" s="7"/>
      <c r="H359" s="18"/>
      <c r="I359" s="3"/>
      <c r="J359" s="3"/>
      <c r="K359" s="3"/>
      <c r="L359" s="3"/>
      <c r="M359" s="3"/>
    </row>
    <row r="360" spans="2:13" ht="47.25" customHeight="1">
      <c r="B360" s="318"/>
      <c r="C360" s="319"/>
      <c r="D360" s="320"/>
      <c r="E360" s="4" t="s">
        <v>18</v>
      </c>
      <c r="F360" s="17"/>
      <c r="G360" s="7"/>
      <c r="H360" s="17"/>
      <c r="I360" s="3"/>
      <c r="J360" s="3"/>
      <c r="K360" s="3"/>
      <c r="L360" s="3"/>
      <c r="M360" s="3"/>
    </row>
    <row r="361" spans="2:14" ht="15">
      <c r="B361" s="285" t="s">
        <v>328</v>
      </c>
      <c r="C361" s="313"/>
      <c r="D361" s="314"/>
      <c r="E361" s="4" t="s">
        <v>21</v>
      </c>
      <c r="F361" s="2"/>
      <c r="G361" s="1"/>
      <c r="H361" s="2"/>
      <c r="I361" s="1"/>
      <c r="J361" s="1"/>
      <c r="K361" s="1"/>
      <c r="L361" s="1"/>
      <c r="M361" s="1"/>
      <c r="N361" s="39"/>
    </row>
    <row r="362" spans="2:13" ht="30.75">
      <c r="B362" s="315"/>
      <c r="C362" s="316"/>
      <c r="D362" s="317"/>
      <c r="E362" s="4" t="s">
        <v>14</v>
      </c>
      <c r="F362" s="1"/>
      <c r="G362" s="1"/>
      <c r="H362" s="2"/>
      <c r="I362" s="1"/>
      <c r="J362" s="1"/>
      <c r="K362" s="1"/>
      <c r="L362" s="1"/>
      <c r="M362" s="1"/>
    </row>
    <row r="363" spans="2:15" ht="46.5">
      <c r="B363" s="315"/>
      <c r="C363" s="316"/>
      <c r="D363" s="317"/>
      <c r="E363" s="4" t="s">
        <v>15</v>
      </c>
      <c r="F363" s="1"/>
      <c r="G363" s="1"/>
      <c r="H363" s="2"/>
      <c r="I363" s="1"/>
      <c r="J363" s="1"/>
      <c r="K363" s="1"/>
      <c r="L363" s="1"/>
      <c r="M363" s="1"/>
      <c r="N363" s="39"/>
      <c r="O363" s="39"/>
    </row>
    <row r="364" spans="2:13" ht="31.5" customHeight="1">
      <c r="B364" s="315"/>
      <c r="C364" s="316"/>
      <c r="D364" s="317"/>
      <c r="E364" s="4" t="s">
        <v>16</v>
      </c>
      <c r="F364" s="1"/>
      <c r="G364" s="1"/>
      <c r="H364" s="2"/>
      <c r="I364" s="2"/>
      <c r="J364" s="1"/>
      <c r="K364" s="1"/>
      <c r="L364" s="1"/>
      <c r="M364" s="1"/>
    </row>
    <row r="365" spans="2:13" ht="93.75" customHeight="1">
      <c r="B365" s="315"/>
      <c r="C365" s="316"/>
      <c r="D365" s="317"/>
      <c r="E365" s="4" t="s">
        <v>314</v>
      </c>
      <c r="F365" s="2"/>
      <c r="G365" s="1"/>
      <c r="H365" s="2"/>
      <c r="I365" s="2"/>
      <c r="J365" s="1"/>
      <c r="K365" s="1"/>
      <c r="L365" s="1"/>
      <c r="M365" s="1"/>
    </row>
    <row r="366" spans="2:14" ht="30.75">
      <c r="B366" s="315"/>
      <c r="C366" s="316"/>
      <c r="D366" s="317"/>
      <c r="E366" s="4" t="s">
        <v>17</v>
      </c>
      <c r="F366" s="3"/>
      <c r="G366" s="1"/>
      <c r="H366" s="25"/>
      <c r="I366" s="3"/>
      <c r="J366" s="3"/>
      <c r="K366" s="3"/>
      <c r="L366" s="3"/>
      <c r="M366" s="3"/>
      <c r="N366" s="39"/>
    </row>
    <row r="367" spans="2:13" ht="46.5">
      <c r="B367" s="318"/>
      <c r="C367" s="319"/>
      <c r="D367" s="320"/>
      <c r="E367" s="4" t="s">
        <v>18</v>
      </c>
      <c r="F367" s="3"/>
      <c r="G367" s="3"/>
      <c r="H367" s="25"/>
      <c r="I367" s="3"/>
      <c r="J367" s="3"/>
      <c r="K367" s="3"/>
      <c r="L367" s="3"/>
      <c r="M367" s="3"/>
    </row>
    <row r="368" spans="2:13" ht="14.25">
      <c r="B368" s="298" t="s">
        <v>55</v>
      </c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  <c r="M368" s="298"/>
    </row>
    <row r="369" spans="2:13" ht="14.25">
      <c r="B369" s="298"/>
      <c r="C369" s="298"/>
      <c r="D369" s="298"/>
      <c r="E369" s="298"/>
      <c r="F369" s="298"/>
      <c r="G369" s="298"/>
      <c r="H369" s="298"/>
      <c r="I369" s="298"/>
      <c r="J369" s="298"/>
      <c r="K369" s="298"/>
      <c r="L369" s="298"/>
      <c r="M369" s="298"/>
    </row>
    <row r="370" spans="2:13" ht="14.25">
      <c r="B370" s="298" t="s">
        <v>56</v>
      </c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  <c r="M370" s="298"/>
    </row>
    <row r="371" spans="2:13" ht="14.25">
      <c r="B371" s="298"/>
      <c r="C371" s="298"/>
      <c r="D371" s="298"/>
      <c r="E371" s="298"/>
      <c r="F371" s="298"/>
      <c r="G371" s="298"/>
      <c r="H371" s="298"/>
      <c r="I371" s="298"/>
      <c r="J371" s="298"/>
      <c r="K371" s="298"/>
      <c r="L371" s="298"/>
      <c r="M371" s="298"/>
    </row>
    <row r="372" spans="2:13" ht="15" customHeight="1">
      <c r="B372" s="298" t="s">
        <v>329</v>
      </c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</row>
    <row r="373" spans="2:13" ht="14.25">
      <c r="B373" s="298"/>
      <c r="C373" s="298"/>
      <c r="D373" s="298"/>
      <c r="E373" s="298"/>
      <c r="F373" s="298"/>
      <c r="G373" s="298"/>
      <c r="H373" s="298"/>
      <c r="I373" s="298"/>
      <c r="J373" s="298"/>
      <c r="K373" s="298"/>
      <c r="L373" s="298"/>
      <c r="M373" s="298"/>
    </row>
    <row r="374" spans="2:13" ht="15">
      <c r="B374" s="277" t="s">
        <v>186</v>
      </c>
      <c r="C374" s="262" t="s">
        <v>94</v>
      </c>
      <c r="D374" s="262" t="s">
        <v>58</v>
      </c>
      <c r="E374" s="4" t="s">
        <v>21</v>
      </c>
      <c r="F374" s="1">
        <f>F376+F377+F379</f>
        <v>527685.0163499999</v>
      </c>
      <c r="G374" s="1">
        <f>G377+G379</f>
        <v>77246.4</v>
      </c>
      <c r="H374" s="1">
        <f>H376+H377+H379</f>
        <v>55922.516350000005</v>
      </c>
      <c r="I374" s="1">
        <f>I377</f>
        <v>71933.8</v>
      </c>
      <c r="J374" s="1">
        <f>J377</f>
        <v>72910.3</v>
      </c>
      <c r="K374" s="1">
        <f>K377</f>
        <v>79488</v>
      </c>
      <c r="L374" s="1">
        <f>L377</f>
        <v>83065</v>
      </c>
      <c r="M374" s="1">
        <f>M377</f>
        <v>87119</v>
      </c>
    </row>
    <row r="375" spans="2:14" ht="30.75">
      <c r="B375" s="278"/>
      <c r="C375" s="271"/>
      <c r="D375" s="271"/>
      <c r="E375" s="4" t="s">
        <v>14</v>
      </c>
      <c r="F375" s="1"/>
      <c r="G375" s="1"/>
      <c r="H375" s="1"/>
      <c r="I375" s="1"/>
      <c r="J375" s="3"/>
      <c r="K375" s="3"/>
      <c r="L375" s="3"/>
      <c r="M375" s="3"/>
      <c r="N375" s="39">
        <f>H377+H403+H429+H455+H480</f>
        <v>133484.51890999998</v>
      </c>
    </row>
    <row r="376" spans="2:14" ht="46.5">
      <c r="B376" s="278"/>
      <c r="C376" s="271"/>
      <c r="D376" s="271"/>
      <c r="E376" s="4" t="s">
        <v>15</v>
      </c>
      <c r="F376" s="1">
        <f>H376</f>
        <v>5800</v>
      </c>
      <c r="G376" s="1"/>
      <c r="H376" s="1">
        <v>5800</v>
      </c>
      <c r="I376" s="1"/>
      <c r="J376" s="1"/>
      <c r="K376" s="1"/>
      <c r="L376" s="1"/>
      <c r="M376" s="1"/>
      <c r="N376" s="39"/>
    </row>
    <row r="377" spans="2:13" ht="31.5" customHeight="1">
      <c r="B377" s="278"/>
      <c r="C377" s="271"/>
      <c r="D377" s="271"/>
      <c r="E377" s="4" t="s">
        <v>16</v>
      </c>
      <c r="F377" s="1">
        <f>H377+I377+J377+K377+L377+M377+G377</f>
        <v>521779.97000000003</v>
      </c>
      <c r="G377" s="1">
        <v>77208</v>
      </c>
      <c r="H377" s="1">
        <v>50055.87</v>
      </c>
      <c r="I377" s="1">
        <v>71933.8</v>
      </c>
      <c r="J377" s="1">
        <v>72910.3</v>
      </c>
      <c r="K377" s="1">
        <v>79488</v>
      </c>
      <c r="L377" s="1">
        <v>83065</v>
      </c>
      <c r="M377" s="1">
        <v>87119</v>
      </c>
    </row>
    <row r="378" spans="2:13" ht="30.75">
      <c r="B378" s="278"/>
      <c r="C378" s="271"/>
      <c r="D378" s="271"/>
      <c r="E378" s="4" t="s">
        <v>17</v>
      </c>
      <c r="F378" s="3"/>
      <c r="G378" s="3"/>
      <c r="H378" s="3"/>
      <c r="I378" s="3"/>
      <c r="J378" s="3"/>
      <c r="K378" s="3"/>
      <c r="L378" s="3"/>
      <c r="M378" s="3"/>
    </row>
    <row r="379" spans="2:14" ht="47.25" customHeight="1">
      <c r="B379" s="279"/>
      <c r="C379" s="272"/>
      <c r="D379" s="272"/>
      <c r="E379" s="4" t="s">
        <v>18</v>
      </c>
      <c r="F379" s="3">
        <f>G379+H379</f>
        <v>105.04634999999999</v>
      </c>
      <c r="G379" s="3">
        <v>38.4</v>
      </c>
      <c r="H379" s="3">
        <v>66.64635</v>
      </c>
      <c r="I379" s="3"/>
      <c r="J379" s="3"/>
      <c r="K379" s="3"/>
      <c r="L379" s="3"/>
      <c r="M379" s="3"/>
      <c r="N379" s="39">
        <f>H383+H409+H441+H467+H492</f>
        <v>1843.71041</v>
      </c>
    </row>
    <row r="380" spans="2:13" ht="15">
      <c r="B380" s="277" t="s">
        <v>187</v>
      </c>
      <c r="C380" s="262" t="s">
        <v>96</v>
      </c>
      <c r="D380" s="262" t="s">
        <v>58</v>
      </c>
      <c r="E380" s="4" t="s">
        <v>21</v>
      </c>
      <c r="F380" s="1">
        <f>F383+F385</f>
        <v>3611.43295</v>
      </c>
      <c r="G380" s="1">
        <f>G383+G385</f>
        <v>476.7</v>
      </c>
      <c r="H380" s="1">
        <f>H383+H385</f>
        <v>515.03295</v>
      </c>
      <c r="I380" s="1">
        <f>I383</f>
        <v>559.6</v>
      </c>
      <c r="J380" s="1">
        <f>J383</f>
        <v>600.1</v>
      </c>
      <c r="K380" s="1">
        <f>K383</f>
        <v>497</v>
      </c>
      <c r="L380" s="1">
        <f>L383</f>
        <v>480</v>
      </c>
      <c r="M380" s="1">
        <f>M383</f>
        <v>483</v>
      </c>
    </row>
    <row r="381" spans="2:13" ht="31.5" customHeight="1">
      <c r="B381" s="278"/>
      <c r="C381" s="271"/>
      <c r="D381" s="271"/>
      <c r="E381" s="4" t="s">
        <v>14</v>
      </c>
      <c r="F381" s="1"/>
      <c r="G381" s="1"/>
      <c r="H381" s="1"/>
      <c r="I381" s="1"/>
      <c r="J381" s="3"/>
      <c r="K381" s="3"/>
      <c r="L381" s="3"/>
      <c r="M381" s="3"/>
    </row>
    <row r="382" spans="2:14" ht="46.5">
      <c r="B382" s="278"/>
      <c r="C382" s="271"/>
      <c r="D382" s="271"/>
      <c r="E382" s="4" t="s">
        <v>15</v>
      </c>
      <c r="F382" s="1"/>
      <c r="G382" s="1"/>
      <c r="H382" s="1"/>
      <c r="I382" s="1"/>
      <c r="J382" s="1"/>
      <c r="K382" s="1"/>
      <c r="L382" s="1"/>
      <c r="M382" s="1"/>
      <c r="N382" s="5" t="s">
        <v>323</v>
      </c>
    </row>
    <row r="383" spans="2:13" ht="31.5" customHeight="1">
      <c r="B383" s="278"/>
      <c r="C383" s="271"/>
      <c r="D383" s="271"/>
      <c r="E383" s="4" t="s">
        <v>16</v>
      </c>
      <c r="F383" s="1">
        <f>G383+H383+I383+J383+K383+L383+M383</f>
        <v>3541.658</v>
      </c>
      <c r="G383" s="1">
        <v>458.5</v>
      </c>
      <c r="H383" s="1">
        <v>463.458</v>
      </c>
      <c r="I383" s="1">
        <v>559.6</v>
      </c>
      <c r="J383" s="1">
        <v>600.1</v>
      </c>
      <c r="K383" s="1">
        <v>497</v>
      </c>
      <c r="L383" s="1">
        <v>480</v>
      </c>
      <c r="M383" s="1">
        <v>483</v>
      </c>
    </row>
    <row r="384" spans="2:13" ht="30.75">
      <c r="B384" s="278"/>
      <c r="C384" s="271"/>
      <c r="D384" s="271"/>
      <c r="E384" s="4" t="s">
        <v>17</v>
      </c>
      <c r="F384" s="3"/>
      <c r="G384" s="3"/>
      <c r="H384" s="3"/>
      <c r="I384" s="3"/>
      <c r="J384" s="3"/>
      <c r="K384" s="3"/>
      <c r="L384" s="3"/>
      <c r="M384" s="3"/>
    </row>
    <row r="385" spans="2:13" ht="46.5">
      <c r="B385" s="279"/>
      <c r="C385" s="272"/>
      <c r="D385" s="272"/>
      <c r="E385" s="4" t="s">
        <v>18</v>
      </c>
      <c r="F385" s="1">
        <f>G385+H385</f>
        <v>69.77495</v>
      </c>
      <c r="G385" s="1">
        <v>18.2</v>
      </c>
      <c r="H385" s="3">
        <v>51.57495</v>
      </c>
      <c r="I385" s="3"/>
      <c r="J385" s="3"/>
      <c r="K385" s="3"/>
      <c r="L385" s="3"/>
      <c r="M385" s="3"/>
    </row>
    <row r="386" spans="2:13" ht="15">
      <c r="B386" s="277" t="s">
        <v>188</v>
      </c>
      <c r="C386" s="262" t="s">
        <v>95</v>
      </c>
      <c r="D386" s="262" t="s">
        <v>58</v>
      </c>
      <c r="E386" s="4" t="s">
        <v>21</v>
      </c>
      <c r="F386" s="1">
        <f>F389+F391</f>
        <v>48254.087700000004</v>
      </c>
      <c r="G386" s="1">
        <f>G389+G391</f>
        <v>7033.200000000001</v>
      </c>
      <c r="H386" s="1">
        <f>H389+H391</f>
        <v>7182.787700000001</v>
      </c>
      <c r="I386" s="1">
        <f>I389</f>
        <v>4889.3</v>
      </c>
      <c r="J386" s="1">
        <f>J389</f>
        <v>4475.1</v>
      </c>
      <c r="K386" s="1">
        <f>K389</f>
        <v>7829</v>
      </c>
      <c r="L386" s="1">
        <f>L389</f>
        <v>8225.9</v>
      </c>
      <c r="M386" s="1">
        <f>M389</f>
        <v>8618.8</v>
      </c>
    </row>
    <row r="387" spans="2:13" ht="30.75">
      <c r="B387" s="278"/>
      <c r="C387" s="271"/>
      <c r="D387" s="271"/>
      <c r="E387" s="4" t="s">
        <v>14</v>
      </c>
      <c r="F387" s="1"/>
      <c r="G387" s="1"/>
      <c r="H387" s="1"/>
      <c r="I387" s="1"/>
      <c r="J387" s="3"/>
      <c r="K387" s="3"/>
      <c r="L387" s="3"/>
      <c r="M387" s="3"/>
    </row>
    <row r="388" spans="2:13" ht="46.5">
      <c r="B388" s="278"/>
      <c r="C388" s="271"/>
      <c r="D388" s="271"/>
      <c r="E388" s="4" t="s">
        <v>15</v>
      </c>
      <c r="F388" s="1"/>
      <c r="G388" s="1"/>
      <c r="H388" s="1"/>
      <c r="I388" s="1"/>
      <c r="J388" s="1"/>
      <c r="K388" s="1"/>
      <c r="L388" s="1"/>
      <c r="M388" s="1"/>
    </row>
    <row r="389" spans="2:13" ht="31.5" customHeight="1">
      <c r="B389" s="278"/>
      <c r="C389" s="271"/>
      <c r="D389" s="271"/>
      <c r="E389" s="4" t="s">
        <v>16</v>
      </c>
      <c r="F389" s="1">
        <f>G389+H389+I389+J389+K389+L389+M389</f>
        <v>48249.769</v>
      </c>
      <c r="G389" s="1">
        <v>7030.1</v>
      </c>
      <c r="H389" s="1">
        <v>7181.569</v>
      </c>
      <c r="I389" s="1">
        <v>4889.3</v>
      </c>
      <c r="J389" s="1">
        <v>4475.1</v>
      </c>
      <c r="K389" s="1">
        <v>7829</v>
      </c>
      <c r="L389" s="1">
        <v>8225.9</v>
      </c>
      <c r="M389" s="1">
        <v>8618.8</v>
      </c>
    </row>
    <row r="390" spans="2:13" ht="30.75">
      <c r="B390" s="278"/>
      <c r="C390" s="271"/>
      <c r="D390" s="271"/>
      <c r="E390" s="4" t="s">
        <v>17</v>
      </c>
      <c r="F390" s="3"/>
      <c r="G390" s="3"/>
      <c r="H390" s="3"/>
      <c r="I390" s="3"/>
      <c r="J390" s="3"/>
      <c r="K390" s="3"/>
      <c r="L390" s="3"/>
      <c r="M390" s="3"/>
    </row>
    <row r="391" spans="2:13" ht="75" customHeight="1">
      <c r="B391" s="279"/>
      <c r="C391" s="272"/>
      <c r="D391" s="272"/>
      <c r="E391" s="4" t="s">
        <v>18</v>
      </c>
      <c r="F391" s="3">
        <f>G391+H391</f>
        <v>4.3187</v>
      </c>
      <c r="G391" s="3">
        <v>3.1</v>
      </c>
      <c r="H391" s="3">
        <v>1.2187</v>
      </c>
      <c r="I391" s="3"/>
      <c r="J391" s="3"/>
      <c r="K391" s="3"/>
      <c r="L391" s="3"/>
      <c r="M391" s="3"/>
    </row>
    <row r="392" spans="2:13" ht="15">
      <c r="B392" s="265" t="s">
        <v>59</v>
      </c>
      <c r="C392" s="266"/>
      <c r="D392" s="262" t="s">
        <v>58</v>
      </c>
      <c r="E392" s="4" t="s">
        <v>21</v>
      </c>
      <c r="F392" s="1">
        <f>F394+F395+F397</f>
        <v>579550.5370000001</v>
      </c>
      <c r="G392" s="1">
        <f>G395+G397</f>
        <v>84756.3</v>
      </c>
      <c r="H392" s="1">
        <f>H394+H395+H397</f>
        <v>63620.33700000001</v>
      </c>
      <c r="I392" s="1">
        <f>I394+I395</f>
        <v>77382.70000000001</v>
      </c>
      <c r="J392" s="1">
        <f>J394+J395</f>
        <v>77985.50000000001</v>
      </c>
      <c r="K392" s="1">
        <f>K394+K395</f>
        <v>87814</v>
      </c>
      <c r="L392" s="1">
        <f>L394+L395</f>
        <v>91770.9</v>
      </c>
      <c r="M392" s="1">
        <f>M394+M395</f>
        <v>96220.8</v>
      </c>
    </row>
    <row r="393" spans="2:13" ht="30.75">
      <c r="B393" s="267"/>
      <c r="C393" s="268"/>
      <c r="D393" s="271"/>
      <c r="E393" s="4" t="s">
        <v>14</v>
      </c>
      <c r="F393" s="1"/>
      <c r="G393" s="1"/>
      <c r="H393" s="1"/>
      <c r="I393" s="1"/>
      <c r="J393" s="3"/>
      <c r="K393" s="3"/>
      <c r="L393" s="3"/>
      <c r="M393" s="3"/>
    </row>
    <row r="394" spans="2:14" ht="46.5">
      <c r="B394" s="267"/>
      <c r="C394" s="268"/>
      <c r="D394" s="271"/>
      <c r="E394" s="4" t="s">
        <v>15</v>
      </c>
      <c r="F394" s="1">
        <f>F376</f>
        <v>5800</v>
      </c>
      <c r="G394" s="1"/>
      <c r="H394" s="1">
        <f>H376</f>
        <v>5800</v>
      </c>
      <c r="I394" s="1"/>
      <c r="J394" s="1"/>
      <c r="K394" s="1"/>
      <c r="L394" s="1"/>
      <c r="M394" s="1"/>
      <c r="N394" s="39"/>
    </row>
    <row r="395" spans="2:13" ht="31.5" customHeight="1">
      <c r="B395" s="267"/>
      <c r="C395" s="268"/>
      <c r="D395" s="271"/>
      <c r="E395" s="4" t="s">
        <v>16</v>
      </c>
      <c r="F395" s="1">
        <f>G395+H395+I395+J395+K395+L395+M395</f>
        <v>573571.3970000001</v>
      </c>
      <c r="G395" s="1">
        <f aca="true" t="shared" si="5" ref="G395:M395">G377+G383+G389</f>
        <v>84696.6</v>
      </c>
      <c r="H395" s="1">
        <f>H377+H383+H389</f>
        <v>57700.897000000004</v>
      </c>
      <c r="I395" s="1">
        <f>I377+I383+I389</f>
        <v>77382.70000000001</v>
      </c>
      <c r="J395" s="1">
        <f>J377+J383+J389</f>
        <v>77985.50000000001</v>
      </c>
      <c r="K395" s="1">
        <f>K377+K383+K389</f>
        <v>87814</v>
      </c>
      <c r="L395" s="1">
        <f t="shared" si="5"/>
        <v>91770.9</v>
      </c>
      <c r="M395" s="1">
        <f t="shared" si="5"/>
        <v>96220.8</v>
      </c>
    </row>
    <row r="396" spans="2:13" ht="30.75">
      <c r="B396" s="267"/>
      <c r="C396" s="268"/>
      <c r="D396" s="271"/>
      <c r="E396" s="4" t="s">
        <v>17</v>
      </c>
      <c r="F396" s="3"/>
      <c r="G396" s="3"/>
      <c r="H396" s="3"/>
      <c r="I396" s="3"/>
      <c r="J396" s="3"/>
      <c r="K396" s="3"/>
      <c r="L396" s="3"/>
      <c r="M396" s="3"/>
    </row>
    <row r="397" spans="2:13" ht="46.5">
      <c r="B397" s="269"/>
      <c r="C397" s="270"/>
      <c r="D397" s="272"/>
      <c r="E397" s="4" t="s">
        <v>18</v>
      </c>
      <c r="F397" s="1">
        <f>H397+G397</f>
        <v>179.14</v>
      </c>
      <c r="G397" s="1">
        <f>G379+G385+G391</f>
        <v>59.699999999999996</v>
      </c>
      <c r="H397" s="3">
        <f>H379+H385+H391</f>
        <v>119.44</v>
      </c>
      <c r="I397" s="3"/>
      <c r="J397" s="3"/>
      <c r="K397" s="3"/>
      <c r="L397" s="3"/>
      <c r="M397" s="3"/>
    </row>
    <row r="398" spans="2:13" ht="14.25">
      <c r="B398" s="298" t="s">
        <v>60</v>
      </c>
      <c r="C398" s="298"/>
      <c r="D398" s="298"/>
      <c r="E398" s="298"/>
      <c r="F398" s="298"/>
      <c r="G398" s="298"/>
      <c r="H398" s="298"/>
      <c r="I398" s="298"/>
      <c r="J398" s="298"/>
      <c r="K398" s="298"/>
      <c r="L398" s="298"/>
      <c r="M398" s="298"/>
    </row>
    <row r="399" spans="2:13" ht="14.25">
      <c r="B399" s="298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</row>
    <row r="400" spans="2:14" ht="15">
      <c r="B400" s="277" t="s">
        <v>189</v>
      </c>
      <c r="C400" s="262" t="s">
        <v>61</v>
      </c>
      <c r="D400" s="262" t="s">
        <v>19</v>
      </c>
      <c r="E400" s="4" t="s">
        <v>21</v>
      </c>
      <c r="F400" s="1">
        <f>F402+F403</f>
        <v>213478.35</v>
      </c>
      <c r="G400" s="1">
        <f>G403</f>
        <v>39074.5</v>
      </c>
      <c r="H400" s="1">
        <f>H402+H403</f>
        <v>22221.05</v>
      </c>
      <c r="I400" s="1">
        <f>I403</f>
        <v>27468.9</v>
      </c>
      <c r="J400" s="1">
        <f>J403</f>
        <v>27468.9</v>
      </c>
      <c r="K400" s="1">
        <f>K403</f>
        <v>30705</v>
      </c>
      <c r="L400" s="1">
        <f>L403</f>
        <v>32693</v>
      </c>
      <c r="M400" s="1">
        <f>M403</f>
        <v>33847</v>
      </c>
      <c r="N400" s="39"/>
    </row>
    <row r="401" spans="2:16" ht="31.5" customHeight="1">
      <c r="B401" s="278"/>
      <c r="C401" s="271"/>
      <c r="D401" s="271"/>
      <c r="E401" s="4" t="s">
        <v>14</v>
      </c>
      <c r="F401" s="1"/>
      <c r="G401" s="1"/>
      <c r="H401" s="1"/>
      <c r="I401" s="1"/>
      <c r="J401" s="3"/>
      <c r="K401" s="3"/>
      <c r="L401" s="3"/>
      <c r="M401" s="3"/>
      <c r="N401" s="39"/>
      <c r="P401" s="39"/>
    </row>
    <row r="402" spans="2:14" ht="46.5">
      <c r="B402" s="278"/>
      <c r="C402" s="271"/>
      <c r="D402" s="271"/>
      <c r="E402" s="4" t="s">
        <v>15</v>
      </c>
      <c r="F402" s="1"/>
      <c r="G402" s="1"/>
      <c r="H402" s="1"/>
      <c r="I402" s="1"/>
      <c r="J402" s="1"/>
      <c r="K402" s="1"/>
      <c r="L402" s="1"/>
      <c r="M402" s="1"/>
      <c r="N402" s="39"/>
    </row>
    <row r="403" spans="2:14" ht="15">
      <c r="B403" s="278"/>
      <c r="C403" s="271"/>
      <c r="D403" s="271"/>
      <c r="E403" s="4" t="s">
        <v>16</v>
      </c>
      <c r="F403" s="1">
        <f>G403+H403+I403+J403+K403+L403+M403</f>
        <v>213478.35</v>
      </c>
      <c r="G403" s="1">
        <v>39074.5</v>
      </c>
      <c r="H403" s="1">
        <v>22221.05</v>
      </c>
      <c r="I403" s="1">
        <v>27468.9</v>
      </c>
      <c r="J403" s="1">
        <v>27468.9</v>
      </c>
      <c r="K403" s="1">
        <v>30705</v>
      </c>
      <c r="L403" s="1">
        <v>32693</v>
      </c>
      <c r="M403" s="1">
        <v>33847</v>
      </c>
      <c r="N403" s="39"/>
    </row>
    <row r="404" spans="2:13" ht="30.75">
      <c r="B404" s="278"/>
      <c r="C404" s="271"/>
      <c r="D404" s="271"/>
      <c r="E404" s="4" t="s">
        <v>17</v>
      </c>
      <c r="F404" s="3"/>
      <c r="G404" s="3"/>
      <c r="H404" s="3"/>
      <c r="I404" s="3"/>
      <c r="J404" s="3"/>
      <c r="K404" s="3"/>
      <c r="L404" s="3"/>
      <c r="M404" s="3"/>
    </row>
    <row r="405" spans="2:13" ht="46.5">
      <c r="B405" s="279"/>
      <c r="C405" s="272"/>
      <c r="D405" s="272"/>
      <c r="E405" s="4" t="s">
        <v>18</v>
      </c>
      <c r="F405" s="3"/>
      <c r="G405" s="3"/>
      <c r="H405" s="3"/>
      <c r="I405" s="3"/>
      <c r="J405" s="3"/>
      <c r="K405" s="3"/>
      <c r="L405" s="3"/>
      <c r="M405" s="3"/>
    </row>
    <row r="406" spans="2:14" ht="15">
      <c r="B406" s="277" t="s">
        <v>190</v>
      </c>
      <c r="C406" s="262" t="s">
        <v>97</v>
      </c>
      <c r="D406" s="262" t="s">
        <v>19</v>
      </c>
      <c r="E406" s="4" t="s">
        <v>21</v>
      </c>
      <c r="F406" s="1">
        <f>F409+F411</f>
        <v>4186.23841</v>
      </c>
      <c r="G406" s="1">
        <f>G409+G411</f>
        <v>600.3</v>
      </c>
      <c r="H406" s="1">
        <f>H409+H411</f>
        <v>506.58840999999995</v>
      </c>
      <c r="I406" s="1">
        <f>I409</f>
        <v>540.4</v>
      </c>
      <c r="J406" s="1">
        <f>J409</f>
        <v>611</v>
      </c>
      <c r="K406" s="1">
        <f>K409</f>
        <v>637.65</v>
      </c>
      <c r="L406" s="1">
        <f>L409</f>
        <v>642.65</v>
      </c>
      <c r="M406" s="1">
        <f>M409</f>
        <v>647.65</v>
      </c>
      <c r="N406" s="39"/>
    </row>
    <row r="407" spans="2:13" ht="31.5" customHeight="1">
      <c r="B407" s="278"/>
      <c r="C407" s="271"/>
      <c r="D407" s="271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278"/>
      <c r="C408" s="271"/>
      <c r="D408" s="271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4" ht="31.5" customHeight="1">
      <c r="B409" s="278"/>
      <c r="C409" s="271"/>
      <c r="D409" s="271"/>
      <c r="E409" s="4" t="s">
        <v>16</v>
      </c>
      <c r="F409" s="1">
        <f>G409+H409+I409+J409+K409+L409+M409</f>
        <v>4171.75241</v>
      </c>
      <c r="G409" s="1">
        <v>596.5</v>
      </c>
      <c r="H409" s="1">
        <v>495.90241</v>
      </c>
      <c r="I409" s="1">
        <v>540.4</v>
      </c>
      <c r="J409" s="1">
        <v>611</v>
      </c>
      <c r="K409" s="1">
        <v>637.65</v>
      </c>
      <c r="L409" s="1">
        <v>642.65</v>
      </c>
      <c r="M409" s="1">
        <v>647.65</v>
      </c>
      <c r="N409" s="39"/>
    </row>
    <row r="410" spans="2:14" ht="30.75">
      <c r="B410" s="278"/>
      <c r="C410" s="271"/>
      <c r="D410" s="271"/>
      <c r="E410" s="4" t="s">
        <v>17</v>
      </c>
      <c r="F410" s="3"/>
      <c r="G410" s="3"/>
      <c r="H410" s="3"/>
      <c r="I410" s="3"/>
      <c r="J410" s="3"/>
      <c r="K410" s="3"/>
      <c r="L410" s="3"/>
      <c r="M410" s="3"/>
      <c r="N410" s="39"/>
    </row>
    <row r="411" spans="2:13" ht="46.5">
      <c r="B411" s="279"/>
      <c r="C411" s="272"/>
      <c r="D411" s="272"/>
      <c r="E411" s="4" t="s">
        <v>18</v>
      </c>
      <c r="F411" s="3">
        <f>G411+H411</f>
        <v>14.486</v>
      </c>
      <c r="G411" s="24">
        <v>3.8</v>
      </c>
      <c r="H411" s="3">
        <v>10.686</v>
      </c>
      <c r="I411" s="3"/>
      <c r="J411" s="3"/>
      <c r="K411" s="3"/>
      <c r="L411" s="3"/>
      <c r="M411" s="3"/>
    </row>
    <row r="412" spans="2:14" ht="15">
      <c r="B412" s="277" t="s">
        <v>191</v>
      </c>
      <c r="C412" s="262" t="s">
        <v>98</v>
      </c>
      <c r="D412" s="262" t="s">
        <v>19</v>
      </c>
      <c r="E412" s="4" t="s">
        <v>21</v>
      </c>
      <c r="F412" s="1">
        <f>F415+F417</f>
        <v>21192.4465</v>
      </c>
      <c r="G412" s="1">
        <f>G415+G417</f>
        <v>2997.11</v>
      </c>
      <c r="H412" s="1">
        <f>H415+H417</f>
        <v>2738.8565</v>
      </c>
      <c r="I412" s="1">
        <f>I415</f>
        <v>2378.04</v>
      </c>
      <c r="J412" s="1">
        <f>J415</f>
        <v>2681.14</v>
      </c>
      <c r="K412" s="1">
        <f>K415</f>
        <v>3289</v>
      </c>
      <c r="L412" s="1">
        <f>L415</f>
        <v>3463</v>
      </c>
      <c r="M412" s="1">
        <f>M415</f>
        <v>3645.3</v>
      </c>
      <c r="N412" s="39"/>
    </row>
    <row r="413" spans="2:13" ht="30.75">
      <c r="B413" s="278"/>
      <c r="C413" s="271"/>
      <c r="D413" s="271"/>
      <c r="E413" s="4" t="s">
        <v>14</v>
      </c>
      <c r="F413" s="1"/>
      <c r="G413" s="1"/>
      <c r="H413" s="1"/>
      <c r="I413" s="1"/>
      <c r="J413" s="3"/>
      <c r="K413" s="3"/>
      <c r="L413" s="3"/>
      <c r="M413" s="3"/>
    </row>
    <row r="414" spans="2:13" ht="46.5">
      <c r="B414" s="278"/>
      <c r="C414" s="271"/>
      <c r="D414" s="271"/>
      <c r="E414" s="4" t="s">
        <v>15</v>
      </c>
      <c r="F414" s="1"/>
      <c r="G414" s="1"/>
      <c r="H414" s="1"/>
      <c r="I414" s="1"/>
      <c r="J414" s="1"/>
      <c r="K414" s="1"/>
      <c r="L414" s="1"/>
      <c r="M414" s="1"/>
    </row>
    <row r="415" spans="2:14" ht="31.5" customHeight="1">
      <c r="B415" s="278"/>
      <c r="C415" s="271"/>
      <c r="D415" s="271"/>
      <c r="E415" s="4" t="s">
        <v>16</v>
      </c>
      <c r="F415" s="1">
        <f>G415+H415+I415+J415+K415+L415+M415</f>
        <v>21168.6325</v>
      </c>
      <c r="G415" s="1">
        <v>2978.61</v>
      </c>
      <c r="H415" s="1">
        <v>2733.5425</v>
      </c>
      <c r="I415" s="1">
        <v>2378.04</v>
      </c>
      <c r="J415" s="1">
        <v>2681.14</v>
      </c>
      <c r="K415" s="1">
        <v>3289</v>
      </c>
      <c r="L415" s="1">
        <v>3463</v>
      </c>
      <c r="M415" s="1">
        <v>3645.3</v>
      </c>
      <c r="N415" s="39"/>
    </row>
    <row r="416" spans="2:13" ht="30.75">
      <c r="B416" s="278"/>
      <c r="C416" s="271"/>
      <c r="D416" s="271"/>
      <c r="E416" s="4" t="s">
        <v>17</v>
      </c>
      <c r="F416" s="3"/>
      <c r="G416" s="3"/>
      <c r="H416" s="3"/>
      <c r="I416" s="3"/>
      <c r="J416" s="3"/>
      <c r="K416" s="3"/>
      <c r="L416" s="3"/>
      <c r="M416" s="3"/>
    </row>
    <row r="417" spans="2:13" ht="46.5">
      <c r="B417" s="279"/>
      <c r="C417" s="272"/>
      <c r="D417" s="272"/>
      <c r="E417" s="4" t="s">
        <v>18</v>
      </c>
      <c r="F417" s="3">
        <f>G417+H417</f>
        <v>23.814</v>
      </c>
      <c r="G417" s="3">
        <v>18.5</v>
      </c>
      <c r="H417" s="3">
        <v>5.314</v>
      </c>
      <c r="I417" s="3"/>
      <c r="J417" s="3"/>
      <c r="K417" s="3"/>
      <c r="L417" s="3"/>
      <c r="M417" s="3"/>
    </row>
    <row r="418" spans="2:14" ht="15">
      <c r="B418" s="265" t="s">
        <v>65</v>
      </c>
      <c r="C418" s="266"/>
      <c r="D418" s="262" t="s">
        <v>19</v>
      </c>
      <c r="E418" s="4" t="s">
        <v>21</v>
      </c>
      <c r="F418" s="1">
        <f>F420+F421+F423</f>
        <v>238857.03491</v>
      </c>
      <c r="G418" s="1">
        <f>G421+G423</f>
        <v>42671.91</v>
      </c>
      <c r="H418" s="1">
        <f>H420+H421+H423</f>
        <v>25466.494909999998</v>
      </c>
      <c r="I418" s="1">
        <f>I420+I421</f>
        <v>30387.340000000004</v>
      </c>
      <c r="J418" s="1">
        <f>J420+J421</f>
        <v>30761.04</v>
      </c>
      <c r="K418" s="1">
        <f>K420+K421</f>
        <v>34631.65</v>
      </c>
      <c r="L418" s="1">
        <f>L420+L421</f>
        <v>36798.65</v>
      </c>
      <c r="M418" s="1">
        <f>M420+M421</f>
        <v>38139.950000000004</v>
      </c>
      <c r="N418" s="39"/>
    </row>
    <row r="419" spans="2:13" ht="30.75">
      <c r="B419" s="267"/>
      <c r="C419" s="268"/>
      <c r="D419" s="271"/>
      <c r="E419" s="4" t="s">
        <v>14</v>
      </c>
      <c r="F419" s="1"/>
      <c r="G419" s="1"/>
      <c r="H419" s="1"/>
      <c r="I419" s="1"/>
      <c r="J419" s="3"/>
      <c r="K419" s="3"/>
      <c r="L419" s="3"/>
      <c r="M419" s="3"/>
    </row>
    <row r="420" spans="2:14" ht="46.5">
      <c r="B420" s="267"/>
      <c r="C420" s="268"/>
      <c r="D420" s="271"/>
      <c r="E420" s="4" t="s">
        <v>15</v>
      </c>
      <c r="F420" s="1">
        <f>H420</f>
        <v>0</v>
      </c>
      <c r="G420" s="1"/>
      <c r="H420" s="1">
        <f>H402</f>
        <v>0</v>
      </c>
      <c r="I420" s="1"/>
      <c r="J420" s="1"/>
      <c r="K420" s="1"/>
      <c r="L420" s="1"/>
      <c r="M420" s="1"/>
      <c r="N420" s="39">
        <f>H420+H421</f>
        <v>25450.494909999998</v>
      </c>
    </row>
    <row r="421" spans="2:14" ht="31.5" customHeight="1">
      <c r="B421" s="267"/>
      <c r="C421" s="268"/>
      <c r="D421" s="271"/>
      <c r="E421" s="4" t="s">
        <v>16</v>
      </c>
      <c r="F421" s="1">
        <f>G421+H421+I421+J421+K421+L421+M421</f>
        <v>238818.73491</v>
      </c>
      <c r="G421" s="2">
        <f aca="true" t="shared" si="6" ref="G421:M421">G403+G409+G415</f>
        <v>42649.61</v>
      </c>
      <c r="H421" s="2">
        <f t="shared" si="6"/>
        <v>25450.494909999998</v>
      </c>
      <c r="I421" s="1">
        <f t="shared" si="6"/>
        <v>30387.340000000004</v>
      </c>
      <c r="J421" s="1">
        <f t="shared" si="6"/>
        <v>30761.04</v>
      </c>
      <c r="K421" s="1">
        <f t="shared" si="6"/>
        <v>34631.65</v>
      </c>
      <c r="L421" s="1">
        <f t="shared" si="6"/>
        <v>36798.65</v>
      </c>
      <c r="M421" s="1">
        <f t="shared" si="6"/>
        <v>38139.950000000004</v>
      </c>
      <c r="N421" s="39"/>
    </row>
    <row r="422" spans="2:13" ht="30.75">
      <c r="B422" s="267"/>
      <c r="C422" s="268"/>
      <c r="D422" s="271"/>
      <c r="E422" s="4" t="s">
        <v>17</v>
      </c>
      <c r="F422" s="3"/>
      <c r="G422" s="3"/>
      <c r="H422" s="3"/>
      <c r="I422" s="3"/>
      <c r="J422" s="3"/>
      <c r="K422" s="3"/>
      <c r="L422" s="3"/>
      <c r="M422" s="3"/>
    </row>
    <row r="423" spans="2:13" ht="46.5">
      <c r="B423" s="269"/>
      <c r="C423" s="270"/>
      <c r="D423" s="272"/>
      <c r="E423" s="4" t="s">
        <v>18</v>
      </c>
      <c r="F423" s="1">
        <f>G423+H423+I423+J423+K423+L423+M423</f>
        <v>38.3</v>
      </c>
      <c r="G423" s="1">
        <f>G405+G411+G417</f>
        <v>22.3</v>
      </c>
      <c r="H423" s="3">
        <f>H405+H411+H417</f>
        <v>16</v>
      </c>
      <c r="I423" s="3"/>
      <c r="J423" s="3"/>
      <c r="K423" s="3"/>
      <c r="L423" s="3"/>
      <c r="M423" s="3"/>
    </row>
    <row r="424" spans="2:13" ht="14.25">
      <c r="B424" s="298" t="s">
        <v>62</v>
      </c>
      <c r="C424" s="298"/>
      <c r="D424" s="298"/>
      <c r="E424" s="298"/>
      <c r="F424" s="298"/>
      <c r="G424" s="298"/>
      <c r="H424" s="298"/>
      <c r="I424" s="298"/>
      <c r="J424" s="298"/>
      <c r="K424" s="298"/>
      <c r="L424" s="298"/>
      <c r="M424" s="298"/>
    </row>
    <row r="425" spans="2:13" ht="14.25">
      <c r="B425" s="298"/>
      <c r="C425" s="298"/>
      <c r="D425" s="298"/>
      <c r="E425" s="298"/>
      <c r="F425" s="298"/>
      <c r="G425" s="298"/>
      <c r="H425" s="298"/>
      <c r="I425" s="298"/>
      <c r="J425" s="298"/>
      <c r="K425" s="298"/>
      <c r="L425" s="298"/>
      <c r="M425" s="298"/>
    </row>
    <row r="426" spans="2:14" ht="15">
      <c r="B426" s="277" t="s">
        <v>192</v>
      </c>
      <c r="C426" s="262" t="s">
        <v>99</v>
      </c>
      <c r="D426" s="262" t="s">
        <v>63</v>
      </c>
      <c r="E426" s="4" t="s">
        <v>21</v>
      </c>
      <c r="F426" s="1">
        <f>F428+F429+F431</f>
        <v>322863.69891</v>
      </c>
      <c r="G426" s="1">
        <f>G429+G431</f>
        <v>66133.9</v>
      </c>
      <c r="H426" s="1">
        <f>H428+H429+H431</f>
        <v>44244.09891</v>
      </c>
      <c r="I426" s="1">
        <f>I429+I431</f>
        <v>37036.4</v>
      </c>
      <c r="J426" s="1">
        <f>J429+J431</f>
        <v>37573.9</v>
      </c>
      <c r="K426" s="1">
        <f>K429+K431</f>
        <v>43860.4</v>
      </c>
      <c r="L426" s="1">
        <f>L429+L431</f>
        <v>45833</v>
      </c>
      <c r="M426" s="1">
        <f>M429+M431</f>
        <v>48182</v>
      </c>
      <c r="N426" s="39"/>
    </row>
    <row r="427" spans="2:14" ht="31.5" customHeight="1">
      <c r="B427" s="278"/>
      <c r="C427" s="271"/>
      <c r="D427" s="271"/>
      <c r="E427" s="4" t="s">
        <v>14</v>
      </c>
      <c r="F427" s="1"/>
      <c r="G427" s="1"/>
      <c r="H427" s="1"/>
      <c r="I427" s="1"/>
      <c r="J427" s="3"/>
      <c r="K427" s="3"/>
      <c r="L427" s="3"/>
      <c r="M427" s="3"/>
      <c r="N427" s="39"/>
    </row>
    <row r="428" spans="2:13" ht="46.5">
      <c r="B428" s="278"/>
      <c r="C428" s="271"/>
      <c r="D428" s="271"/>
      <c r="E428" s="4" t="s">
        <v>15</v>
      </c>
      <c r="F428" s="1">
        <f>H428</f>
        <v>1483.5</v>
      </c>
      <c r="G428" s="1"/>
      <c r="H428" s="5">
        <v>1483.5</v>
      </c>
      <c r="I428" s="1"/>
      <c r="J428" s="1"/>
      <c r="K428" s="1"/>
      <c r="L428" s="1"/>
      <c r="M428" s="1"/>
    </row>
    <row r="429" spans="2:14" ht="15">
      <c r="B429" s="278"/>
      <c r="C429" s="271"/>
      <c r="D429" s="271"/>
      <c r="E429" s="4" t="s">
        <v>16</v>
      </c>
      <c r="F429" s="1">
        <f>G429+H429+I429+J429+K429+L429+M429</f>
        <v>320261.39891</v>
      </c>
      <c r="G429" s="1">
        <v>65533.9</v>
      </c>
      <c r="H429" s="1">
        <v>42341.79891</v>
      </c>
      <c r="I429" s="1">
        <v>37016.4</v>
      </c>
      <c r="J429" s="1">
        <v>37553.9</v>
      </c>
      <c r="K429" s="1">
        <v>43840.4</v>
      </c>
      <c r="L429" s="1">
        <v>45813</v>
      </c>
      <c r="M429" s="1">
        <v>48162</v>
      </c>
      <c r="N429" s="39"/>
    </row>
    <row r="430" spans="2:13" ht="30.75">
      <c r="B430" s="278"/>
      <c r="C430" s="271"/>
      <c r="D430" s="271"/>
      <c r="E430" s="4" t="s">
        <v>17</v>
      </c>
      <c r="F430" s="3"/>
      <c r="G430" s="3"/>
      <c r="H430" s="3"/>
      <c r="I430" s="3"/>
      <c r="J430" s="3"/>
      <c r="K430" s="3"/>
      <c r="L430" s="3"/>
      <c r="M430" s="3"/>
    </row>
    <row r="431" spans="2:13" ht="46.5">
      <c r="B431" s="279"/>
      <c r="C431" s="272"/>
      <c r="D431" s="272"/>
      <c r="E431" s="4" t="s">
        <v>18</v>
      </c>
      <c r="F431" s="1">
        <f>H431+I431+J431+K431+L431+M431+G431</f>
        <v>1118.8</v>
      </c>
      <c r="G431" s="1">
        <v>600</v>
      </c>
      <c r="H431" s="1">
        <v>418.8</v>
      </c>
      <c r="I431" s="1">
        <v>20</v>
      </c>
      <c r="J431" s="1">
        <v>20</v>
      </c>
      <c r="K431" s="1">
        <v>20</v>
      </c>
      <c r="L431" s="1">
        <v>20</v>
      </c>
      <c r="M431" s="1">
        <v>20</v>
      </c>
    </row>
    <row r="432" spans="2:14" ht="15.75" customHeight="1">
      <c r="B432" s="277" t="s">
        <v>193</v>
      </c>
      <c r="C432" s="262" t="s">
        <v>100</v>
      </c>
      <c r="D432" s="262" t="s">
        <v>63</v>
      </c>
      <c r="E432" s="4" t="s">
        <v>21</v>
      </c>
      <c r="F432" s="1">
        <f>F435+F437</f>
        <v>69287.93277000001</v>
      </c>
      <c r="G432" s="1">
        <f>G435+G437</f>
        <v>9846.699999999999</v>
      </c>
      <c r="H432" s="1">
        <f aca="true" t="shared" si="7" ref="H432:M432">H435+H437</f>
        <v>12198.21277</v>
      </c>
      <c r="I432" s="1">
        <f t="shared" si="7"/>
        <v>7624.26</v>
      </c>
      <c r="J432" s="1">
        <f t="shared" si="7"/>
        <v>7624.26</v>
      </c>
      <c r="K432" s="1">
        <f t="shared" si="7"/>
        <v>10207</v>
      </c>
      <c r="L432" s="1">
        <f t="shared" si="7"/>
        <v>10658.2</v>
      </c>
      <c r="M432" s="1">
        <f t="shared" si="7"/>
        <v>11129.3</v>
      </c>
      <c r="N432" s="39"/>
    </row>
    <row r="433" spans="2:13" ht="31.5" customHeight="1">
      <c r="B433" s="278"/>
      <c r="C433" s="271"/>
      <c r="D433" s="271"/>
      <c r="E433" s="4" t="s">
        <v>14</v>
      </c>
      <c r="F433" s="1"/>
      <c r="G433" s="1"/>
      <c r="H433" s="1"/>
      <c r="I433" s="1"/>
      <c r="J433" s="3"/>
      <c r="K433" s="3"/>
      <c r="L433" s="3"/>
      <c r="M433" s="3"/>
    </row>
    <row r="434" spans="2:13" ht="46.5">
      <c r="B434" s="278"/>
      <c r="C434" s="271"/>
      <c r="D434" s="271"/>
      <c r="E434" s="4" t="s">
        <v>15</v>
      </c>
      <c r="F434" s="1"/>
      <c r="G434" s="1"/>
      <c r="H434" s="1"/>
      <c r="I434" s="1"/>
      <c r="J434" s="1"/>
      <c r="K434" s="1"/>
      <c r="L434" s="1"/>
      <c r="M434" s="1"/>
    </row>
    <row r="435" spans="2:15" ht="31.5" customHeight="1">
      <c r="B435" s="278"/>
      <c r="C435" s="271"/>
      <c r="D435" s="271"/>
      <c r="E435" s="4" t="s">
        <v>16</v>
      </c>
      <c r="F435" s="1">
        <f>G435+H435+I435+J435+K435+L435+M435</f>
        <v>61418.14635000001</v>
      </c>
      <c r="G435" s="1">
        <v>8197.8</v>
      </c>
      <c r="H435" s="1">
        <v>10577.32635</v>
      </c>
      <c r="I435" s="1">
        <v>6704.26</v>
      </c>
      <c r="J435" s="1">
        <v>6704.26</v>
      </c>
      <c r="K435" s="1">
        <v>9287</v>
      </c>
      <c r="L435" s="1">
        <v>9738.2</v>
      </c>
      <c r="M435" s="1">
        <v>10209.3</v>
      </c>
      <c r="N435" s="39"/>
      <c r="O435" s="39"/>
    </row>
    <row r="436" spans="2:13" ht="30.75">
      <c r="B436" s="278"/>
      <c r="C436" s="271"/>
      <c r="D436" s="271"/>
      <c r="E436" s="4" t="s">
        <v>17</v>
      </c>
      <c r="F436" s="3"/>
      <c r="G436" s="3"/>
      <c r="H436" s="3"/>
      <c r="I436" s="3"/>
      <c r="J436" s="3"/>
      <c r="K436" s="3"/>
      <c r="L436" s="3"/>
      <c r="M436" s="3"/>
    </row>
    <row r="437" spans="2:15" ht="46.5">
      <c r="B437" s="279"/>
      <c r="C437" s="272"/>
      <c r="D437" s="272"/>
      <c r="E437" s="4" t="s">
        <v>18</v>
      </c>
      <c r="F437" s="1">
        <f>G437+H437+I437+J437+K437+L437+M437</f>
        <v>7869.78642</v>
      </c>
      <c r="G437" s="10">
        <v>1648.9</v>
      </c>
      <c r="H437" s="1">
        <v>1620.88642</v>
      </c>
      <c r="I437" s="1">
        <v>920</v>
      </c>
      <c r="J437" s="1">
        <v>920</v>
      </c>
      <c r="K437" s="1">
        <v>920</v>
      </c>
      <c r="L437" s="1">
        <v>920</v>
      </c>
      <c r="M437" s="1">
        <v>920</v>
      </c>
      <c r="N437" s="57"/>
      <c r="O437" s="57"/>
    </row>
    <row r="438" spans="2:13" ht="15">
      <c r="B438" s="277" t="s">
        <v>194</v>
      </c>
      <c r="C438" s="262" t="s">
        <v>101</v>
      </c>
      <c r="D438" s="262" t="s">
        <v>63</v>
      </c>
      <c r="E438" s="4" t="s">
        <v>21</v>
      </c>
      <c r="F438" s="1">
        <f>F441+F443</f>
        <v>16393.872450000003</v>
      </c>
      <c r="G438" s="1">
        <f>G441+G443</f>
        <v>1548.6</v>
      </c>
      <c r="H438" s="1">
        <f aca="true" t="shared" si="8" ref="H438:M438">H441+H443</f>
        <v>1685.67245</v>
      </c>
      <c r="I438" s="1">
        <f t="shared" si="8"/>
        <v>2534.8</v>
      </c>
      <c r="J438" s="1">
        <f t="shared" si="8"/>
        <v>2534.8</v>
      </c>
      <c r="K438" s="1">
        <f t="shared" si="8"/>
        <v>2695</v>
      </c>
      <c r="L438" s="1">
        <f t="shared" si="8"/>
        <v>2696.5</v>
      </c>
      <c r="M438" s="1">
        <f t="shared" si="8"/>
        <v>2698.5</v>
      </c>
    </row>
    <row r="439" spans="2:13" ht="30.75">
      <c r="B439" s="278"/>
      <c r="C439" s="271"/>
      <c r="D439" s="271"/>
      <c r="E439" s="4" t="s">
        <v>14</v>
      </c>
      <c r="F439" s="1"/>
      <c r="G439" s="1"/>
      <c r="H439" s="1"/>
      <c r="I439" s="1"/>
      <c r="J439" s="3"/>
      <c r="K439" s="3"/>
      <c r="L439" s="3"/>
      <c r="M439" s="3"/>
    </row>
    <row r="440" spans="2:13" ht="46.5">
      <c r="B440" s="278"/>
      <c r="C440" s="271"/>
      <c r="D440" s="271"/>
      <c r="E440" s="4" t="s">
        <v>15</v>
      </c>
      <c r="F440" s="1"/>
      <c r="G440" s="1"/>
      <c r="H440" s="1"/>
      <c r="I440" s="1"/>
      <c r="J440" s="1"/>
      <c r="K440" s="1"/>
      <c r="L440" s="1"/>
      <c r="M440" s="1"/>
    </row>
    <row r="441" spans="2:14" ht="31.5" customHeight="1">
      <c r="B441" s="278"/>
      <c r="C441" s="271"/>
      <c r="D441" s="271"/>
      <c r="E441" s="4" t="s">
        <v>16</v>
      </c>
      <c r="F441" s="1">
        <f>G441+H441+I441+J441+K441+L441+M441</f>
        <v>5047.1</v>
      </c>
      <c r="G441" s="1">
        <v>665.5</v>
      </c>
      <c r="H441" s="1">
        <v>835</v>
      </c>
      <c r="I441" s="1">
        <v>612.3</v>
      </c>
      <c r="J441" s="1">
        <v>612.3</v>
      </c>
      <c r="K441" s="1">
        <v>772</v>
      </c>
      <c r="L441" s="1">
        <v>774</v>
      </c>
      <c r="M441" s="1">
        <v>776</v>
      </c>
      <c r="N441" s="39"/>
    </row>
    <row r="442" spans="2:13" ht="30.75">
      <c r="B442" s="278"/>
      <c r="C442" s="271"/>
      <c r="D442" s="271"/>
      <c r="E442" s="4" t="s">
        <v>17</v>
      </c>
      <c r="F442" s="3"/>
      <c r="G442" s="3"/>
      <c r="H442" s="3"/>
      <c r="I442" s="3"/>
      <c r="J442" s="3"/>
      <c r="K442" s="3"/>
      <c r="L442" s="3"/>
      <c r="M442" s="3"/>
    </row>
    <row r="443" spans="2:14" ht="69" customHeight="1">
      <c r="B443" s="279"/>
      <c r="C443" s="272"/>
      <c r="D443" s="272"/>
      <c r="E443" s="4" t="s">
        <v>18</v>
      </c>
      <c r="F443" s="1">
        <f>G443+H443+I443+J443+K443+L443+M443</f>
        <v>11346.77245</v>
      </c>
      <c r="G443" s="1">
        <v>883.1</v>
      </c>
      <c r="H443" s="1">
        <v>850.67245</v>
      </c>
      <c r="I443" s="1">
        <v>1922.5</v>
      </c>
      <c r="J443" s="1">
        <v>1922.5</v>
      </c>
      <c r="K443" s="1">
        <v>1923</v>
      </c>
      <c r="L443" s="1">
        <v>1922.5</v>
      </c>
      <c r="M443" s="1">
        <v>1922.5</v>
      </c>
      <c r="N443" s="39"/>
    </row>
    <row r="444" spans="2:14" ht="15">
      <c r="B444" s="265" t="s">
        <v>64</v>
      </c>
      <c r="C444" s="266"/>
      <c r="D444" s="262" t="s">
        <v>63</v>
      </c>
      <c r="E444" s="4" t="s">
        <v>21</v>
      </c>
      <c r="F444" s="1">
        <f>F446+F447+F449</f>
        <v>408545.50413</v>
      </c>
      <c r="G444" s="1">
        <f>G447+G449</f>
        <v>77529.2</v>
      </c>
      <c r="H444" s="1">
        <f>H446+H447+H449</f>
        <v>58127.98413</v>
      </c>
      <c r="I444" s="1">
        <f>I447+I449</f>
        <v>47195.46000000001</v>
      </c>
      <c r="J444" s="1">
        <f>J447+J449</f>
        <v>47732.96000000001</v>
      </c>
      <c r="K444" s="1">
        <f>K447+K449</f>
        <v>56762.4</v>
      </c>
      <c r="L444" s="1">
        <f>L447+L449</f>
        <v>59187.7</v>
      </c>
      <c r="M444" s="1">
        <f>M447+M449</f>
        <v>62009.8</v>
      </c>
      <c r="N444" s="39"/>
    </row>
    <row r="445" spans="2:13" ht="30.75">
      <c r="B445" s="267"/>
      <c r="C445" s="268"/>
      <c r="D445" s="271"/>
      <c r="E445" s="4" t="s">
        <v>14</v>
      </c>
      <c r="F445" s="1"/>
      <c r="G445" s="1"/>
      <c r="H445" s="1"/>
      <c r="I445" s="1"/>
      <c r="J445" s="3"/>
      <c r="K445" s="3"/>
      <c r="L445" s="3"/>
      <c r="M445" s="3"/>
    </row>
    <row r="446" spans="2:14" ht="46.5">
      <c r="B446" s="267"/>
      <c r="C446" s="268"/>
      <c r="D446" s="271"/>
      <c r="E446" s="4" t="s">
        <v>15</v>
      </c>
      <c r="F446" s="1">
        <f>H446</f>
        <v>1483.5</v>
      </c>
      <c r="G446" s="1"/>
      <c r="H446" s="1">
        <f>H428+H434+H440</f>
        <v>1483.5</v>
      </c>
      <c r="I446" s="1"/>
      <c r="J446" s="1"/>
      <c r="K446" s="1"/>
      <c r="L446" s="1"/>
      <c r="M446" s="1"/>
      <c r="N446" s="39"/>
    </row>
    <row r="447" spans="2:13" ht="31.5" customHeight="1">
      <c r="B447" s="267"/>
      <c r="C447" s="268"/>
      <c r="D447" s="271"/>
      <c r="E447" s="4" t="s">
        <v>16</v>
      </c>
      <c r="F447" s="1">
        <f>G447+H447+I447+J447+K447+L447+M447</f>
        <v>386726.64526</v>
      </c>
      <c r="G447" s="1">
        <f aca="true" t="shared" si="9" ref="G447:M447">G429+G435+G441</f>
        <v>74397.2</v>
      </c>
      <c r="H447" s="1">
        <f>H429+H435+H441</f>
        <v>53754.12526</v>
      </c>
      <c r="I447" s="1">
        <f t="shared" si="9"/>
        <v>44332.96000000001</v>
      </c>
      <c r="J447" s="1">
        <f t="shared" si="9"/>
        <v>44870.46000000001</v>
      </c>
      <c r="K447" s="1">
        <f t="shared" si="9"/>
        <v>53899.4</v>
      </c>
      <c r="L447" s="1">
        <f t="shared" si="9"/>
        <v>56325.2</v>
      </c>
      <c r="M447" s="1">
        <f t="shared" si="9"/>
        <v>59147.3</v>
      </c>
    </row>
    <row r="448" spans="2:13" ht="30.75">
      <c r="B448" s="267"/>
      <c r="C448" s="268"/>
      <c r="D448" s="271"/>
      <c r="E448" s="4" t="s">
        <v>17</v>
      </c>
      <c r="F448" s="3"/>
      <c r="G448" s="3"/>
      <c r="H448" s="3"/>
      <c r="I448" s="3"/>
      <c r="J448" s="3"/>
      <c r="K448" s="3"/>
      <c r="L448" s="3"/>
      <c r="M448" s="3"/>
    </row>
    <row r="449" spans="2:13" ht="46.5">
      <c r="B449" s="269"/>
      <c r="C449" s="270"/>
      <c r="D449" s="272"/>
      <c r="E449" s="4" t="s">
        <v>18</v>
      </c>
      <c r="F449" s="1">
        <f>G449+H449+I449+J449+K449+L449+M449</f>
        <v>20335.35887</v>
      </c>
      <c r="G449" s="2">
        <f>G431+G437+G443</f>
        <v>3132</v>
      </c>
      <c r="H449" s="1">
        <f aca="true" t="shared" si="10" ref="H449:M449">H431+H437+H443</f>
        <v>2890.35887</v>
      </c>
      <c r="I449" s="1">
        <f t="shared" si="10"/>
        <v>2862.5</v>
      </c>
      <c r="J449" s="1">
        <f t="shared" si="10"/>
        <v>2862.5</v>
      </c>
      <c r="K449" s="1">
        <f t="shared" si="10"/>
        <v>2863</v>
      </c>
      <c r="L449" s="1">
        <f t="shared" si="10"/>
        <v>2862.5</v>
      </c>
      <c r="M449" s="1">
        <f t="shared" si="10"/>
        <v>2862.5</v>
      </c>
    </row>
    <row r="450" spans="2:13" ht="14.25">
      <c r="B450" s="298" t="s">
        <v>66</v>
      </c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</row>
    <row r="451" spans="2:13" ht="14.25">
      <c r="B451" s="298"/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  <c r="M451" s="298"/>
    </row>
    <row r="452" spans="2:14" ht="15">
      <c r="B452" s="277" t="s">
        <v>195</v>
      </c>
      <c r="C452" s="262" t="s">
        <v>102</v>
      </c>
      <c r="D452" s="262" t="s">
        <v>26</v>
      </c>
      <c r="E452" s="4" t="s">
        <v>21</v>
      </c>
      <c r="F452" s="1">
        <f>F454+F455+F457</f>
        <v>58506.91</v>
      </c>
      <c r="G452" s="1">
        <f aca="true" t="shared" si="11" ref="G452:M452">G455+G457</f>
        <v>10162.51</v>
      </c>
      <c r="H452" s="1">
        <f>H454+H455+H457</f>
        <v>6072.3</v>
      </c>
      <c r="I452" s="1">
        <f t="shared" si="11"/>
        <v>6973.4</v>
      </c>
      <c r="J452" s="1">
        <f t="shared" si="11"/>
        <v>6973.4</v>
      </c>
      <c r="K452" s="1">
        <f t="shared" si="11"/>
        <v>8932</v>
      </c>
      <c r="L452" s="1">
        <f t="shared" si="11"/>
        <v>9330</v>
      </c>
      <c r="M452" s="1">
        <f t="shared" si="11"/>
        <v>10063.3</v>
      </c>
      <c r="N452" s="39"/>
    </row>
    <row r="453" spans="2:13" ht="31.5" customHeight="1">
      <c r="B453" s="278"/>
      <c r="C453" s="271"/>
      <c r="D453" s="271"/>
      <c r="E453" s="4" t="s">
        <v>14</v>
      </c>
      <c r="F453" s="1"/>
      <c r="G453" s="1"/>
      <c r="H453" s="1"/>
      <c r="I453" s="1"/>
      <c r="J453" s="3"/>
      <c r="K453" s="3"/>
      <c r="L453" s="3"/>
      <c r="M453" s="3"/>
    </row>
    <row r="454" spans="2:13" ht="46.5">
      <c r="B454" s="278"/>
      <c r="C454" s="271"/>
      <c r="D454" s="271"/>
      <c r="E454" s="4" t="s">
        <v>15</v>
      </c>
      <c r="F454" s="1"/>
      <c r="G454" s="1"/>
      <c r="H454" s="1"/>
      <c r="I454" s="1"/>
      <c r="J454" s="1"/>
      <c r="K454" s="1"/>
      <c r="L454" s="1"/>
      <c r="M454" s="1"/>
    </row>
    <row r="455" spans="2:14" ht="15">
      <c r="B455" s="278"/>
      <c r="C455" s="271"/>
      <c r="D455" s="271"/>
      <c r="E455" s="4" t="s">
        <v>16</v>
      </c>
      <c r="F455" s="1">
        <f>G455+H455+I455+J455+K455+L455+M455</f>
        <v>57679.21000000001</v>
      </c>
      <c r="G455" s="1">
        <v>9948.81</v>
      </c>
      <c r="H455" s="1">
        <v>5858.3</v>
      </c>
      <c r="I455" s="1">
        <v>6893.4</v>
      </c>
      <c r="J455" s="1">
        <v>6893.4</v>
      </c>
      <c r="K455" s="1">
        <v>8852</v>
      </c>
      <c r="L455" s="1">
        <v>9250</v>
      </c>
      <c r="M455" s="1">
        <v>9983.3</v>
      </c>
      <c r="N455" s="39"/>
    </row>
    <row r="456" spans="2:13" ht="30.75">
      <c r="B456" s="278"/>
      <c r="C456" s="271"/>
      <c r="D456" s="271"/>
      <c r="E456" s="4" t="s">
        <v>17</v>
      </c>
      <c r="F456" s="3"/>
      <c r="G456" s="3"/>
      <c r="H456" s="3"/>
      <c r="I456" s="3"/>
      <c r="J456" s="3"/>
      <c r="K456" s="3"/>
      <c r="L456" s="3"/>
      <c r="M456" s="3"/>
    </row>
    <row r="457" spans="2:14" ht="46.5">
      <c r="B457" s="279"/>
      <c r="C457" s="272"/>
      <c r="D457" s="272"/>
      <c r="E457" s="4" t="s">
        <v>18</v>
      </c>
      <c r="F457" s="1">
        <f>G457+H457+I457+J457+K457+L457+M457</f>
        <v>827.7</v>
      </c>
      <c r="G457" s="1">
        <v>213.7</v>
      </c>
      <c r="H457" s="1">
        <v>214</v>
      </c>
      <c r="I457" s="1">
        <v>80</v>
      </c>
      <c r="J457" s="1">
        <v>80</v>
      </c>
      <c r="K457" s="1">
        <v>80</v>
      </c>
      <c r="L457" s="1">
        <v>80</v>
      </c>
      <c r="M457" s="1">
        <v>80</v>
      </c>
      <c r="N457" s="39"/>
    </row>
    <row r="458" spans="2:14" ht="15.75" customHeight="1">
      <c r="B458" s="277" t="s">
        <v>196</v>
      </c>
      <c r="C458" s="262" t="s">
        <v>103</v>
      </c>
      <c r="D458" s="262" t="s">
        <v>26</v>
      </c>
      <c r="E458" s="4" t="s">
        <v>21</v>
      </c>
      <c r="F458" s="1">
        <f>F461+F463</f>
        <v>6328.663</v>
      </c>
      <c r="G458" s="1">
        <f>G461+G463</f>
        <v>802.19</v>
      </c>
      <c r="H458" s="1">
        <f aca="true" t="shared" si="12" ref="H458:M458">H461+H463</f>
        <v>822.973</v>
      </c>
      <c r="I458" s="1">
        <f t="shared" si="12"/>
        <v>850</v>
      </c>
      <c r="J458" s="1">
        <f t="shared" si="12"/>
        <v>850</v>
      </c>
      <c r="K458" s="1">
        <f t="shared" si="12"/>
        <v>971</v>
      </c>
      <c r="L458" s="1">
        <f t="shared" si="12"/>
        <v>1000</v>
      </c>
      <c r="M458" s="1">
        <f t="shared" si="12"/>
        <v>1032.5</v>
      </c>
      <c r="N458" s="39"/>
    </row>
    <row r="459" spans="2:13" ht="31.5" customHeight="1">
      <c r="B459" s="278"/>
      <c r="C459" s="271"/>
      <c r="D459" s="271"/>
      <c r="E459" s="4" t="s">
        <v>14</v>
      </c>
      <c r="F459" s="1"/>
      <c r="G459" s="1"/>
      <c r="H459" s="1"/>
      <c r="I459" s="1"/>
      <c r="J459" s="3"/>
      <c r="K459" s="3"/>
      <c r="L459" s="3"/>
      <c r="M459" s="3"/>
    </row>
    <row r="460" spans="2:13" ht="46.5">
      <c r="B460" s="278"/>
      <c r="C460" s="271"/>
      <c r="D460" s="271"/>
      <c r="E460" s="4" t="s">
        <v>15</v>
      </c>
      <c r="F460" s="1"/>
      <c r="G460" s="1"/>
      <c r="H460" s="1"/>
      <c r="I460" s="1"/>
      <c r="J460" s="1"/>
      <c r="K460" s="1"/>
      <c r="L460" s="1"/>
      <c r="M460" s="1"/>
    </row>
    <row r="461" spans="2:14" ht="31.5" customHeight="1">
      <c r="B461" s="278"/>
      <c r="C461" s="271"/>
      <c r="D461" s="271"/>
      <c r="E461" s="4" t="s">
        <v>16</v>
      </c>
      <c r="F461" s="1">
        <f>G461+H461+I461+J461+K461+L461+M461</f>
        <v>4336.49</v>
      </c>
      <c r="G461" s="1">
        <v>620.99</v>
      </c>
      <c r="H461" s="1">
        <v>512</v>
      </c>
      <c r="I461" s="1">
        <v>550</v>
      </c>
      <c r="J461" s="1">
        <v>550</v>
      </c>
      <c r="K461" s="1">
        <v>671</v>
      </c>
      <c r="L461" s="1">
        <v>700</v>
      </c>
      <c r="M461" s="1">
        <v>732.5</v>
      </c>
      <c r="N461" s="39"/>
    </row>
    <row r="462" spans="2:13" ht="30.75">
      <c r="B462" s="278"/>
      <c r="C462" s="271"/>
      <c r="D462" s="271"/>
      <c r="E462" s="4" t="s">
        <v>17</v>
      </c>
      <c r="F462" s="3"/>
      <c r="G462" s="3"/>
      <c r="H462" s="3"/>
      <c r="I462" s="3"/>
      <c r="J462" s="3"/>
      <c r="K462" s="3"/>
      <c r="L462" s="3"/>
      <c r="M462" s="3"/>
    </row>
    <row r="463" spans="2:14" ht="46.5">
      <c r="B463" s="279"/>
      <c r="C463" s="272"/>
      <c r="D463" s="272"/>
      <c r="E463" s="4" t="s">
        <v>18</v>
      </c>
      <c r="F463" s="1">
        <f>G463+H463+I463+J463+K463+L463+M463</f>
        <v>1992.173</v>
      </c>
      <c r="G463" s="1">
        <v>181.2</v>
      </c>
      <c r="H463" s="1">
        <v>310.973</v>
      </c>
      <c r="I463" s="1">
        <v>300</v>
      </c>
      <c r="J463" s="1">
        <v>300</v>
      </c>
      <c r="K463" s="1">
        <v>300</v>
      </c>
      <c r="L463" s="1">
        <v>300</v>
      </c>
      <c r="M463" s="1">
        <v>300</v>
      </c>
      <c r="N463" s="39"/>
    </row>
    <row r="464" spans="2:14" ht="15">
      <c r="B464" s="277" t="s">
        <v>197</v>
      </c>
      <c r="C464" s="262" t="s">
        <v>104</v>
      </c>
      <c r="D464" s="262" t="s">
        <v>26</v>
      </c>
      <c r="E464" s="4" t="s">
        <v>21</v>
      </c>
      <c r="F464" s="1">
        <f>F467+F469</f>
        <v>2340.55575</v>
      </c>
      <c r="G464" s="1">
        <f>G467+G469</f>
        <v>330.1</v>
      </c>
      <c r="H464" s="1">
        <f aca="true" t="shared" si="13" ref="H464:M464">H467+H469</f>
        <v>345.45575</v>
      </c>
      <c r="I464" s="1">
        <f t="shared" si="13"/>
        <v>330</v>
      </c>
      <c r="J464" s="1">
        <f t="shared" si="13"/>
        <v>330</v>
      </c>
      <c r="K464" s="1">
        <f t="shared" si="13"/>
        <v>335</v>
      </c>
      <c r="L464" s="1">
        <f t="shared" si="13"/>
        <v>335</v>
      </c>
      <c r="M464" s="1">
        <f t="shared" si="13"/>
        <v>335</v>
      </c>
      <c r="N464" s="39"/>
    </row>
    <row r="465" spans="2:13" ht="30.75">
      <c r="B465" s="278"/>
      <c r="C465" s="271"/>
      <c r="D465" s="271"/>
      <c r="E465" s="4" t="s">
        <v>14</v>
      </c>
      <c r="F465" s="1"/>
      <c r="G465" s="1"/>
      <c r="H465" s="1"/>
      <c r="I465" s="1"/>
      <c r="J465" s="3"/>
      <c r="K465" s="3"/>
      <c r="L465" s="3"/>
      <c r="M465" s="3"/>
    </row>
    <row r="466" spans="2:13" ht="46.5">
      <c r="B466" s="278"/>
      <c r="C466" s="271"/>
      <c r="D466" s="271"/>
      <c r="E466" s="4" t="s">
        <v>15</v>
      </c>
      <c r="F466" s="1"/>
      <c r="G466" s="1"/>
      <c r="H466" s="1"/>
      <c r="I466" s="1"/>
      <c r="J466" s="1"/>
      <c r="K466" s="1"/>
      <c r="L466" s="1"/>
      <c r="M466" s="1"/>
    </row>
    <row r="467" spans="2:14" ht="31.5" customHeight="1">
      <c r="B467" s="278"/>
      <c r="C467" s="271"/>
      <c r="D467" s="271"/>
      <c r="E467" s="4" t="s">
        <v>16</v>
      </c>
      <c r="F467" s="1">
        <f>G467+H467+I467+J467+K467+L467+M467</f>
        <v>92</v>
      </c>
      <c r="G467" s="1">
        <v>25</v>
      </c>
      <c r="H467" s="1">
        <v>2</v>
      </c>
      <c r="I467" s="1">
        <v>10</v>
      </c>
      <c r="J467" s="1">
        <v>10</v>
      </c>
      <c r="K467" s="1">
        <v>15</v>
      </c>
      <c r="L467" s="1">
        <v>15</v>
      </c>
      <c r="M467" s="1">
        <v>15</v>
      </c>
      <c r="N467" s="39"/>
    </row>
    <row r="468" spans="2:13" ht="30.75">
      <c r="B468" s="278"/>
      <c r="C468" s="271"/>
      <c r="D468" s="271"/>
      <c r="E468" s="4" t="s">
        <v>17</v>
      </c>
      <c r="F468" s="3"/>
      <c r="G468" s="3"/>
      <c r="H468" s="3"/>
      <c r="I468" s="3"/>
      <c r="J468" s="3"/>
      <c r="K468" s="3"/>
      <c r="L468" s="3"/>
      <c r="M468" s="3"/>
    </row>
    <row r="469" spans="2:14" ht="46.5">
      <c r="B469" s="279"/>
      <c r="C469" s="272"/>
      <c r="D469" s="272"/>
      <c r="E469" s="4" t="s">
        <v>18</v>
      </c>
      <c r="F469" s="1">
        <f>G469+H469+I469+J469+K469+L469+M469</f>
        <v>2248.55575</v>
      </c>
      <c r="G469" s="1">
        <v>305.1</v>
      </c>
      <c r="H469" s="1">
        <v>343.45575</v>
      </c>
      <c r="I469" s="1">
        <v>320</v>
      </c>
      <c r="J469" s="1">
        <v>320</v>
      </c>
      <c r="K469" s="1">
        <v>320</v>
      </c>
      <c r="L469" s="1">
        <v>320</v>
      </c>
      <c r="M469" s="1">
        <v>320</v>
      </c>
      <c r="N469" s="39"/>
    </row>
    <row r="470" spans="2:14" ht="15">
      <c r="B470" s="265" t="s">
        <v>67</v>
      </c>
      <c r="C470" s="266"/>
      <c r="D470" s="262" t="s">
        <v>26</v>
      </c>
      <c r="E470" s="4" t="s">
        <v>21</v>
      </c>
      <c r="F470" s="1">
        <f>F472+F473+F475</f>
        <v>67176.12875</v>
      </c>
      <c r="G470" s="1">
        <f aca="true" t="shared" si="14" ref="G470:M470">G473+G475</f>
        <v>11294.8</v>
      </c>
      <c r="H470" s="1">
        <f t="shared" si="14"/>
        <v>7240.72875</v>
      </c>
      <c r="I470" s="1">
        <f t="shared" si="14"/>
        <v>8153.4</v>
      </c>
      <c r="J470" s="1">
        <f t="shared" si="14"/>
        <v>8153.4</v>
      </c>
      <c r="K470" s="1">
        <f t="shared" si="14"/>
        <v>10238</v>
      </c>
      <c r="L470" s="1">
        <f t="shared" si="14"/>
        <v>10665</v>
      </c>
      <c r="M470" s="1">
        <f t="shared" si="14"/>
        <v>11430.8</v>
      </c>
      <c r="N470" s="39"/>
    </row>
    <row r="471" spans="2:13" ht="30.75">
      <c r="B471" s="267"/>
      <c r="C471" s="268"/>
      <c r="D471" s="271"/>
      <c r="E471" s="4" t="s">
        <v>14</v>
      </c>
      <c r="F471" s="1"/>
      <c r="G471" s="1"/>
      <c r="H471" s="1"/>
      <c r="I471" s="1"/>
      <c r="J471" s="3"/>
      <c r="K471" s="3"/>
      <c r="L471" s="3"/>
      <c r="M471" s="3"/>
    </row>
    <row r="472" spans="2:14" ht="46.5">
      <c r="B472" s="267"/>
      <c r="C472" s="268"/>
      <c r="D472" s="271"/>
      <c r="E472" s="4" t="s">
        <v>15</v>
      </c>
      <c r="F472" s="1">
        <f>H472</f>
        <v>0</v>
      </c>
      <c r="G472" s="1"/>
      <c r="H472" s="1">
        <f>H454</f>
        <v>0</v>
      </c>
      <c r="I472" s="1"/>
      <c r="J472" s="1"/>
      <c r="K472" s="1"/>
      <c r="L472" s="1"/>
      <c r="M472" s="1"/>
      <c r="N472" s="39"/>
    </row>
    <row r="473" spans="2:14" ht="31.5" customHeight="1">
      <c r="B473" s="267"/>
      <c r="C473" s="268"/>
      <c r="D473" s="271"/>
      <c r="E473" s="4" t="s">
        <v>16</v>
      </c>
      <c r="F473" s="1">
        <f>G473+H473+I473+J473+K473+L473+M473</f>
        <v>62107.7</v>
      </c>
      <c r="G473" s="1">
        <f aca="true" t="shared" si="15" ref="G473:M473">G455+G461+G467</f>
        <v>10594.8</v>
      </c>
      <c r="H473" s="1">
        <f t="shared" si="15"/>
        <v>6372.3</v>
      </c>
      <c r="I473" s="1">
        <f t="shared" si="15"/>
        <v>7453.4</v>
      </c>
      <c r="J473" s="1">
        <f t="shared" si="15"/>
        <v>7453.4</v>
      </c>
      <c r="K473" s="1">
        <f t="shared" si="15"/>
        <v>9538</v>
      </c>
      <c r="L473" s="1">
        <f t="shared" si="15"/>
        <v>9965</v>
      </c>
      <c r="M473" s="1">
        <f t="shared" si="15"/>
        <v>10730.8</v>
      </c>
      <c r="N473" s="39"/>
    </row>
    <row r="474" spans="2:13" ht="30.75">
      <c r="B474" s="267"/>
      <c r="C474" s="268"/>
      <c r="D474" s="271"/>
      <c r="E474" s="4" t="s">
        <v>17</v>
      </c>
      <c r="F474" s="3"/>
      <c r="G474" s="3"/>
      <c r="H474" s="3"/>
      <c r="I474" s="3"/>
      <c r="J474" s="3"/>
      <c r="K474" s="3"/>
      <c r="L474" s="3"/>
      <c r="M474" s="3"/>
    </row>
    <row r="475" spans="2:14" ht="46.5">
      <c r="B475" s="269"/>
      <c r="C475" s="270"/>
      <c r="D475" s="272"/>
      <c r="E475" s="4" t="s">
        <v>18</v>
      </c>
      <c r="F475" s="1">
        <f>F457+F463+F469</f>
        <v>5068.42875</v>
      </c>
      <c r="G475" s="1">
        <f aca="true" t="shared" si="16" ref="G475:M475">G457+G463+G469</f>
        <v>700</v>
      </c>
      <c r="H475" s="1">
        <f t="shared" si="16"/>
        <v>868.42875</v>
      </c>
      <c r="I475" s="1">
        <f t="shared" si="16"/>
        <v>700</v>
      </c>
      <c r="J475" s="1">
        <f t="shared" si="16"/>
        <v>700</v>
      </c>
      <c r="K475" s="1">
        <f t="shared" si="16"/>
        <v>700</v>
      </c>
      <c r="L475" s="1">
        <f t="shared" si="16"/>
        <v>700</v>
      </c>
      <c r="M475" s="1">
        <f t="shared" si="16"/>
        <v>700</v>
      </c>
      <c r="N475" s="39"/>
    </row>
    <row r="476" spans="2:13" s="47" customFormat="1" ht="35.25" customHeight="1">
      <c r="B476" s="298" t="s">
        <v>233</v>
      </c>
      <c r="C476" s="293"/>
      <c r="D476" s="293"/>
      <c r="E476" s="293"/>
      <c r="F476" s="293"/>
      <c r="G476" s="293"/>
      <c r="H476" s="293"/>
      <c r="I476" s="293"/>
      <c r="J476" s="293"/>
      <c r="K476" s="293"/>
      <c r="L476" s="293"/>
      <c r="M476" s="293"/>
    </row>
    <row r="477" spans="2:13" s="47" customFormat="1" ht="15">
      <c r="B477" s="257" t="s">
        <v>225</v>
      </c>
      <c r="C477" s="262" t="s">
        <v>230</v>
      </c>
      <c r="D477" s="262" t="s">
        <v>229</v>
      </c>
      <c r="E477" s="4" t="s">
        <v>21</v>
      </c>
      <c r="F477" s="1">
        <f>G477+H477+I477+J477+K477+L477+M477</f>
        <v>82447.8</v>
      </c>
      <c r="G477" s="12">
        <f>G478+G479+G480+G481+G482</f>
        <v>3135</v>
      </c>
      <c r="H477" s="12">
        <f aca="true" t="shared" si="17" ref="H477:M477">H480</f>
        <v>13007.5</v>
      </c>
      <c r="I477" s="12">
        <f t="shared" si="17"/>
        <v>13007.5</v>
      </c>
      <c r="J477" s="12">
        <f t="shared" si="17"/>
        <v>13007.5</v>
      </c>
      <c r="K477" s="12">
        <f t="shared" si="17"/>
        <v>13430.1</v>
      </c>
      <c r="L477" s="12">
        <f t="shared" si="17"/>
        <v>13430.1</v>
      </c>
      <c r="M477" s="12">
        <f t="shared" si="17"/>
        <v>13430.1</v>
      </c>
    </row>
    <row r="478" spans="2:13" s="47" customFormat="1" ht="30.75">
      <c r="B478" s="288"/>
      <c r="C478" s="271"/>
      <c r="D478" s="271"/>
      <c r="E478" s="4" t="s">
        <v>14</v>
      </c>
      <c r="F478" s="13"/>
      <c r="G478" s="13"/>
      <c r="H478" s="13"/>
      <c r="I478" s="13"/>
      <c r="J478" s="13"/>
      <c r="K478" s="13"/>
      <c r="L478" s="13"/>
      <c r="M478" s="13"/>
    </row>
    <row r="479" spans="2:13" s="47" customFormat="1" ht="47.25" customHeight="1">
      <c r="B479" s="288"/>
      <c r="C479" s="271"/>
      <c r="D479" s="271"/>
      <c r="E479" s="4" t="s">
        <v>15</v>
      </c>
      <c r="F479" s="13"/>
      <c r="G479" s="13"/>
      <c r="H479" s="13"/>
      <c r="I479" s="13"/>
      <c r="J479" s="13"/>
      <c r="K479" s="13"/>
      <c r="L479" s="13"/>
      <c r="M479" s="13"/>
    </row>
    <row r="480" spans="2:13" s="47" customFormat="1" ht="15">
      <c r="B480" s="288"/>
      <c r="C480" s="271"/>
      <c r="D480" s="271"/>
      <c r="E480" s="4" t="s">
        <v>16</v>
      </c>
      <c r="F480" s="1">
        <f>G480+H480+I480+J480+K480+L480+M480</f>
        <v>82447.8</v>
      </c>
      <c r="G480" s="13">
        <v>3135</v>
      </c>
      <c r="H480" s="12">
        <v>13007.5</v>
      </c>
      <c r="I480" s="12">
        <v>13007.5</v>
      </c>
      <c r="J480" s="12">
        <v>13007.5</v>
      </c>
      <c r="K480" s="12">
        <v>13430.1</v>
      </c>
      <c r="L480" s="12">
        <v>13430.1</v>
      </c>
      <c r="M480" s="12">
        <v>13430.1</v>
      </c>
    </row>
    <row r="481" spans="2:13" s="47" customFormat="1" ht="30.75">
      <c r="B481" s="288"/>
      <c r="C481" s="271"/>
      <c r="D481" s="271"/>
      <c r="E481" s="4" t="s">
        <v>17</v>
      </c>
      <c r="F481" s="13"/>
      <c r="G481" s="13"/>
      <c r="H481" s="13"/>
      <c r="I481" s="13"/>
      <c r="J481" s="13"/>
      <c r="K481" s="13"/>
      <c r="L481" s="13"/>
      <c r="M481" s="13"/>
    </row>
    <row r="482" spans="2:13" s="47" customFormat="1" ht="46.5">
      <c r="B482" s="288"/>
      <c r="C482" s="272"/>
      <c r="D482" s="271"/>
      <c r="E482" s="4" t="s">
        <v>18</v>
      </c>
      <c r="F482" s="13"/>
      <c r="G482" s="13"/>
      <c r="H482" s="13"/>
      <c r="I482" s="13"/>
      <c r="J482" s="13"/>
      <c r="K482" s="13"/>
      <c r="L482" s="13"/>
      <c r="M482" s="13"/>
    </row>
    <row r="483" spans="2:13" s="47" customFormat="1" ht="15">
      <c r="B483" s="255" t="s">
        <v>226</v>
      </c>
      <c r="C483" s="262" t="s">
        <v>231</v>
      </c>
      <c r="D483" s="271"/>
      <c r="E483" s="4" t="s">
        <v>21</v>
      </c>
      <c r="F483" s="1">
        <f>G483+H483+I483+J483+K483+L483+M483</f>
        <v>576</v>
      </c>
      <c r="G483" s="13">
        <f aca="true" t="shared" si="18" ref="G483:M483">G486</f>
        <v>12</v>
      </c>
      <c r="H483" s="13">
        <f t="shared" si="18"/>
        <v>94</v>
      </c>
      <c r="I483" s="13">
        <f t="shared" si="18"/>
        <v>94</v>
      </c>
      <c r="J483" s="13">
        <f t="shared" si="18"/>
        <v>94</v>
      </c>
      <c r="K483" s="13">
        <f t="shared" si="18"/>
        <v>94</v>
      </c>
      <c r="L483" s="13">
        <f t="shared" si="18"/>
        <v>94</v>
      </c>
      <c r="M483" s="13">
        <f t="shared" si="18"/>
        <v>94</v>
      </c>
    </row>
    <row r="484" spans="2:13" s="47" customFormat="1" ht="30.75">
      <c r="B484" s="256"/>
      <c r="C484" s="271"/>
      <c r="D484" s="271"/>
      <c r="E484" s="4" t="s">
        <v>14</v>
      </c>
      <c r="F484" s="13"/>
      <c r="G484" s="13"/>
      <c r="H484" s="13"/>
      <c r="I484" s="13"/>
      <c r="J484" s="13"/>
      <c r="K484" s="13"/>
      <c r="L484" s="13"/>
      <c r="M484" s="13"/>
    </row>
    <row r="485" spans="2:13" s="47" customFormat="1" ht="47.25" customHeight="1">
      <c r="B485" s="256"/>
      <c r="C485" s="271"/>
      <c r="D485" s="271"/>
      <c r="E485" s="4" t="s">
        <v>15</v>
      </c>
      <c r="F485" s="13"/>
      <c r="G485" s="13"/>
      <c r="H485" s="13"/>
      <c r="I485" s="13"/>
      <c r="J485" s="13"/>
      <c r="K485" s="13"/>
      <c r="L485" s="13"/>
      <c r="M485" s="13"/>
    </row>
    <row r="486" spans="2:13" s="47" customFormat="1" ht="31.5" customHeight="1">
      <c r="B486" s="256"/>
      <c r="C486" s="271"/>
      <c r="D486" s="271"/>
      <c r="E486" s="4" t="s">
        <v>16</v>
      </c>
      <c r="F486" s="1">
        <f>G486+H486+I486+J486+K486+L486+M486</f>
        <v>576</v>
      </c>
      <c r="G486" s="13">
        <v>12</v>
      </c>
      <c r="H486" s="13">
        <v>94</v>
      </c>
      <c r="I486" s="13">
        <v>94</v>
      </c>
      <c r="J486" s="13">
        <v>94</v>
      </c>
      <c r="K486" s="13">
        <v>94</v>
      </c>
      <c r="L486" s="13">
        <v>94</v>
      </c>
      <c r="M486" s="13">
        <v>94</v>
      </c>
    </row>
    <row r="487" spans="2:13" s="47" customFormat="1" ht="30.75">
      <c r="B487" s="256"/>
      <c r="C487" s="271"/>
      <c r="D487" s="271"/>
      <c r="E487" s="4" t="s">
        <v>17</v>
      </c>
      <c r="F487" s="13"/>
      <c r="G487" s="13"/>
      <c r="H487" s="13"/>
      <c r="I487" s="13"/>
      <c r="J487" s="13"/>
      <c r="K487" s="13"/>
      <c r="L487" s="13"/>
      <c r="M487" s="13"/>
    </row>
    <row r="488" spans="2:13" s="47" customFormat="1" ht="46.5">
      <c r="B488" s="256"/>
      <c r="C488" s="272"/>
      <c r="D488" s="271"/>
      <c r="E488" s="4" t="s">
        <v>18</v>
      </c>
      <c r="F488" s="13"/>
      <c r="G488" s="13"/>
      <c r="H488" s="13"/>
      <c r="I488" s="13"/>
      <c r="J488" s="13"/>
      <c r="K488" s="13"/>
      <c r="L488" s="13"/>
      <c r="M488" s="13"/>
    </row>
    <row r="489" spans="2:13" s="47" customFormat="1" ht="15">
      <c r="B489" s="288" t="s">
        <v>227</v>
      </c>
      <c r="C489" s="262" t="s">
        <v>232</v>
      </c>
      <c r="D489" s="271"/>
      <c r="E489" s="4" t="s">
        <v>21</v>
      </c>
      <c r="F489" s="1">
        <f>G489+H489+I489+J489+K489+L489+M489</f>
        <v>508.9000000000001</v>
      </c>
      <c r="G489" s="13">
        <f aca="true" t="shared" si="19" ref="G489:M489">G492</f>
        <v>23.5</v>
      </c>
      <c r="H489" s="13">
        <f t="shared" si="19"/>
        <v>47.35</v>
      </c>
      <c r="I489" s="13">
        <f t="shared" si="19"/>
        <v>148</v>
      </c>
      <c r="J489" s="13">
        <f t="shared" si="19"/>
        <v>148</v>
      </c>
      <c r="K489" s="13">
        <f t="shared" si="19"/>
        <v>47.35</v>
      </c>
      <c r="L489" s="13">
        <f t="shared" si="19"/>
        <v>47.35</v>
      </c>
      <c r="M489" s="13">
        <f t="shared" si="19"/>
        <v>47.35</v>
      </c>
    </row>
    <row r="490" spans="2:13" s="47" customFormat="1" ht="30.75">
      <c r="B490" s="288"/>
      <c r="C490" s="271"/>
      <c r="D490" s="271"/>
      <c r="E490" s="4" t="s">
        <v>14</v>
      </c>
      <c r="F490" s="13"/>
      <c r="G490" s="13"/>
      <c r="H490" s="13"/>
      <c r="I490" s="13"/>
      <c r="J490" s="13"/>
      <c r="K490" s="13"/>
      <c r="L490" s="13"/>
      <c r="M490" s="13"/>
    </row>
    <row r="491" spans="2:13" s="47" customFormat="1" ht="46.5">
      <c r="B491" s="288"/>
      <c r="C491" s="271"/>
      <c r="D491" s="271"/>
      <c r="E491" s="4" t="s">
        <v>15</v>
      </c>
      <c r="F491" s="13"/>
      <c r="G491" s="13"/>
      <c r="H491" s="13"/>
      <c r="I491" s="13"/>
      <c r="J491" s="13"/>
      <c r="K491" s="13"/>
      <c r="L491" s="13"/>
      <c r="M491" s="13"/>
    </row>
    <row r="492" spans="2:13" s="47" customFormat="1" ht="31.5" customHeight="1">
      <c r="B492" s="288"/>
      <c r="C492" s="271"/>
      <c r="D492" s="271"/>
      <c r="E492" s="4" t="s">
        <v>16</v>
      </c>
      <c r="F492" s="1">
        <f>G492+H492+I492+J492+K492+L492+M492</f>
        <v>508.9000000000001</v>
      </c>
      <c r="G492" s="13">
        <v>23.5</v>
      </c>
      <c r="H492" s="13">
        <v>47.35</v>
      </c>
      <c r="I492" s="13">
        <v>148</v>
      </c>
      <c r="J492" s="13">
        <v>148</v>
      </c>
      <c r="K492" s="13">
        <v>47.35</v>
      </c>
      <c r="L492" s="13">
        <v>47.35</v>
      </c>
      <c r="M492" s="13">
        <v>47.35</v>
      </c>
    </row>
    <row r="493" spans="2:13" s="47" customFormat="1" ht="30.75">
      <c r="B493" s="288"/>
      <c r="C493" s="271"/>
      <c r="D493" s="271"/>
      <c r="E493" s="4" t="s">
        <v>17</v>
      </c>
      <c r="F493" s="13"/>
      <c r="G493" s="13"/>
      <c r="H493" s="13"/>
      <c r="I493" s="13"/>
      <c r="J493" s="13"/>
      <c r="K493" s="13"/>
      <c r="L493" s="13"/>
      <c r="M493" s="13"/>
    </row>
    <row r="494" spans="2:13" s="47" customFormat="1" ht="46.5">
      <c r="B494" s="288"/>
      <c r="C494" s="272"/>
      <c r="D494" s="271"/>
      <c r="E494" s="4" t="s">
        <v>18</v>
      </c>
      <c r="F494" s="13"/>
      <c r="G494" s="13"/>
      <c r="H494" s="13"/>
      <c r="I494" s="13"/>
      <c r="J494" s="13"/>
      <c r="K494" s="13"/>
      <c r="L494" s="13"/>
      <c r="M494" s="13"/>
    </row>
    <row r="495" spans="2:13" s="47" customFormat="1" ht="15">
      <c r="B495" s="285" t="s">
        <v>228</v>
      </c>
      <c r="C495" s="314"/>
      <c r="D495" s="271"/>
      <c r="E495" s="4" t="s">
        <v>21</v>
      </c>
      <c r="F495" s="1">
        <f>G495+H495+I495+J495+K495+L495+M495</f>
        <v>83532.7</v>
      </c>
      <c r="G495" s="14">
        <f aca="true" t="shared" si="20" ref="G495:M495">G498</f>
        <v>3170.5</v>
      </c>
      <c r="H495" s="14">
        <f t="shared" si="20"/>
        <v>13148.85</v>
      </c>
      <c r="I495" s="14">
        <f t="shared" si="20"/>
        <v>13249.5</v>
      </c>
      <c r="J495" s="14">
        <f t="shared" si="20"/>
        <v>13249.5</v>
      </c>
      <c r="K495" s="13">
        <f t="shared" si="20"/>
        <v>13571.45</v>
      </c>
      <c r="L495" s="13">
        <f t="shared" si="20"/>
        <v>13571.45</v>
      </c>
      <c r="M495" s="13">
        <f t="shared" si="20"/>
        <v>13571.45</v>
      </c>
    </row>
    <row r="496" spans="2:13" s="47" customFormat="1" ht="30.75">
      <c r="B496" s="315"/>
      <c r="C496" s="317"/>
      <c r="D496" s="271"/>
      <c r="E496" s="4" t="s">
        <v>14</v>
      </c>
      <c r="F496" s="13"/>
      <c r="G496" s="13"/>
      <c r="H496" s="13"/>
      <c r="I496" s="14"/>
      <c r="J496" s="14"/>
      <c r="K496" s="13"/>
      <c r="L496" s="13"/>
      <c r="M496" s="13"/>
    </row>
    <row r="497" spans="2:13" s="47" customFormat="1" ht="46.5">
      <c r="B497" s="315"/>
      <c r="C497" s="317"/>
      <c r="D497" s="271"/>
      <c r="E497" s="4" t="s">
        <v>15</v>
      </c>
      <c r="F497" s="13"/>
      <c r="G497" s="13"/>
      <c r="H497" s="13"/>
      <c r="I497" s="14"/>
      <c r="J497" s="14"/>
      <c r="K497" s="13"/>
      <c r="L497" s="13"/>
      <c r="M497" s="13"/>
    </row>
    <row r="498" spans="2:13" s="47" customFormat="1" ht="31.5" customHeight="1">
      <c r="B498" s="315"/>
      <c r="C498" s="317"/>
      <c r="D498" s="271"/>
      <c r="E498" s="4" t="s">
        <v>16</v>
      </c>
      <c r="F498" s="1">
        <f>G498+H498+I498+J498+K498+L498+M498</f>
        <v>83532.7</v>
      </c>
      <c r="G498" s="14">
        <f aca="true" t="shared" si="21" ref="G498:M498">G480+G486+G492</f>
        <v>3170.5</v>
      </c>
      <c r="H498" s="14">
        <f t="shared" si="21"/>
        <v>13148.85</v>
      </c>
      <c r="I498" s="14">
        <f t="shared" si="21"/>
        <v>13249.5</v>
      </c>
      <c r="J498" s="14">
        <f t="shared" si="21"/>
        <v>13249.5</v>
      </c>
      <c r="K498" s="13">
        <f t="shared" si="21"/>
        <v>13571.45</v>
      </c>
      <c r="L498" s="13">
        <f t="shared" si="21"/>
        <v>13571.45</v>
      </c>
      <c r="M498" s="13">
        <f t="shared" si="21"/>
        <v>13571.45</v>
      </c>
    </row>
    <row r="499" spans="2:13" s="47" customFormat="1" ht="30.75">
      <c r="B499" s="315"/>
      <c r="C499" s="317"/>
      <c r="D499" s="271"/>
      <c r="E499" s="4" t="s">
        <v>17</v>
      </c>
      <c r="F499" s="13"/>
      <c r="G499" s="13"/>
      <c r="H499" s="13"/>
      <c r="I499" s="13"/>
      <c r="J499" s="13"/>
      <c r="K499" s="13"/>
      <c r="L499" s="13"/>
      <c r="M499" s="13"/>
    </row>
    <row r="500" spans="2:13" s="47" customFormat="1" ht="46.5">
      <c r="B500" s="318"/>
      <c r="C500" s="320"/>
      <c r="D500" s="272"/>
      <c r="E500" s="4" t="s">
        <v>18</v>
      </c>
      <c r="F500" s="13"/>
      <c r="G500" s="13"/>
      <c r="H500" s="13"/>
      <c r="I500" s="13"/>
      <c r="J500" s="13"/>
      <c r="K500" s="13"/>
      <c r="L500" s="13"/>
      <c r="M500" s="13"/>
    </row>
    <row r="501" spans="2:13" s="47" customFormat="1" ht="14.25">
      <c r="B501" s="285" t="s">
        <v>291</v>
      </c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7"/>
    </row>
    <row r="502" spans="2:13" s="47" customFormat="1" ht="15">
      <c r="B502" s="288" t="s">
        <v>289</v>
      </c>
      <c r="C502" s="288" t="s">
        <v>290</v>
      </c>
      <c r="D502" s="358" t="s">
        <v>293</v>
      </c>
      <c r="E502" s="4" t="s">
        <v>21</v>
      </c>
      <c r="F502" s="13"/>
      <c r="G502" s="13"/>
      <c r="H502" s="13"/>
      <c r="I502" s="13"/>
      <c r="J502" s="13"/>
      <c r="K502" s="13"/>
      <c r="L502" s="13"/>
      <c r="M502" s="13"/>
    </row>
    <row r="503" spans="2:13" s="47" customFormat="1" ht="30.75">
      <c r="B503" s="288"/>
      <c r="C503" s="288"/>
      <c r="D503" s="358"/>
      <c r="E503" s="4" t="s">
        <v>14</v>
      </c>
      <c r="F503" s="13"/>
      <c r="G503" s="13"/>
      <c r="H503" s="13"/>
      <c r="I503" s="13"/>
      <c r="J503" s="13"/>
      <c r="K503" s="13"/>
      <c r="L503" s="13"/>
      <c r="M503" s="13"/>
    </row>
    <row r="504" spans="2:13" s="47" customFormat="1" ht="46.5">
      <c r="B504" s="288"/>
      <c r="C504" s="288"/>
      <c r="D504" s="358"/>
      <c r="E504" s="4" t="s">
        <v>15</v>
      </c>
      <c r="F504" s="13"/>
      <c r="G504" s="13"/>
      <c r="H504" s="13"/>
      <c r="I504" s="13"/>
      <c r="J504" s="13"/>
      <c r="K504" s="13"/>
      <c r="L504" s="13"/>
      <c r="M504" s="13"/>
    </row>
    <row r="505" spans="2:13" s="47" customFormat="1" ht="15">
      <c r="B505" s="288"/>
      <c r="C505" s="288"/>
      <c r="D505" s="358"/>
      <c r="E505" s="4" t="s">
        <v>16</v>
      </c>
      <c r="F505" s="13"/>
      <c r="G505" s="13"/>
      <c r="H505" s="13"/>
      <c r="I505" s="13"/>
      <c r="J505" s="13"/>
      <c r="K505" s="13"/>
      <c r="L505" s="13"/>
      <c r="M505" s="13"/>
    </row>
    <row r="506" spans="2:13" s="47" customFormat="1" ht="30.75">
      <c r="B506" s="288"/>
      <c r="C506" s="288"/>
      <c r="D506" s="358"/>
      <c r="E506" s="4" t="s">
        <v>17</v>
      </c>
      <c r="F506" s="13"/>
      <c r="G506" s="13"/>
      <c r="H506" s="13"/>
      <c r="I506" s="13"/>
      <c r="J506" s="13"/>
      <c r="K506" s="13"/>
      <c r="L506" s="13"/>
      <c r="M506" s="13"/>
    </row>
    <row r="507" spans="2:13" s="47" customFormat="1" ht="46.5">
      <c r="B507" s="288"/>
      <c r="C507" s="288"/>
      <c r="D507" s="358"/>
      <c r="E507" s="4" t="s">
        <v>18</v>
      </c>
      <c r="F507" s="13"/>
      <c r="G507" s="13"/>
      <c r="H507" s="13"/>
      <c r="I507" s="13"/>
      <c r="J507" s="13"/>
      <c r="K507" s="13"/>
      <c r="L507" s="13"/>
      <c r="M507" s="13"/>
    </row>
    <row r="508" spans="2:13" s="47" customFormat="1" ht="15">
      <c r="B508" s="288" t="s">
        <v>292</v>
      </c>
      <c r="C508" s="289"/>
      <c r="D508" s="358"/>
      <c r="E508" s="4" t="s">
        <v>21</v>
      </c>
      <c r="F508" s="13"/>
      <c r="G508" s="13"/>
      <c r="H508" s="13"/>
      <c r="I508" s="13"/>
      <c r="J508" s="13"/>
      <c r="K508" s="13"/>
      <c r="L508" s="13"/>
      <c r="M508" s="13"/>
    </row>
    <row r="509" spans="2:13" s="47" customFormat="1" ht="30.75">
      <c r="B509" s="289"/>
      <c r="C509" s="289"/>
      <c r="D509" s="358"/>
      <c r="E509" s="4" t="s">
        <v>14</v>
      </c>
      <c r="F509" s="13"/>
      <c r="G509" s="13"/>
      <c r="H509" s="13"/>
      <c r="I509" s="13"/>
      <c r="J509" s="13"/>
      <c r="K509" s="13"/>
      <c r="L509" s="13"/>
      <c r="M509" s="13"/>
    </row>
    <row r="510" spans="2:13" s="47" customFormat="1" ht="46.5">
      <c r="B510" s="289"/>
      <c r="C510" s="289"/>
      <c r="D510" s="358"/>
      <c r="E510" s="4" t="s">
        <v>15</v>
      </c>
      <c r="F510" s="13"/>
      <c r="G510" s="13"/>
      <c r="H510" s="13"/>
      <c r="I510" s="13"/>
      <c r="J510" s="13"/>
      <c r="K510" s="13"/>
      <c r="L510" s="13"/>
      <c r="M510" s="13"/>
    </row>
    <row r="511" spans="2:13" s="47" customFormat="1" ht="15">
      <c r="B511" s="289"/>
      <c r="C511" s="289"/>
      <c r="D511" s="358"/>
      <c r="E511" s="4" t="s">
        <v>16</v>
      </c>
      <c r="F511" s="13"/>
      <c r="G511" s="13"/>
      <c r="H511" s="13"/>
      <c r="I511" s="13"/>
      <c r="J511" s="13"/>
      <c r="K511" s="13"/>
      <c r="L511" s="13"/>
      <c r="M511" s="13"/>
    </row>
    <row r="512" spans="2:13" s="47" customFormat="1" ht="30.75">
      <c r="B512" s="289"/>
      <c r="C512" s="289"/>
      <c r="D512" s="358"/>
      <c r="E512" s="4" t="s">
        <v>17</v>
      </c>
      <c r="F512" s="13"/>
      <c r="G512" s="13"/>
      <c r="H512" s="13"/>
      <c r="I512" s="13"/>
      <c r="J512" s="13"/>
      <c r="K512" s="13"/>
      <c r="L512" s="13"/>
      <c r="M512" s="13"/>
    </row>
    <row r="513" spans="2:13" s="47" customFormat="1" ht="46.5">
      <c r="B513" s="289"/>
      <c r="C513" s="289"/>
      <c r="D513" s="358"/>
      <c r="E513" s="4" t="s">
        <v>18</v>
      </c>
      <c r="F513" s="13"/>
      <c r="G513" s="13"/>
      <c r="H513" s="13"/>
      <c r="I513" s="13"/>
      <c r="J513" s="13"/>
      <c r="K513" s="13"/>
      <c r="L513" s="13"/>
      <c r="M513" s="13"/>
    </row>
    <row r="514" spans="2:14" ht="15.75" customHeight="1">
      <c r="B514" s="265" t="s">
        <v>68</v>
      </c>
      <c r="C514" s="347"/>
      <c r="D514" s="262" t="s">
        <v>26</v>
      </c>
      <c r="E514" s="4" t="s">
        <v>21</v>
      </c>
      <c r="F514" s="1">
        <f>F516+F517+F519</f>
        <v>1377661.90479</v>
      </c>
      <c r="G514" s="1">
        <f aca="true" t="shared" si="22" ref="G514:M514">G517+G519</f>
        <v>219422.71</v>
      </c>
      <c r="H514" s="2">
        <f>H516+H517+H519</f>
        <v>167604.39479</v>
      </c>
      <c r="I514" s="1">
        <f t="shared" si="22"/>
        <v>176368.4</v>
      </c>
      <c r="J514" s="1">
        <f t="shared" si="22"/>
        <v>177882.4</v>
      </c>
      <c r="K514" s="1">
        <f t="shared" si="22"/>
        <v>203017.5</v>
      </c>
      <c r="L514" s="1">
        <f t="shared" si="22"/>
        <v>211993.7</v>
      </c>
      <c r="M514" s="1">
        <f t="shared" si="22"/>
        <v>221372.8</v>
      </c>
      <c r="N514" s="39"/>
    </row>
    <row r="515" spans="2:14" ht="30.75">
      <c r="B515" s="348"/>
      <c r="C515" s="349"/>
      <c r="D515" s="271"/>
      <c r="E515" s="4" t="s">
        <v>14</v>
      </c>
      <c r="F515" s="1"/>
      <c r="G515" s="1"/>
      <c r="H515" s="2"/>
      <c r="I515" s="1"/>
      <c r="J515" s="3"/>
      <c r="K515" s="3"/>
      <c r="L515" s="3"/>
      <c r="M515" s="3"/>
      <c r="N515" s="56"/>
    </row>
    <row r="516" spans="2:15" ht="46.5">
      <c r="B516" s="348"/>
      <c r="C516" s="349"/>
      <c r="D516" s="271"/>
      <c r="E516" s="4" t="s">
        <v>15</v>
      </c>
      <c r="F516" s="2">
        <f>F394+F420+F446+F472</f>
        <v>7283.5</v>
      </c>
      <c r="G516" s="1"/>
      <c r="H516" s="2">
        <f>H394+H420+H446+H472+H497</f>
        <v>7283.5</v>
      </c>
      <c r="I516" s="1"/>
      <c r="J516" s="1"/>
      <c r="K516" s="1"/>
      <c r="L516" s="1"/>
      <c r="M516" s="1"/>
      <c r="N516" s="56"/>
      <c r="O516" s="39"/>
    </row>
    <row r="517" spans="2:14" ht="15">
      <c r="B517" s="348"/>
      <c r="C517" s="349"/>
      <c r="D517" s="271"/>
      <c r="E517" s="4" t="s">
        <v>16</v>
      </c>
      <c r="F517" s="1">
        <f>F395+F421+F447+F473+F498</f>
        <v>1344757.17717</v>
      </c>
      <c r="G517" s="1">
        <f>G395+G421+G447+G473+G498</f>
        <v>215508.71</v>
      </c>
      <c r="H517" s="2">
        <f>H395+H421+H447+H473+H498</f>
        <v>156426.66717</v>
      </c>
      <c r="I517" s="1">
        <f>I395+I421+I447+I473+I498</f>
        <v>172805.9</v>
      </c>
      <c r="J517" s="1">
        <f>J395+J421+J447+J473+J498</f>
        <v>174319.9</v>
      </c>
      <c r="K517" s="15">
        <f>K395+K421+K447+K473+K498</f>
        <v>199454.5</v>
      </c>
      <c r="L517" s="15">
        <f>L395+L421+L447+L473+L498</f>
        <v>208431.2</v>
      </c>
      <c r="M517" s="1">
        <f>M395+M421+M447+M473+M498</f>
        <v>217810.3</v>
      </c>
      <c r="N517" s="39"/>
    </row>
    <row r="518" spans="2:15" ht="30.75">
      <c r="B518" s="348"/>
      <c r="C518" s="349"/>
      <c r="D518" s="271"/>
      <c r="E518" s="4" t="s">
        <v>17</v>
      </c>
      <c r="F518" s="3"/>
      <c r="G518" s="3"/>
      <c r="H518" s="25"/>
      <c r="I518" s="3"/>
      <c r="J518" s="3"/>
      <c r="K518" s="3"/>
      <c r="L518" s="3"/>
      <c r="M518" s="3"/>
      <c r="O518" s="39"/>
    </row>
    <row r="519" spans="2:14" ht="46.5">
      <c r="B519" s="350"/>
      <c r="C519" s="351"/>
      <c r="D519" s="272"/>
      <c r="E519" s="4" t="s">
        <v>18</v>
      </c>
      <c r="F519" s="1">
        <f>F397+F423+F449+F475</f>
        <v>25621.227619999998</v>
      </c>
      <c r="G519" s="2">
        <f aca="true" t="shared" si="23" ref="G519:M519">G397+G423+G449+G475</f>
        <v>3914</v>
      </c>
      <c r="H519" s="2">
        <f>H397+H423+H449+H475</f>
        <v>3894.22762</v>
      </c>
      <c r="I519" s="1">
        <f t="shared" si="23"/>
        <v>3562.5</v>
      </c>
      <c r="J519" s="1">
        <f t="shared" si="23"/>
        <v>3562.5</v>
      </c>
      <c r="K519" s="1">
        <f t="shared" si="23"/>
        <v>3563</v>
      </c>
      <c r="L519" s="1">
        <f t="shared" si="23"/>
        <v>3562.5</v>
      </c>
      <c r="M519" s="1">
        <f t="shared" si="23"/>
        <v>3562.5</v>
      </c>
      <c r="N519" s="39"/>
    </row>
    <row r="520" spans="2:13" ht="15" customHeight="1">
      <c r="B520" s="285" t="s">
        <v>69</v>
      </c>
      <c r="C520" s="313"/>
      <c r="D520" s="313"/>
      <c r="E520" s="313"/>
      <c r="F520" s="313"/>
      <c r="G520" s="313"/>
      <c r="H520" s="313"/>
      <c r="I520" s="313"/>
      <c r="J520" s="313"/>
      <c r="K520" s="313"/>
      <c r="L520" s="313"/>
      <c r="M520" s="314"/>
    </row>
    <row r="521" spans="2:13" ht="14.25">
      <c r="B521" s="318"/>
      <c r="C521" s="319"/>
      <c r="D521" s="319"/>
      <c r="E521" s="319"/>
      <c r="F521" s="319"/>
      <c r="G521" s="319"/>
      <c r="H521" s="319"/>
      <c r="I521" s="319"/>
      <c r="J521" s="319"/>
      <c r="K521" s="319"/>
      <c r="L521" s="319"/>
      <c r="M521" s="320"/>
    </row>
    <row r="522" spans="2:13" ht="15" customHeight="1">
      <c r="B522" s="285" t="s">
        <v>70</v>
      </c>
      <c r="C522" s="313"/>
      <c r="D522" s="313"/>
      <c r="E522" s="313"/>
      <c r="F522" s="313"/>
      <c r="G522" s="313"/>
      <c r="H522" s="313"/>
      <c r="I522" s="313"/>
      <c r="J522" s="313"/>
      <c r="K522" s="313"/>
      <c r="L522" s="313"/>
      <c r="M522" s="314"/>
    </row>
    <row r="523" spans="2:13" ht="15.75" customHeight="1">
      <c r="B523" s="318"/>
      <c r="C523" s="319"/>
      <c r="D523" s="319"/>
      <c r="E523" s="319"/>
      <c r="F523" s="319"/>
      <c r="G523" s="319"/>
      <c r="H523" s="319"/>
      <c r="I523" s="319"/>
      <c r="J523" s="319"/>
      <c r="K523" s="319"/>
      <c r="L523" s="319"/>
      <c r="M523" s="320"/>
    </row>
    <row r="524" spans="2:13" ht="15" customHeight="1">
      <c r="B524" s="285" t="s">
        <v>71</v>
      </c>
      <c r="C524" s="313"/>
      <c r="D524" s="313"/>
      <c r="E524" s="313"/>
      <c r="F524" s="313"/>
      <c r="G524" s="313"/>
      <c r="H524" s="313"/>
      <c r="I524" s="313"/>
      <c r="J524" s="313"/>
      <c r="K524" s="313"/>
      <c r="L524" s="313"/>
      <c r="M524" s="314"/>
    </row>
    <row r="525" spans="2:15" ht="14.25">
      <c r="B525" s="318"/>
      <c r="C525" s="319"/>
      <c r="D525" s="319"/>
      <c r="E525" s="319"/>
      <c r="F525" s="319"/>
      <c r="G525" s="319"/>
      <c r="H525" s="319"/>
      <c r="I525" s="319"/>
      <c r="J525" s="319"/>
      <c r="K525" s="319"/>
      <c r="L525" s="319"/>
      <c r="M525" s="320"/>
      <c r="O525" s="5" t="s">
        <v>106</v>
      </c>
    </row>
    <row r="526" spans="2:13" ht="15.75" customHeight="1">
      <c r="B526" s="277" t="s">
        <v>198</v>
      </c>
      <c r="C526" s="262" t="s">
        <v>310</v>
      </c>
      <c r="D526" s="262" t="s">
        <v>26</v>
      </c>
      <c r="E526" s="4" t="s">
        <v>21</v>
      </c>
      <c r="F526" s="1">
        <f>F529+F532</f>
        <v>3060</v>
      </c>
      <c r="G526" s="1">
        <f>G527+G528+G529+G531+G532</f>
        <v>200</v>
      </c>
      <c r="H526" s="1">
        <f>H532</f>
        <v>0</v>
      </c>
      <c r="I526" s="1">
        <f>I527+I528+I529+I531+I532</f>
        <v>200</v>
      </c>
      <c r="J526" s="1">
        <f>J527+J528+J529+J531+J532</f>
        <v>200</v>
      </c>
      <c r="K526" s="1">
        <f>K527+K528+K529+K531+K532</f>
        <v>710</v>
      </c>
      <c r="L526" s="1">
        <f>L527+L528+L529+L531+L532</f>
        <v>750</v>
      </c>
      <c r="M526" s="1">
        <f>M527+M528+M529+M531+M532</f>
        <v>800</v>
      </c>
    </row>
    <row r="527" spans="2:13" ht="30.75">
      <c r="B527" s="278"/>
      <c r="C527" s="271"/>
      <c r="D527" s="271"/>
      <c r="E527" s="4" t="s">
        <v>14</v>
      </c>
      <c r="F527" s="1"/>
      <c r="G527" s="1"/>
      <c r="H527" s="1"/>
      <c r="I527" s="1"/>
      <c r="J527" s="3"/>
      <c r="K527" s="3"/>
      <c r="L527" s="3"/>
      <c r="M527" s="3"/>
    </row>
    <row r="528" spans="2:13" ht="46.5">
      <c r="B528" s="278"/>
      <c r="C528" s="271"/>
      <c r="D528" s="271"/>
      <c r="E528" s="4" t="s">
        <v>15</v>
      </c>
      <c r="F528" s="1"/>
      <c r="G528" s="1"/>
      <c r="H528" s="1"/>
      <c r="I528" s="1"/>
      <c r="J528" s="1"/>
      <c r="K528" s="1"/>
      <c r="L528" s="1"/>
      <c r="M528" s="1"/>
    </row>
    <row r="529" spans="2:14" ht="31.5" customHeight="1">
      <c r="B529" s="278"/>
      <c r="C529" s="271"/>
      <c r="D529" s="271"/>
      <c r="E529" s="4" t="s">
        <v>16</v>
      </c>
      <c r="F529" s="1">
        <f>H529+I529+J529+K529+L529+M529+G529</f>
        <v>3060</v>
      </c>
      <c r="G529" s="1">
        <v>200</v>
      </c>
      <c r="H529" s="7">
        <v>200</v>
      </c>
      <c r="I529" s="1">
        <v>200</v>
      </c>
      <c r="J529" s="1">
        <v>200</v>
      </c>
      <c r="K529" s="1">
        <v>710</v>
      </c>
      <c r="L529" s="1">
        <v>750</v>
      </c>
      <c r="M529" s="1">
        <v>800</v>
      </c>
      <c r="N529" s="39"/>
    </row>
    <row r="530" spans="2:14" ht="119.25" customHeight="1">
      <c r="B530" s="278"/>
      <c r="C530" s="271"/>
      <c r="D530" s="271"/>
      <c r="E530" s="4" t="s">
        <v>314</v>
      </c>
      <c r="F530" s="1"/>
      <c r="G530" s="1"/>
      <c r="H530" s="7"/>
      <c r="I530" s="1"/>
      <c r="J530" s="1"/>
      <c r="K530" s="1"/>
      <c r="L530" s="1"/>
      <c r="M530" s="1"/>
      <c r="N530" s="39"/>
    </row>
    <row r="531" spans="2:14" ht="30.75">
      <c r="B531" s="278"/>
      <c r="C531" s="271"/>
      <c r="D531" s="271"/>
      <c r="E531" s="4" t="s">
        <v>17</v>
      </c>
      <c r="F531" s="3"/>
      <c r="G531" s="3"/>
      <c r="H531" s="3"/>
      <c r="I531" s="3"/>
      <c r="J531" s="3"/>
      <c r="K531" s="3"/>
      <c r="L531" s="3"/>
      <c r="M531" s="3"/>
      <c r="N531" s="39"/>
    </row>
    <row r="532" spans="2:13" ht="47.25" customHeight="1">
      <c r="B532" s="279"/>
      <c r="C532" s="272"/>
      <c r="D532" s="272"/>
      <c r="E532" s="4" t="s">
        <v>18</v>
      </c>
      <c r="F532" s="1"/>
      <c r="G532" s="1"/>
      <c r="H532" s="1"/>
      <c r="I532" s="1"/>
      <c r="J532" s="1"/>
      <c r="K532" s="1"/>
      <c r="L532" s="1"/>
      <c r="M532" s="1"/>
    </row>
    <row r="533" spans="2:13" ht="15.75" customHeight="1">
      <c r="B533" s="265" t="s">
        <v>72</v>
      </c>
      <c r="C533" s="347"/>
      <c r="D533" s="262" t="s">
        <v>26</v>
      </c>
      <c r="E533" s="4" t="s">
        <v>21</v>
      </c>
      <c r="F533" s="1">
        <f>F536+F539</f>
        <v>3060</v>
      </c>
      <c r="G533" s="1">
        <f>G534+G535+G536+G538+G539</f>
        <v>200</v>
      </c>
      <c r="H533" s="1">
        <f>H539</f>
        <v>0</v>
      </c>
      <c r="I533" s="1">
        <f>I534+I535+I536+I538+I539</f>
        <v>200</v>
      </c>
      <c r="J533" s="1">
        <f>J534+J535+J536+J538+J539</f>
        <v>200</v>
      </c>
      <c r="K533" s="1">
        <f>K534+K535+K536+K538+K539</f>
        <v>710</v>
      </c>
      <c r="L533" s="1">
        <f>L534+L535+L536+L538+L539</f>
        <v>750</v>
      </c>
      <c r="M533" s="1">
        <f>M534+M535+M536+M538+M539</f>
        <v>800</v>
      </c>
    </row>
    <row r="534" spans="2:13" ht="31.5" customHeight="1">
      <c r="B534" s="348"/>
      <c r="C534" s="349"/>
      <c r="D534" s="271"/>
      <c r="E534" s="4" t="s">
        <v>14</v>
      </c>
      <c r="F534" s="1"/>
      <c r="G534" s="1"/>
      <c r="H534" s="1"/>
      <c r="I534" s="1"/>
      <c r="J534" s="3"/>
      <c r="K534" s="3"/>
      <c r="L534" s="3"/>
      <c r="M534" s="3"/>
    </row>
    <row r="535" spans="2:13" ht="46.5">
      <c r="B535" s="348"/>
      <c r="C535" s="349"/>
      <c r="D535" s="271"/>
      <c r="E535" s="4" t="s">
        <v>15</v>
      </c>
      <c r="F535" s="1"/>
      <c r="G535" s="1"/>
      <c r="H535" s="1"/>
      <c r="I535" s="1"/>
      <c r="J535" s="1"/>
      <c r="K535" s="1"/>
      <c r="L535" s="1"/>
      <c r="M535" s="1"/>
    </row>
    <row r="536" spans="2:13" ht="31.5" customHeight="1">
      <c r="B536" s="348"/>
      <c r="C536" s="349"/>
      <c r="D536" s="271"/>
      <c r="E536" s="4" t="s">
        <v>16</v>
      </c>
      <c r="F536" s="1">
        <f>H536+I536+J536+K536+L536+M536+G536</f>
        <v>3060</v>
      </c>
      <c r="G536" s="1">
        <v>200</v>
      </c>
      <c r="H536" s="7">
        <v>200</v>
      </c>
      <c r="I536" s="1">
        <v>200</v>
      </c>
      <c r="J536" s="1">
        <v>200</v>
      </c>
      <c r="K536" s="1">
        <v>710</v>
      </c>
      <c r="L536" s="1">
        <v>750</v>
      </c>
      <c r="M536" s="1">
        <v>800</v>
      </c>
    </row>
    <row r="537" spans="2:13" ht="114" customHeight="1">
      <c r="B537" s="348"/>
      <c r="C537" s="349"/>
      <c r="D537" s="271"/>
      <c r="E537" s="4" t="s">
        <v>314</v>
      </c>
      <c r="F537" s="1"/>
      <c r="G537" s="1"/>
      <c r="H537" s="7"/>
      <c r="I537" s="1"/>
      <c r="J537" s="1"/>
      <c r="K537" s="1"/>
      <c r="L537" s="1"/>
      <c r="M537" s="1"/>
    </row>
    <row r="538" spans="2:13" ht="30.75">
      <c r="B538" s="348"/>
      <c r="C538" s="349"/>
      <c r="D538" s="271"/>
      <c r="E538" s="4" t="s">
        <v>17</v>
      </c>
      <c r="F538" s="3"/>
      <c r="G538" s="3"/>
      <c r="H538" s="3"/>
      <c r="I538" s="3"/>
      <c r="J538" s="3"/>
      <c r="K538" s="3"/>
      <c r="L538" s="3"/>
      <c r="M538" s="3"/>
    </row>
    <row r="539" spans="2:13" ht="46.5">
      <c r="B539" s="350"/>
      <c r="C539" s="351"/>
      <c r="D539" s="272"/>
      <c r="E539" s="4" t="s">
        <v>18</v>
      </c>
      <c r="F539" s="1"/>
      <c r="G539" s="1"/>
      <c r="H539" s="1"/>
      <c r="I539" s="1"/>
      <c r="J539" s="1"/>
      <c r="K539" s="1"/>
      <c r="L539" s="1"/>
      <c r="M539" s="1"/>
    </row>
    <row r="540" spans="2:13" ht="15" customHeight="1">
      <c r="B540" s="285" t="s">
        <v>73</v>
      </c>
      <c r="C540" s="313"/>
      <c r="D540" s="313"/>
      <c r="E540" s="313"/>
      <c r="F540" s="313"/>
      <c r="G540" s="313"/>
      <c r="H540" s="313"/>
      <c r="I540" s="313"/>
      <c r="J540" s="313"/>
      <c r="K540" s="313"/>
      <c r="L540" s="313"/>
      <c r="M540" s="314"/>
    </row>
    <row r="541" spans="2:13" ht="14.25">
      <c r="B541" s="318"/>
      <c r="C541" s="319"/>
      <c r="D541" s="319"/>
      <c r="E541" s="319"/>
      <c r="F541" s="319"/>
      <c r="G541" s="319"/>
      <c r="H541" s="319"/>
      <c r="I541" s="319"/>
      <c r="J541" s="319"/>
      <c r="K541" s="319"/>
      <c r="L541" s="319"/>
      <c r="M541" s="320"/>
    </row>
    <row r="542" spans="2:13" ht="15.75" customHeight="1">
      <c r="B542" s="277" t="s">
        <v>199</v>
      </c>
      <c r="C542" s="262" t="s">
        <v>74</v>
      </c>
      <c r="D542" s="262" t="s">
        <v>26</v>
      </c>
      <c r="E542" s="4" t="s">
        <v>21</v>
      </c>
      <c r="F542" s="2">
        <f>SUM(G542:M542)</f>
        <v>230</v>
      </c>
      <c r="G542" s="2">
        <f>G543+G544+G545+G546+G547</f>
        <v>40</v>
      </c>
      <c r="H542" s="2">
        <f aca="true" t="shared" si="24" ref="H542:M542">H543+H544+H545+H546+H547</f>
        <v>0</v>
      </c>
      <c r="I542" s="2">
        <f t="shared" si="24"/>
        <v>0</v>
      </c>
      <c r="J542" s="2">
        <f t="shared" si="24"/>
        <v>0</v>
      </c>
      <c r="K542" s="2">
        <f t="shared" si="24"/>
        <v>70</v>
      </c>
      <c r="L542" s="2">
        <f t="shared" si="24"/>
        <v>60</v>
      </c>
      <c r="M542" s="2">
        <f t="shared" si="24"/>
        <v>60</v>
      </c>
    </row>
    <row r="543" spans="2:13" ht="31.5" customHeight="1">
      <c r="B543" s="278"/>
      <c r="C543" s="271"/>
      <c r="D543" s="271"/>
      <c r="E543" s="4" t="s">
        <v>14</v>
      </c>
      <c r="F543" s="6"/>
      <c r="G543" s="6"/>
      <c r="H543" s="6"/>
      <c r="I543" s="6"/>
      <c r="J543" s="7"/>
      <c r="K543" s="7"/>
      <c r="L543" s="7"/>
      <c r="M543" s="7"/>
    </row>
    <row r="544" spans="2:13" ht="46.5">
      <c r="B544" s="278"/>
      <c r="C544" s="271"/>
      <c r="D544" s="271"/>
      <c r="E544" s="4" t="s">
        <v>15</v>
      </c>
      <c r="F544" s="2"/>
      <c r="G544" s="2"/>
      <c r="H544" s="2"/>
      <c r="I544" s="2"/>
      <c r="J544" s="2"/>
      <c r="K544" s="2"/>
      <c r="L544" s="2"/>
      <c r="M544" s="2"/>
    </row>
    <row r="545" spans="2:13" ht="15">
      <c r="B545" s="278"/>
      <c r="C545" s="271"/>
      <c r="D545" s="271"/>
      <c r="E545" s="4" t="s">
        <v>16</v>
      </c>
      <c r="F545" s="2">
        <f>G545+H545+I545+J545+K545+L545+M545</f>
        <v>230</v>
      </c>
      <c r="G545" s="2">
        <v>40</v>
      </c>
      <c r="H545" s="2"/>
      <c r="I545" s="2"/>
      <c r="J545" s="2"/>
      <c r="K545" s="2">
        <v>70</v>
      </c>
      <c r="L545" s="2">
        <v>60</v>
      </c>
      <c r="M545" s="2">
        <v>60</v>
      </c>
    </row>
    <row r="546" spans="2:13" ht="30.75">
      <c r="B546" s="278"/>
      <c r="C546" s="271"/>
      <c r="D546" s="271"/>
      <c r="E546" s="4" t="s">
        <v>17</v>
      </c>
      <c r="F546" s="7"/>
      <c r="G546" s="7"/>
      <c r="H546" s="7"/>
      <c r="I546" s="7"/>
      <c r="J546" s="7"/>
      <c r="K546" s="7"/>
      <c r="L546" s="7"/>
      <c r="M546" s="7"/>
    </row>
    <row r="547" spans="2:13" ht="46.5">
      <c r="B547" s="279"/>
      <c r="C547" s="272"/>
      <c r="D547" s="272"/>
      <c r="E547" s="4" t="s">
        <v>18</v>
      </c>
      <c r="F547" s="2"/>
      <c r="G547" s="6"/>
      <c r="H547" s="6"/>
      <c r="I547" s="6"/>
      <c r="J547" s="6"/>
      <c r="K547" s="6"/>
      <c r="L547" s="6"/>
      <c r="M547" s="6"/>
    </row>
    <row r="548" spans="2:13" ht="15">
      <c r="B548" s="265" t="s">
        <v>75</v>
      </c>
      <c r="C548" s="266"/>
      <c r="D548" s="262" t="s">
        <v>26</v>
      </c>
      <c r="E548" s="4" t="s">
        <v>21</v>
      </c>
      <c r="F548" s="2">
        <f>F551+F553</f>
        <v>230</v>
      </c>
      <c r="G548" s="2">
        <v>40</v>
      </c>
      <c r="H548" s="2">
        <f aca="true" t="shared" si="25" ref="H548:M548">H551+H553</f>
        <v>0</v>
      </c>
      <c r="I548" s="2">
        <f t="shared" si="25"/>
        <v>0</v>
      </c>
      <c r="J548" s="2">
        <f t="shared" si="25"/>
        <v>0</v>
      </c>
      <c r="K548" s="2">
        <f t="shared" si="25"/>
        <v>70</v>
      </c>
      <c r="L548" s="2">
        <f t="shared" si="25"/>
        <v>60</v>
      </c>
      <c r="M548" s="2">
        <f t="shared" si="25"/>
        <v>60</v>
      </c>
    </row>
    <row r="549" spans="2:13" ht="31.5" customHeight="1">
      <c r="B549" s="267"/>
      <c r="C549" s="268"/>
      <c r="D549" s="271"/>
      <c r="E549" s="4" t="s">
        <v>14</v>
      </c>
      <c r="F549" s="6"/>
      <c r="G549" s="6"/>
      <c r="H549" s="6"/>
      <c r="I549" s="6"/>
      <c r="J549" s="7"/>
      <c r="K549" s="7"/>
      <c r="L549" s="7"/>
      <c r="M549" s="7"/>
    </row>
    <row r="550" spans="2:13" ht="46.5">
      <c r="B550" s="267"/>
      <c r="C550" s="268"/>
      <c r="D550" s="271"/>
      <c r="E550" s="4" t="s">
        <v>15</v>
      </c>
      <c r="F550" s="2"/>
      <c r="G550" s="2"/>
      <c r="H550" s="2"/>
      <c r="I550" s="2"/>
      <c r="J550" s="2"/>
      <c r="K550" s="2"/>
      <c r="L550" s="2"/>
      <c r="M550" s="2"/>
    </row>
    <row r="551" spans="2:13" ht="31.5" customHeight="1">
      <c r="B551" s="267"/>
      <c r="C551" s="268"/>
      <c r="D551" s="271"/>
      <c r="E551" s="4" t="s">
        <v>16</v>
      </c>
      <c r="F551" s="2">
        <f>G551+H551+I551+J551+K551+L551+M551</f>
        <v>230</v>
      </c>
      <c r="G551" s="2">
        <f>G542</f>
        <v>40</v>
      </c>
      <c r="H551" s="2">
        <f aca="true" t="shared" si="26" ref="H551:M551">H542</f>
        <v>0</v>
      </c>
      <c r="I551" s="2">
        <f t="shared" si="26"/>
        <v>0</v>
      </c>
      <c r="J551" s="2">
        <f t="shared" si="26"/>
        <v>0</v>
      </c>
      <c r="K551" s="2">
        <f t="shared" si="26"/>
        <v>70</v>
      </c>
      <c r="L551" s="2">
        <f t="shared" si="26"/>
        <v>60</v>
      </c>
      <c r="M551" s="2">
        <f t="shared" si="26"/>
        <v>60</v>
      </c>
    </row>
    <row r="552" spans="2:13" ht="30.75">
      <c r="B552" s="267"/>
      <c r="C552" s="268"/>
      <c r="D552" s="271"/>
      <c r="E552" s="4" t="s">
        <v>17</v>
      </c>
      <c r="F552" s="7"/>
      <c r="G552" s="7"/>
      <c r="H552" s="7"/>
      <c r="I552" s="7"/>
      <c r="J552" s="7"/>
      <c r="K552" s="7"/>
      <c r="L552" s="7"/>
      <c r="M552" s="7"/>
    </row>
    <row r="553" spans="2:13" ht="46.5">
      <c r="B553" s="269"/>
      <c r="C553" s="270"/>
      <c r="D553" s="272"/>
      <c r="E553" s="4" t="s">
        <v>18</v>
      </c>
      <c r="F553" s="2"/>
      <c r="G553" s="2"/>
      <c r="H553" s="2"/>
      <c r="I553" s="2"/>
      <c r="J553" s="2"/>
      <c r="K553" s="2"/>
      <c r="L553" s="2"/>
      <c r="M553" s="2"/>
    </row>
    <row r="554" spans="2:13" ht="14.25">
      <c r="B554" s="288" t="s">
        <v>76</v>
      </c>
      <c r="C554" s="288"/>
      <c r="D554" s="288"/>
      <c r="E554" s="288"/>
      <c r="F554" s="288"/>
      <c r="G554" s="288"/>
      <c r="H554" s="288"/>
      <c r="I554" s="288"/>
      <c r="J554" s="288"/>
      <c r="K554" s="288"/>
      <c r="L554" s="288"/>
      <c r="M554" s="288"/>
    </row>
    <row r="555" spans="2:13" ht="14.25">
      <c r="B555" s="288"/>
      <c r="C555" s="288"/>
      <c r="D555" s="288"/>
      <c r="E555" s="288"/>
      <c r="F555" s="288"/>
      <c r="G555" s="288"/>
      <c r="H555" s="288"/>
      <c r="I555" s="288"/>
      <c r="J555" s="288"/>
      <c r="K555" s="288"/>
      <c r="L555" s="288"/>
      <c r="M555" s="288"/>
    </row>
    <row r="556" spans="2:13" ht="15.75" customHeight="1">
      <c r="B556" s="277" t="s">
        <v>200</v>
      </c>
      <c r="C556" s="262" t="s">
        <v>77</v>
      </c>
      <c r="D556" s="262" t="s">
        <v>26</v>
      </c>
      <c r="E556" s="4" t="s">
        <v>21</v>
      </c>
      <c r="F556" s="2">
        <f>SUM(G556:M556)</f>
        <v>330</v>
      </c>
      <c r="G556" s="2">
        <f>G557+G558+G559+G560+G561</f>
        <v>0</v>
      </c>
      <c r="H556" s="2">
        <f aca="true" t="shared" si="27" ref="H556:M556">H557+H558+H559+H560+H561</f>
        <v>0</v>
      </c>
      <c r="I556" s="2">
        <f t="shared" si="27"/>
        <v>0</v>
      </c>
      <c r="J556" s="2">
        <f t="shared" si="27"/>
        <v>0</v>
      </c>
      <c r="K556" s="2">
        <f t="shared" si="27"/>
        <v>110</v>
      </c>
      <c r="L556" s="2">
        <f t="shared" si="27"/>
        <v>110</v>
      </c>
      <c r="M556" s="2">
        <f t="shared" si="27"/>
        <v>110</v>
      </c>
    </row>
    <row r="557" spans="2:13" ht="31.5" customHeight="1">
      <c r="B557" s="278"/>
      <c r="C557" s="271"/>
      <c r="D557" s="271"/>
      <c r="E557" s="4" t="s">
        <v>14</v>
      </c>
      <c r="F557" s="6"/>
      <c r="G557" s="6"/>
      <c r="H557" s="6"/>
      <c r="I557" s="6"/>
      <c r="J557" s="7"/>
      <c r="K557" s="7"/>
      <c r="L557" s="7"/>
      <c r="M557" s="7"/>
    </row>
    <row r="558" spans="2:13" ht="46.5">
      <c r="B558" s="278"/>
      <c r="C558" s="271"/>
      <c r="D558" s="271"/>
      <c r="E558" s="4" t="s">
        <v>15</v>
      </c>
      <c r="F558" s="2"/>
      <c r="G558" s="2"/>
      <c r="H558" s="2"/>
      <c r="I558" s="2"/>
      <c r="J558" s="2"/>
      <c r="K558" s="2"/>
      <c r="L558" s="2"/>
      <c r="M558" s="2"/>
    </row>
    <row r="559" spans="2:13" ht="15">
      <c r="B559" s="278"/>
      <c r="C559" s="271"/>
      <c r="D559" s="271"/>
      <c r="E559" s="4" t="s">
        <v>16</v>
      </c>
      <c r="F559" s="2">
        <f>G559+H559+I559+J559+K559+L559+M559</f>
        <v>330</v>
      </c>
      <c r="G559" s="2"/>
      <c r="H559" s="2">
        <v>0</v>
      </c>
      <c r="I559" s="2">
        <v>0</v>
      </c>
      <c r="J559" s="2">
        <v>0</v>
      </c>
      <c r="K559" s="2">
        <v>110</v>
      </c>
      <c r="L559" s="2">
        <v>110</v>
      </c>
      <c r="M559" s="2">
        <v>110</v>
      </c>
    </row>
    <row r="560" spans="2:13" ht="30.75">
      <c r="B560" s="278"/>
      <c r="C560" s="271"/>
      <c r="D560" s="271"/>
      <c r="E560" s="4" t="s">
        <v>17</v>
      </c>
      <c r="F560" s="7"/>
      <c r="G560" s="7"/>
      <c r="H560" s="7"/>
      <c r="I560" s="7"/>
      <c r="J560" s="7"/>
      <c r="K560" s="7"/>
      <c r="L560" s="7"/>
      <c r="M560" s="7"/>
    </row>
    <row r="561" spans="2:13" ht="84.75" customHeight="1">
      <c r="B561" s="279"/>
      <c r="C561" s="272"/>
      <c r="D561" s="272"/>
      <c r="E561" s="4" t="s">
        <v>18</v>
      </c>
      <c r="F561" s="2"/>
      <c r="G561" s="6"/>
      <c r="H561" s="6"/>
      <c r="I561" s="6"/>
      <c r="J561" s="6"/>
      <c r="K561" s="6"/>
      <c r="L561" s="6"/>
      <c r="M561" s="6"/>
    </row>
    <row r="562" spans="2:13" ht="15">
      <c r="B562" s="277" t="s">
        <v>201</v>
      </c>
      <c r="C562" s="262" t="s">
        <v>105</v>
      </c>
      <c r="D562" s="262" t="s">
        <v>26</v>
      </c>
      <c r="E562" s="4" t="s">
        <v>21</v>
      </c>
      <c r="F562" s="1">
        <f>SUM(G562:M562)</f>
        <v>1062.73</v>
      </c>
      <c r="G562" s="11">
        <f>G563+G564+G565+G566+G567</f>
        <v>32.73</v>
      </c>
      <c r="H562" s="11">
        <f aca="true" t="shared" si="28" ref="H562:M562">H563+H564+H565+H566+H567</f>
        <v>0</v>
      </c>
      <c r="I562" s="11">
        <f t="shared" si="28"/>
        <v>0</v>
      </c>
      <c r="J562" s="11">
        <f t="shared" si="28"/>
        <v>0</v>
      </c>
      <c r="K562" s="11">
        <f t="shared" si="28"/>
        <v>330</v>
      </c>
      <c r="L562" s="11">
        <f t="shared" si="28"/>
        <v>350</v>
      </c>
      <c r="M562" s="11">
        <f t="shared" si="28"/>
        <v>350</v>
      </c>
    </row>
    <row r="563" spans="2:13" ht="31.5" customHeight="1">
      <c r="B563" s="278"/>
      <c r="C563" s="271"/>
      <c r="D563" s="271"/>
      <c r="E563" s="4" t="s">
        <v>14</v>
      </c>
      <c r="F563" s="1"/>
      <c r="G563" s="1"/>
      <c r="H563" s="1"/>
      <c r="I563" s="1"/>
      <c r="J563" s="3"/>
      <c r="K563" s="3"/>
      <c r="L563" s="3"/>
      <c r="M563" s="3"/>
    </row>
    <row r="564" spans="2:13" ht="46.5">
      <c r="B564" s="278"/>
      <c r="C564" s="271"/>
      <c r="D564" s="271"/>
      <c r="E564" s="4" t="s">
        <v>15</v>
      </c>
      <c r="F564" s="1"/>
      <c r="G564" s="1"/>
      <c r="H564" s="1"/>
      <c r="I564" s="1"/>
      <c r="J564" s="1"/>
      <c r="K564" s="1"/>
      <c r="L564" s="1"/>
      <c r="M564" s="1"/>
    </row>
    <row r="565" spans="2:13" ht="31.5" customHeight="1">
      <c r="B565" s="278"/>
      <c r="C565" s="271"/>
      <c r="D565" s="271"/>
      <c r="E565" s="4" t="s">
        <v>16</v>
      </c>
      <c r="F565" s="1">
        <f>G565+H565+I565+J565+K565+L565+M565</f>
        <v>1062.73</v>
      </c>
      <c r="G565" s="11">
        <v>32.73</v>
      </c>
      <c r="H565" s="1"/>
      <c r="I565" s="1"/>
      <c r="J565" s="1"/>
      <c r="K565" s="1">
        <v>330</v>
      </c>
      <c r="L565" s="1">
        <v>350</v>
      </c>
      <c r="M565" s="1">
        <v>350</v>
      </c>
    </row>
    <row r="566" spans="2:13" ht="30.75">
      <c r="B566" s="278"/>
      <c r="C566" s="271"/>
      <c r="D566" s="271"/>
      <c r="E566" s="4" t="s">
        <v>17</v>
      </c>
      <c r="F566" s="3"/>
      <c r="G566" s="3"/>
      <c r="H566" s="3"/>
      <c r="I566" s="3"/>
      <c r="J566" s="3"/>
      <c r="K566" s="3"/>
      <c r="L566" s="3"/>
      <c r="M566" s="3"/>
    </row>
    <row r="567" spans="2:13" ht="52.5" customHeight="1">
      <c r="B567" s="279"/>
      <c r="C567" s="272"/>
      <c r="D567" s="272"/>
      <c r="E567" s="4" t="s">
        <v>18</v>
      </c>
      <c r="F567" s="1"/>
      <c r="G567" s="1"/>
      <c r="H567" s="1"/>
      <c r="I567" s="1"/>
      <c r="J567" s="1"/>
      <c r="K567" s="1"/>
      <c r="L567" s="1"/>
      <c r="M567" s="1"/>
    </row>
    <row r="568" spans="2:13" ht="87" customHeight="1">
      <c r="B568" s="277" t="s">
        <v>202</v>
      </c>
      <c r="C568" s="262" t="s">
        <v>78</v>
      </c>
      <c r="D568" s="262" t="s">
        <v>26</v>
      </c>
      <c r="E568" s="4" t="s">
        <v>21</v>
      </c>
      <c r="F568" s="1">
        <f>SUM(G568:M568)</f>
        <v>777.016</v>
      </c>
      <c r="G568" s="11">
        <f>G569+G570+G571+G572+G573</f>
        <v>237.016</v>
      </c>
      <c r="H568" s="1">
        <f aca="true" t="shared" si="29" ref="H568:M568">H569+H570+H571+H572+H573</f>
        <v>0</v>
      </c>
      <c r="I568" s="1">
        <f t="shared" si="29"/>
        <v>0</v>
      </c>
      <c r="J568" s="1">
        <f t="shared" si="29"/>
        <v>0</v>
      </c>
      <c r="K568" s="1">
        <f t="shared" si="29"/>
        <v>180</v>
      </c>
      <c r="L568" s="1">
        <f t="shared" si="29"/>
        <v>180</v>
      </c>
      <c r="M568" s="1">
        <f t="shared" si="29"/>
        <v>180</v>
      </c>
    </row>
    <row r="569" spans="2:13" ht="78" customHeight="1">
      <c r="B569" s="278"/>
      <c r="C569" s="271"/>
      <c r="D569" s="271"/>
      <c r="E569" s="4" t="s">
        <v>14</v>
      </c>
      <c r="F569" s="6"/>
      <c r="G569" s="6"/>
      <c r="H569" s="6"/>
      <c r="I569" s="6"/>
      <c r="J569" s="7"/>
      <c r="K569" s="7"/>
      <c r="L569" s="7"/>
      <c r="M569" s="7"/>
    </row>
    <row r="570" spans="2:13" ht="81.75" customHeight="1">
      <c r="B570" s="278"/>
      <c r="C570" s="271"/>
      <c r="D570" s="271"/>
      <c r="E570" s="4" t="s">
        <v>15</v>
      </c>
      <c r="F570" s="2"/>
      <c r="G570" s="2"/>
      <c r="H570" s="2"/>
      <c r="I570" s="2"/>
      <c r="J570" s="2"/>
      <c r="K570" s="2"/>
      <c r="L570" s="2"/>
      <c r="M570" s="2"/>
    </row>
    <row r="571" spans="2:13" ht="91.5" customHeight="1">
      <c r="B571" s="278"/>
      <c r="C571" s="271"/>
      <c r="D571" s="271"/>
      <c r="E571" s="4" t="s">
        <v>16</v>
      </c>
      <c r="F571" s="1">
        <f>G571+H571+I571+J571+K571+L571+M571</f>
        <v>777.016</v>
      </c>
      <c r="G571" s="11">
        <v>237.016</v>
      </c>
      <c r="H571" s="1">
        <v>0</v>
      </c>
      <c r="I571" s="1">
        <v>0</v>
      </c>
      <c r="J571" s="1">
        <v>0</v>
      </c>
      <c r="K571" s="1">
        <v>180</v>
      </c>
      <c r="L571" s="1">
        <v>180</v>
      </c>
      <c r="M571" s="1">
        <v>180</v>
      </c>
    </row>
    <row r="572" spans="2:13" ht="130.5" customHeight="1">
      <c r="B572" s="278"/>
      <c r="C572" s="271"/>
      <c r="D572" s="271"/>
      <c r="E572" s="4" t="s">
        <v>17</v>
      </c>
      <c r="F572" s="3"/>
      <c r="G572" s="3"/>
      <c r="H572" s="3"/>
      <c r="I572" s="3"/>
      <c r="J572" s="3"/>
      <c r="K572" s="3"/>
      <c r="L572" s="3"/>
      <c r="M572" s="3"/>
    </row>
    <row r="573" spans="2:13" ht="109.5" customHeight="1">
      <c r="B573" s="279"/>
      <c r="C573" s="272"/>
      <c r="D573" s="272"/>
      <c r="E573" s="4" t="s">
        <v>18</v>
      </c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265" t="s">
        <v>79</v>
      </c>
      <c r="C574" s="266"/>
      <c r="D574" s="262" t="s">
        <v>26</v>
      </c>
      <c r="E574" s="4" t="s">
        <v>21</v>
      </c>
      <c r="F574" s="1">
        <f>G574+H574+I574+J574+K574+L574+M574</f>
        <v>2169.746</v>
      </c>
      <c r="G574" s="1">
        <f>G575+G576+G577+G578+G579</f>
        <v>269.746</v>
      </c>
      <c r="H574" s="1">
        <f aca="true" t="shared" si="30" ref="H574:M574">H575+H576+H577+H578+H579</f>
        <v>0</v>
      </c>
      <c r="I574" s="1">
        <f t="shared" si="30"/>
        <v>0</v>
      </c>
      <c r="J574" s="1">
        <f t="shared" si="30"/>
        <v>0</v>
      </c>
      <c r="K574" s="1">
        <f t="shared" si="30"/>
        <v>620</v>
      </c>
      <c r="L574" s="1">
        <f t="shared" si="30"/>
        <v>640</v>
      </c>
      <c r="M574" s="1">
        <f t="shared" si="30"/>
        <v>640</v>
      </c>
    </row>
    <row r="575" spans="2:13" ht="30.75">
      <c r="B575" s="267"/>
      <c r="C575" s="268"/>
      <c r="D575" s="271"/>
      <c r="E575" s="4" t="s">
        <v>14</v>
      </c>
      <c r="F575" s="6"/>
      <c r="G575" s="6"/>
      <c r="H575" s="6"/>
      <c r="I575" s="6"/>
      <c r="J575" s="7"/>
      <c r="K575" s="7"/>
      <c r="L575" s="7"/>
      <c r="M575" s="7"/>
    </row>
    <row r="576" spans="2:13" ht="46.5">
      <c r="B576" s="267"/>
      <c r="C576" s="268"/>
      <c r="D576" s="271"/>
      <c r="E576" s="4" t="s">
        <v>15</v>
      </c>
      <c r="F576" s="2"/>
      <c r="G576" s="2"/>
      <c r="H576" s="2"/>
      <c r="I576" s="2"/>
      <c r="J576" s="2"/>
      <c r="K576" s="2"/>
      <c r="L576" s="2"/>
      <c r="M576" s="2"/>
    </row>
    <row r="577" spans="2:13" ht="31.5" customHeight="1">
      <c r="B577" s="267"/>
      <c r="C577" s="268"/>
      <c r="D577" s="271"/>
      <c r="E577" s="4" t="s">
        <v>16</v>
      </c>
      <c r="F577" s="1">
        <f>G577+H577+I577+J577+K577+L577+M577</f>
        <v>2169.746</v>
      </c>
      <c r="G577" s="1">
        <f>G559+G565+G571</f>
        <v>269.746</v>
      </c>
      <c r="H577" s="1">
        <f aca="true" t="shared" si="31" ref="H577:M577">H559+H565+H571</f>
        <v>0</v>
      </c>
      <c r="I577" s="1">
        <f t="shared" si="31"/>
        <v>0</v>
      </c>
      <c r="J577" s="1">
        <f t="shared" si="31"/>
        <v>0</v>
      </c>
      <c r="K577" s="1">
        <f t="shared" si="31"/>
        <v>620</v>
      </c>
      <c r="L577" s="1">
        <f t="shared" si="31"/>
        <v>640</v>
      </c>
      <c r="M577" s="1">
        <f t="shared" si="31"/>
        <v>640</v>
      </c>
    </row>
    <row r="578" spans="2:13" ht="30.75">
      <c r="B578" s="267"/>
      <c r="C578" s="268"/>
      <c r="D578" s="271"/>
      <c r="E578" s="4" t="s">
        <v>17</v>
      </c>
      <c r="F578" s="3"/>
      <c r="G578" s="3"/>
      <c r="H578" s="3"/>
      <c r="I578" s="3"/>
      <c r="J578" s="3"/>
      <c r="K578" s="3"/>
      <c r="L578" s="3"/>
      <c r="M578" s="3"/>
    </row>
    <row r="579" spans="2:13" ht="46.5">
      <c r="B579" s="269"/>
      <c r="C579" s="270"/>
      <c r="D579" s="272"/>
      <c r="E579" s="4" t="s">
        <v>18</v>
      </c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265" t="s">
        <v>80</v>
      </c>
      <c r="C580" s="341"/>
      <c r="D580" s="262" t="s">
        <v>26</v>
      </c>
      <c r="E580" s="4" t="s">
        <v>21</v>
      </c>
      <c r="F580" s="1">
        <f>G580+H580+I580+J580+K580+L580+M580</f>
        <v>5459.746</v>
      </c>
      <c r="G580" s="1">
        <f>G583+G586</f>
        <v>509.746</v>
      </c>
      <c r="H580" s="1">
        <f aca="true" t="shared" si="32" ref="H580:M580">H583+H586</f>
        <v>200</v>
      </c>
      <c r="I580" s="1">
        <f t="shared" si="32"/>
        <v>200</v>
      </c>
      <c r="J580" s="1">
        <f t="shared" si="32"/>
        <v>200</v>
      </c>
      <c r="K580" s="1">
        <f t="shared" si="32"/>
        <v>1400</v>
      </c>
      <c r="L580" s="1">
        <f t="shared" si="32"/>
        <v>1450</v>
      </c>
      <c r="M580" s="1">
        <f t="shared" si="32"/>
        <v>1500</v>
      </c>
    </row>
    <row r="581" spans="2:13" ht="30.75">
      <c r="B581" s="342"/>
      <c r="C581" s="343"/>
      <c r="D581" s="271"/>
      <c r="E581" s="4" t="s">
        <v>14</v>
      </c>
      <c r="F581" s="1"/>
      <c r="G581" s="1"/>
      <c r="H581" s="1"/>
      <c r="I581" s="1"/>
      <c r="J581" s="3"/>
      <c r="K581" s="3"/>
      <c r="L581" s="3"/>
      <c r="M581" s="3"/>
    </row>
    <row r="582" spans="2:13" ht="46.5">
      <c r="B582" s="342"/>
      <c r="C582" s="343"/>
      <c r="D582" s="271"/>
      <c r="E582" s="4" t="s">
        <v>15</v>
      </c>
      <c r="F582" s="1"/>
      <c r="G582" s="1"/>
      <c r="H582" s="1"/>
      <c r="I582" s="1"/>
      <c r="J582" s="1"/>
      <c r="K582" s="1"/>
      <c r="L582" s="1"/>
      <c r="M582" s="1"/>
    </row>
    <row r="583" spans="2:13" ht="31.5" customHeight="1">
      <c r="B583" s="342"/>
      <c r="C583" s="343"/>
      <c r="D583" s="271"/>
      <c r="E583" s="4" t="s">
        <v>16</v>
      </c>
      <c r="F583" s="1">
        <f>G583+H583+I583+J583+K583+L583+M583</f>
        <v>5459.746</v>
      </c>
      <c r="G583" s="1">
        <f aca="true" t="shared" si="33" ref="G583:M583">G536+G551+G577</f>
        <v>509.746</v>
      </c>
      <c r="H583" s="1">
        <f t="shared" si="33"/>
        <v>200</v>
      </c>
      <c r="I583" s="1">
        <f t="shared" si="33"/>
        <v>200</v>
      </c>
      <c r="J583" s="1">
        <f t="shared" si="33"/>
        <v>200</v>
      </c>
      <c r="K583" s="1">
        <f t="shared" si="33"/>
        <v>1400</v>
      </c>
      <c r="L583" s="1">
        <f t="shared" si="33"/>
        <v>1450</v>
      </c>
      <c r="M583" s="1">
        <f t="shared" si="33"/>
        <v>1500</v>
      </c>
    </row>
    <row r="584" spans="2:13" ht="103.5" customHeight="1">
      <c r="B584" s="342"/>
      <c r="C584" s="343"/>
      <c r="D584" s="271"/>
      <c r="E584" s="4" t="s">
        <v>314</v>
      </c>
      <c r="F584" s="1">
        <v>200</v>
      </c>
      <c r="G584" s="1"/>
      <c r="H584" s="1">
        <v>200</v>
      </c>
      <c r="I584" s="1"/>
      <c r="J584" s="1"/>
      <c r="K584" s="1"/>
      <c r="L584" s="1"/>
      <c r="M584" s="1"/>
    </row>
    <row r="585" spans="2:13" ht="30.75">
      <c r="B585" s="342"/>
      <c r="C585" s="343"/>
      <c r="D585" s="271"/>
      <c r="E585" s="4" t="s">
        <v>17</v>
      </c>
      <c r="F585" s="3"/>
      <c r="G585" s="3"/>
      <c r="H585" s="3"/>
      <c r="I585" s="3"/>
      <c r="J585" s="3"/>
      <c r="K585" s="3"/>
      <c r="L585" s="3"/>
      <c r="M585" s="3"/>
    </row>
    <row r="586" spans="2:13" ht="46.5">
      <c r="B586" s="344"/>
      <c r="C586" s="345"/>
      <c r="D586" s="272"/>
      <c r="E586" s="4" t="s">
        <v>18</v>
      </c>
      <c r="F586" s="1"/>
      <c r="G586" s="1"/>
      <c r="H586" s="1"/>
      <c r="I586" s="1"/>
      <c r="J586" s="1"/>
      <c r="K586" s="1"/>
      <c r="L586" s="1"/>
      <c r="M586" s="1"/>
    </row>
    <row r="587" spans="2:15" ht="15">
      <c r="B587" s="265" t="s">
        <v>81</v>
      </c>
      <c r="C587" s="341"/>
      <c r="D587" s="262" t="s">
        <v>82</v>
      </c>
      <c r="E587" s="4" t="s">
        <v>21</v>
      </c>
      <c r="F587" s="31">
        <f>G587+H587+I587+J587+K587+L587+M587</f>
        <v>1383121.65079</v>
      </c>
      <c r="G587" s="1">
        <f>G590+G593+G589+G592+G588</f>
        <v>219932.456</v>
      </c>
      <c r="H587" s="2">
        <f aca="true" t="shared" si="34" ref="H587:M587">H590+H593+H589+H592+H588</f>
        <v>167804.39479</v>
      </c>
      <c r="I587" s="1">
        <f t="shared" si="34"/>
        <v>176568.4</v>
      </c>
      <c r="J587" s="1">
        <f t="shared" si="34"/>
        <v>178082.4</v>
      </c>
      <c r="K587" s="1">
        <f t="shared" si="34"/>
        <v>204417.5</v>
      </c>
      <c r="L587" s="1">
        <f t="shared" si="34"/>
        <v>213443.7</v>
      </c>
      <c r="M587" s="1">
        <f t="shared" si="34"/>
        <v>222872.8</v>
      </c>
      <c r="N587" s="56"/>
      <c r="O587" s="56"/>
    </row>
    <row r="588" spans="2:14" ht="30.75">
      <c r="B588" s="342"/>
      <c r="C588" s="343"/>
      <c r="D588" s="281"/>
      <c r="E588" s="4" t="s">
        <v>14</v>
      </c>
      <c r="F588" s="31">
        <f>G588+H588+I588+J588+K588+L588+M588</f>
        <v>0</v>
      </c>
      <c r="G588" s="1">
        <f aca="true" t="shared" si="35" ref="G588:M590">G362+G515+G581</f>
        <v>0</v>
      </c>
      <c r="H588" s="2">
        <f t="shared" si="35"/>
        <v>0</v>
      </c>
      <c r="I588" s="1">
        <f t="shared" si="35"/>
        <v>0</v>
      </c>
      <c r="J588" s="1">
        <f t="shared" si="35"/>
        <v>0</v>
      </c>
      <c r="K588" s="1">
        <f t="shared" si="35"/>
        <v>0</v>
      </c>
      <c r="L588" s="1">
        <f t="shared" si="35"/>
        <v>0</v>
      </c>
      <c r="M588" s="1">
        <f t="shared" si="35"/>
        <v>0</v>
      </c>
      <c r="N588" s="39"/>
    </row>
    <row r="589" spans="2:14" ht="46.5">
      <c r="B589" s="342"/>
      <c r="C589" s="343"/>
      <c r="D589" s="281"/>
      <c r="E589" s="4" t="s">
        <v>15</v>
      </c>
      <c r="F589" s="31">
        <f>G589+H589+I589+J589+K589+L589+M589</f>
        <v>7283.5</v>
      </c>
      <c r="G589" s="1">
        <f t="shared" si="35"/>
        <v>0</v>
      </c>
      <c r="H589" s="2">
        <f t="shared" si="35"/>
        <v>7283.5</v>
      </c>
      <c r="I589" s="1">
        <f t="shared" si="35"/>
        <v>0</v>
      </c>
      <c r="J589" s="1">
        <f t="shared" si="35"/>
        <v>0</v>
      </c>
      <c r="K589" s="1">
        <f t="shared" si="35"/>
        <v>0</v>
      </c>
      <c r="L589" s="1">
        <f t="shared" si="35"/>
        <v>0</v>
      </c>
      <c r="M589" s="1">
        <f t="shared" si="35"/>
        <v>0</v>
      </c>
      <c r="N589" s="56"/>
    </row>
    <row r="590" spans="2:14" ht="31.5" customHeight="1">
      <c r="B590" s="342"/>
      <c r="C590" s="343"/>
      <c r="D590" s="281"/>
      <c r="E590" s="4" t="s">
        <v>16</v>
      </c>
      <c r="F590" s="31">
        <f>F364+F517+F583</f>
        <v>1350216.92317</v>
      </c>
      <c r="G590" s="1">
        <f t="shared" si="35"/>
        <v>216018.456</v>
      </c>
      <c r="H590" s="2">
        <f t="shared" si="35"/>
        <v>156626.66717</v>
      </c>
      <c r="I590" s="1">
        <f t="shared" si="35"/>
        <v>173005.9</v>
      </c>
      <c r="J590" s="1">
        <f t="shared" si="35"/>
        <v>174519.9</v>
      </c>
      <c r="K590" s="1">
        <f t="shared" si="35"/>
        <v>200854.5</v>
      </c>
      <c r="L590" s="1">
        <f t="shared" si="35"/>
        <v>209881.2</v>
      </c>
      <c r="M590" s="1">
        <f t="shared" si="35"/>
        <v>219310.3</v>
      </c>
      <c r="N590" s="56"/>
    </row>
    <row r="591" spans="2:14" ht="96.75" customHeight="1">
      <c r="B591" s="342"/>
      <c r="C591" s="343"/>
      <c r="D591" s="281"/>
      <c r="E591" s="4" t="s">
        <v>314</v>
      </c>
      <c r="F591" s="2">
        <f>F365+F584</f>
        <v>200</v>
      </c>
      <c r="G591" s="1"/>
      <c r="H591" s="2">
        <f>H365+H584</f>
        <v>200</v>
      </c>
      <c r="I591" s="1"/>
      <c r="J591" s="1"/>
      <c r="K591" s="1"/>
      <c r="L591" s="1"/>
      <c r="M591" s="1"/>
      <c r="N591" s="56"/>
    </row>
    <row r="592" spans="2:13" ht="30.75">
      <c r="B592" s="342"/>
      <c r="C592" s="343"/>
      <c r="D592" s="281"/>
      <c r="E592" s="4" t="s">
        <v>17</v>
      </c>
      <c r="F592" s="32"/>
      <c r="G592" s="1">
        <f>G366+G518+G585</f>
        <v>0</v>
      </c>
      <c r="H592" s="25"/>
      <c r="I592" s="3"/>
      <c r="J592" s="3"/>
      <c r="K592" s="3"/>
      <c r="L592" s="3"/>
      <c r="M592" s="3"/>
    </row>
    <row r="593" spans="2:15" ht="46.5">
      <c r="B593" s="344"/>
      <c r="C593" s="345"/>
      <c r="D593" s="282"/>
      <c r="E593" s="4" t="s">
        <v>18</v>
      </c>
      <c r="F593" s="31">
        <f>F367+F519+F586</f>
        <v>25621.227619999998</v>
      </c>
      <c r="G593" s="1">
        <f>G367+G519+G586</f>
        <v>3914</v>
      </c>
      <c r="H593" s="2">
        <f aca="true" t="shared" si="36" ref="H593:M593">H367+H519+H586</f>
        <v>3894.22762</v>
      </c>
      <c r="I593" s="1">
        <f t="shared" si="36"/>
        <v>3562.5</v>
      </c>
      <c r="J593" s="1">
        <f t="shared" si="36"/>
        <v>3562.5</v>
      </c>
      <c r="K593" s="1">
        <f t="shared" si="36"/>
        <v>3563</v>
      </c>
      <c r="L593" s="1">
        <f t="shared" si="36"/>
        <v>3562.5</v>
      </c>
      <c r="M593" s="1">
        <f t="shared" si="36"/>
        <v>3562.5</v>
      </c>
      <c r="N593" s="56"/>
      <c r="O593" s="59"/>
    </row>
    <row r="594" spans="2:15" ht="15">
      <c r="B594" s="265" t="s">
        <v>83</v>
      </c>
      <c r="C594" s="341"/>
      <c r="D594" s="262" t="s">
        <v>82</v>
      </c>
      <c r="E594" s="4" t="s">
        <v>21</v>
      </c>
      <c r="F594" s="1" t="e">
        <f>F595+F596+F597+F599</f>
        <v>#REF!</v>
      </c>
      <c r="G594" s="1">
        <f>G587-G600-G606-G612-G618-G624-G630-G636-G642</f>
        <v>179579.97434</v>
      </c>
      <c r="H594" s="1" t="e">
        <f>H595+H596+H597+H599</f>
        <v>#REF!</v>
      </c>
      <c r="I594" s="1">
        <f>I597+I599+I596+I595</f>
        <v>176568.4</v>
      </c>
      <c r="J594" s="1">
        <f>J597+J599+J596+J595</f>
        <v>178082.4</v>
      </c>
      <c r="K594" s="1">
        <f>K597+K599+K596+K595</f>
        <v>204417.5</v>
      </c>
      <c r="L594" s="1">
        <f>L597+L599+L596+L595</f>
        <v>213443.7</v>
      </c>
      <c r="M594" s="1">
        <f>M597+M599+M596+M595</f>
        <v>222872.8</v>
      </c>
      <c r="N594" s="57"/>
      <c r="O594" s="39"/>
    </row>
    <row r="595" spans="2:13" ht="30.75">
      <c r="B595" s="342"/>
      <c r="C595" s="343"/>
      <c r="D595" s="281"/>
      <c r="E595" s="4" t="s">
        <v>14</v>
      </c>
      <c r="F595" s="1">
        <f>G595+H595+I595+J595+K595+L595+M595</f>
        <v>0</v>
      </c>
      <c r="G595" s="1"/>
      <c r="H595" s="1">
        <f aca="true" t="shared" si="37" ref="H595:M595">H369+H521+H588</f>
        <v>0</v>
      </c>
      <c r="I595" s="1">
        <f t="shared" si="37"/>
        <v>0</v>
      </c>
      <c r="J595" s="1">
        <f t="shared" si="37"/>
        <v>0</v>
      </c>
      <c r="K595" s="1">
        <f t="shared" si="37"/>
        <v>0</v>
      </c>
      <c r="L595" s="1">
        <f t="shared" si="37"/>
        <v>0</v>
      </c>
      <c r="M595" s="1">
        <f t="shared" si="37"/>
        <v>0</v>
      </c>
    </row>
    <row r="596" spans="2:14" ht="46.5">
      <c r="B596" s="342"/>
      <c r="C596" s="343"/>
      <c r="D596" s="281"/>
      <c r="E596" s="4" t="s">
        <v>15</v>
      </c>
      <c r="F596" s="1">
        <f>F589-F602-F620</f>
        <v>-17706.83</v>
      </c>
      <c r="G596" s="1">
        <f>G589-G602</f>
        <v>-13698.78</v>
      </c>
      <c r="H596" s="1">
        <f>H589-H602-H620</f>
        <v>-4008.0499999999993</v>
      </c>
      <c r="I596" s="1">
        <f>I370+I522+I589</f>
        <v>0</v>
      </c>
      <c r="J596" s="1">
        <f>J370+J522+J589</f>
        <v>0</v>
      </c>
      <c r="K596" s="1">
        <f>K370+K522+K589</f>
        <v>0</v>
      </c>
      <c r="L596" s="1">
        <f>L370+L522+L589</f>
        <v>0</v>
      </c>
      <c r="M596" s="1">
        <f>M370+M522+M589</f>
        <v>0</v>
      </c>
      <c r="N596" s="39"/>
    </row>
    <row r="597" spans="2:14" ht="31.5" customHeight="1">
      <c r="B597" s="342"/>
      <c r="C597" s="343"/>
      <c r="D597" s="281"/>
      <c r="E597" s="4" t="s">
        <v>16</v>
      </c>
      <c r="F597" s="1" t="e">
        <f>F590-F603-F609-F615-F621-F627-F633-F639-F645-F651-F657</f>
        <v>#REF!</v>
      </c>
      <c r="G597" s="1">
        <f>G590-G603-G609-G615-G621-G627-G633-G639-G645</f>
        <v>189364.75433999998</v>
      </c>
      <c r="H597" s="1" t="e">
        <f>H590-H603-H609-H615-H621-H627-H633-H639-H645</f>
        <v>#REF!</v>
      </c>
      <c r="I597" s="1">
        <f>I590-I603-I609-I615-I621-I627-I633-I639-I645</f>
        <v>173005.9</v>
      </c>
      <c r="J597" s="1">
        <f>J590-J603-J609-J615-J621-J627-J633-J639-J645</f>
        <v>174519.9</v>
      </c>
      <c r="K597" s="1">
        <f>K371+K523+K590</f>
        <v>200854.5</v>
      </c>
      <c r="L597" s="1">
        <f>L371+L523+L590</f>
        <v>209881.2</v>
      </c>
      <c r="M597" s="1">
        <f>M371+M523+M590</f>
        <v>219310.3</v>
      </c>
      <c r="N597" s="39"/>
    </row>
    <row r="598" spans="2:14" ht="30.75">
      <c r="B598" s="342"/>
      <c r="C598" s="343"/>
      <c r="D598" s="281"/>
      <c r="E598" s="4" t="s">
        <v>17</v>
      </c>
      <c r="F598" s="3"/>
      <c r="G598" s="1">
        <f>G372+G524+G592</f>
        <v>0</v>
      </c>
      <c r="H598" s="3"/>
      <c r="I598" s="3"/>
      <c r="J598" s="3"/>
      <c r="K598" s="3"/>
      <c r="L598" s="3"/>
      <c r="M598" s="3"/>
      <c r="N598" s="39"/>
    </row>
    <row r="599" spans="2:15" ht="46.5">
      <c r="B599" s="344"/>
      <c r="C599" s="345"/>
      <c r="D599" s="282"/>
      <c r="E599" s="4" t="s">
        <v>18</v>
      </c>
      <c r="F599" s="1">
        <f>F373+F525+F593</f>
        <v>25621.227619999998</v>
      </c>
      <c r="G599" s="10">
        <f>G373+G525+G593</f>
        <v>3914</v>
      </c>
      <c r="H599" s="1">
        <f aca="true" t="shared" si="38" ref="H599:M599">H373+H525+H593</f>
        <v>3894.22762</v>
      </c>
      <c r="I599" s="1">
        <f t="shared" si="38"/>
        <v>3562.5</v>
      </c>
      <c r="J599" s="1">
        <f t="shared" si="38"/>
        <v>3562.5</v>
      </c>
      <c r="K599" s="1">
        <f t="shared" si="38"/>
        <v>3563</v>
      </c>
      <c r="L599" s="1">
        <f t="shared" si="38"/>
        <v>3562.5</v>
      </c>
      <c r="M599" s="1">
        <f t="shared" si="38"/>
        <v>3562.5</v>
      </c>
      <c r="N599" s="39"/>
      <c r="O599" s="5" t="s">
        <v>106</v>
      </c>
    </row>
    <row r="600" spans="2:13" ht="15.75" customHeight="1">
      <c r="B600" s="365" t="s">
        <v>203</v>
      </c>
      <c r="C600" s="366"/>
      <c r="D600" s="290" t="s">
        <v>140</v>
      </c>
      <c r="E600" s="4" t="s">
        <v>21</v>
      </c>
      <c r="F600" s="3" t="e">
        <f>F602+F603</f>
        <v>#REF!</v>
      </c>
      <c r="G600" s="3">
        <f>G602+G603</f>
        <v>39038.797660000004</v>
      </c>
      <c r="H600" s="25" t="e">
        <f>H602+H603</f>
        <v>#REF!</v>
      </c>
      <c r="I600" s="3"/>
      <c r="J600" s="7"/>
      <c r="K600" s="7"/>
      <c r="L600" s="7"/>
      <c r="M600" s="7"/>
    </row>
    <row r="601" spans="2:13" ht="30.75">
      <c r="B601" s="367"/>
      <c r="C601" s="368"/>
      <c r="D601" s="291"/>
      <c r="E601" s="4" t="s">
        <v>14</v>
      </c>
      <c r="F601" s="7"/>
      <c r="G601" s="58"/>
      <c r="H601" s="7"/>
      <c r="I601" s="7"/>
      <c r="J601" s="7"/>
      <c r="K601" s="7"/>
      <c r="L601" s="7"/>
      <c r="M601" s="7"/>
    </row>
    <row r="602" spans="2:13" ht="63" customHeight="1">
      <c r="B602" s="367"/>
      <c r="C602" s="368"/>
      <c r="D602" s="291"/>
      <c r="E602" s="4" t="s">
        <v>15</v>
      </c>
      <c r="F602" s="3">
        <f>G602+H602</f>
        <v>24890.33</v>
      </c>
      <c r="G602" s="3">
        <f>G23+G41</f>
        <v>13698.78</v>
      </c>
      <c r="H602" s="3">
        <f>H23+H41</f>
        <v>11191.55</v>
      </c>
      <c r="I602" s="7"/>
      <c r="J602" s="7"/>
      <c r="K602" s="7"/>
      <c r="L602" s="7"/>
      <c r="M602" s="7"/>
    </row>
    <row r="603" spans="2:13" ht="31.5" customHeight="1">
      <c r="B603" s="367"/>
      <c r="C603" s="368"/>
      <c r="D603" s="291"/>
      <c r="E603" s="4" t="s">
        <v>16</v>
      </c>
      <c r="F603" s="3" t="e">
        <f>G603+H603</f>
        <v>#REF!</v>
      </c>
      <c r="G603" s="3">
        <f>G24+G66+G42</f>
        <v>25340.01766</v>
      </c>
      <c r="H603" s="3" t="e">
        <f>H24+H42+H66+#REF!</f>
        <v>#REF!</v>
      </c>
      <c r="I603" s="7"/>
      <c r="J603" s="7"/>
      <c r="K603" s="7"/>
      <c r="L603" s="7"/>
      <c r="M603" s="7"/>
    </row>
    <row r="604" spans="2:13" ht="30.75">
      <c r="B604" s="367"/>
      <c r="C604" s="368"/>
      <c r="D604" s="291"/>
      <c r="E604" s="4" t="s">
        <v>17</v>
      </c>
      <c r="F604" s="7"/>
      <c r="G604" s="7"/>
      <c r="H604" s="7"/>
      <c r="I604" s="7"/>
      <c r="J604" s="7"/>
      <c r="K604" s="7"/>
      <c r="L604" s="7"/>
      <c r="M604" s="7"/>
    </row>
    <row r="605" spans="2:13" ht="51" customHeight="1">
      <c r="B605" s="367"/>
      <c r="C605" s="368"/>
      <c r="D605" s="292"/>
      <c r="E605" s="4" t="s">
        <v>18</v>
      </c>
      <c r="F605" s="7"/>
      <c r="G605" s="25"/>
      <c r="H605" s="7"/>
      <c r="I605" s="7"/>
      <c r="J605" s="7"/>
      <c r="K605" s="7"/>
      <c r="L605" s="7"/>
      <c r="M605" s="7"/>
    </row>
    <row r="606" spans="2:13" ht="15">
      <c r="B606" s="369"/>
      <c r="C606" s="370"/>
      <c r="D606" s="262" t="s">
        <v>125</v>
      </c>
      <c r="E606" s="4" t="s">
        <v>21</v>
      </c>
      <c r="F606" s="21" t="e">
        <f>G606+H606</f>
        <v>#REF!</v>
      </c>
      <c r="G606" s="7">
        <v>224.524</v>
      </c>
      <c r="H606" s="21" t="e">
        <f>H609</f>
        <v>#REF!</v>
      </c>
      <c r="I606" s="7"/>
      <c r="J606" s="7"/>
      <c r="K606" s="7"/>
      <c r="L606" s="7"/>
      <c r="M606" s="7"/>
    </row>
    <row r="607" spans="2:13" ht="31.5" customHeight="1">
      <c r="B607" s="369"/>
      <c r="C607" s="370"/>
      <c r="D607" s="283"/>
      <c r="E607" s="4" t="s">
        <v>14</v>
      </c>
      <c r="F607" s="7"/>
      <c r="G607" s="7"/>
      <c r="H607" s="7"/>
      <c r="I607" s="7"/>
      <c r="J607" s="7"/>
      <c r="K607" s="7"/>
      <c r="L607" s="7"/>
      <c r="M607" s="7"/>
    </row>
    <row r="608" spans="2:13" ht="47.25" customHeight="1">
      <c r="B608" s="369"/>
      <c r="C608" s="370"/>
      <c r="D608" s="283"/>
      <c r="E608" s="4" t="s">
        <v>15</v>
      </c>
      <c r="F608" s="7"/>
      <c r="G608" s="7"/>
      <c r="H608" s="7"/>
      <c r="I608" s="7"/>
      <c r="J608" s="7"/>
      <c r="K608" s="7"/>
      <c r="L608" s="7"/>
      <c r="M608" s="7"/>
    </row>
    <row r="609" spans="2:13" ht="31.5" customHeight="1">
      <c r="B609" s="369"/>
      <c r="C609" s="370"/>
      <c r="D609" s="283"/>
      <c r="E609" s="4" t="s">
        <v>16</v>
      </c>
      <c r="F609" s="21" t="e">
        <f>G609+H609</f>
        <v>#REF!</v>
      </c>
      <c r="G609" s="7">
        <v>224.524</v>
      </c>
      <c r="H609" s="21" t="e">
        <f>#REF!</f>
        <v>#REF!</v>
      </c>
      <c r="I609" s="7"/>
      <c r="J609" s="7"/>
      <c r="K609" s="7"/>
      <c r="L609" s="7"/>
      <c r="M609" s="7"/>
    </row>
    <row r="610" spans="2:13" ht="31.5" customHeight="1">
      <c r="B610" s="369"/>
      <c r="C610" s="370"/>
      <c r="D610" s="283"/>
      <c r="E610" s="4" t="s">
        <v>17</v>
      </c>
      <c r="F610" s="7"/>
      <c r="G610" s="7"/>
      <c r="H610" s="7"/>
      <c r="I610" s="7"/>
      <c r="J610" s="7"/>
      <c r="K610" s="7"/>
      <c r="L610" s="7"/>
      <c r="M610" s="7"/>
    </row>
    <row r="611" spans="2:13" ht="47.25" customHeight="1">
      <c r="B611" s="369"/>
      <c r="C611" s="370"/>
      <c r="D611" s="284"/>
      <c r="E611" s="4" t="s">
        <v>18</v>
      </c>
      <c r="F611" s="7"/>
      <c r="G611" s="7"/>
      <c r="H611" s="7"/>
      <c r="I611" s="7"/>
      <c r="J611" s="7"/>
      <c r="K611" s="7"/>
      <c r="L611" s="7"/>
      <c r="M611" s="7"/>
    </row>
    <row r="612" spans="2:13" ht="15">
      <c r="B612" s="369"/>
      <c r="C612" s="370"/>
      <c r="D612" s="262" t="s">
        <v>128</v>
      </c>
      <c r="E612" s="4" t="s">
        <v>21</v>
      </c>
      <c r="F612" s="21" t="e">
        <f>G612+H612</f>
        <v>#REF!</v>
      </c>
      <c r="G612" s="7">
        <v>351</v>
      </c>
      <c r="H612" s="21" t="e">
        <f>H615</f>
        <v>#REF!</v>
      </c>
      <c r="I612" s="7"/>
      <c r="J612" s="7"/>
      <c r="K612" s="7"/>
      <c r="L612" s="7"/>
      <c r="M612" s="7"/>
    </row>
    <row r="613" spans="2:13" ht="30.75">
      <c r="B613" s="369"/>
      <c r="C613" s="370"/>
      <c r="D613" s="283"/>
      <c r="E613" s="4" t="s">
        <v>14</v>
      </c>
      <c r="F613" s="7"/>
      <c r="G613" s="7"/>
      <c r="H613" s="7"/>
      <c r="I613" s="7"/>
      <c r="J613" s="7"/>
      <c r="K613" s="7"/>
      <c r="L613" s="7"/>
      <c r="M613" s="7"/>
    </row>
    <row r="614" spans="2:13" ht="46.5">
      <c r="B614" s="369"/>
      <c r="C614" s="370"/>
      <c r="D614" s="283"/>
      <c r="E614" s="4" t="s">
        <v>15</v>
      </c>
      <c r="F614" s="7"/>
      <c r="G614" s="7"/>
      <c r="H614" s="7"/>
      <c r="I614" s="7"/>
      <c r="J614" s="7"/>
      <c r="K614" s="7"/>
      <c r="L614" s="7"/>
      <c r="M614" s="7"/>
    </row>
    <row r="615" spans="2:13" ht="31.5" customHeight="1">
      <c r="B615" s="369"/>
      <c r="C615" s="370"/>
      <c r="D615" s="283"/>
      <c r="E615" s="4" t="s">
        <v>16</v>
      </c>
      <c r="F615" s="21" t="e">
        <f>G615+H615</f>
        <v>#REF!</v>
      </c>
      <c r="G615" s="7">
        <v>351</v>
      </c>
      <c r="H615" s="21" t="e">
        <f>#REF!</f>
        <v>#REF!</v>
      </c>
      <c r="I615" s="7"/>
      <c r="J615" s="7"/>
      <c r="K615" s="7"/>
      <c r="L615" s="7"/>
      <c r="M615" s="7"/>
    </row>
    <row r="616" spans="2:13" ht="30.75">
      <c r="B616" s="369"/>
      <c r="C616" s="370"/>
      <c r="D616" s="283"/>
      <c r="E616" s="4" t="s">
        <v>17</v>
      </c>
      <c r="F616" s="7"/>
      <c r="G616" s="7"/>
      <c r="H616" s="7"/>
      <c r="I616" s="7"/>
      <c r="J616" s="7"/>
      <c r="K616" s="7"/>
      <c r="L616" s="7"/>
      <c r="M616" s="7"/>
    </row>
    <row r="617" spans="2:13" ht="47.25" customHeight="1">
      <c r="B617" s="369"/>
      <c r="C617" s="370"/>
      <c r="D617" s="284"/>
      <c r="E617" s="4" t="s">
        <v>18</v>
      </c>
      <c r="F617" s="7"/>
      <c r="G617" s="7"/>
      <c r="H617" s="7"/>
      <c r="I617" s="7"/>
      <c r="J617" s="7"/>
      <c r="K617" s="7"/>
      <c r="L617" s="7"/>
      <c r="M617" s="7"/>
    </row>
    <row r="618" spans="2:13" ht="15">
      <c r="B618" s="369"/>
      <c r="C618" s="370"/>
      <c r="D618" s="262" t="s">
        <v>132</v>
      </c>
      <c r="E618" s="4" t="s">
        <v>21</v>
      </c>
      <c r="F618" s="21" t="e">
        <f>G618+H618</f>
        <v>#REF!</v>
      </c>
      <c r="G618" s="7">
        <v>57.9</v>
      </c>
      <c r="H618" s="21" t="e">
        <f>H620+H621</f>
        <v>#REF!</v>
      </c>
      <c r="I618" s="7"/>
      <c r="J618" s="7"/>
      <c r="K618" s="7"/>
      <c r="L618" s="7"/>
      <c r="M618" s="7"/>
    </row>
    <row r="619" spans="2:13" ht="30.75">
      <c r="B619" s="369"/>
      <c r="C619" s="370"/>
      <c r="D619" s="283"/>
      <c r="E619" s="4" t="s">
        <v>14</v>
      </c>
      <c r="F619" s="7"/>
      <c r="G619" s="7"/>
      <c r="H619" s="7"/>
      <c r="I619" s="7"/>
      <c r="J619" s="7"/>
      <c r="K619" s="7"/>
      <c r="L619" s="7"/>
      <c r="M619" s="7"/>
    </row>
    <row r="620" spans="2:13" ht="46.5">
      <c r="B620" s="369"/>
      <c r="C620" s="370"/>
      <c r="D620" s="283"/>
      <c r="E620" s="4" t="s">
        <v>15</v>
      </c>
      <c r="F620" s="7">
        <v>100</v>
      </c>
      <c r="G620" s="7"/>
      <c r="H620" s="7">
        <v>100</v>
      </c>
      <c r="I620" s="7"/>
      <c r="J620" s="7"/>
      <c r="K620" s="7"/>
      <c r="L620" s="7"/>
      <c r="M620" s="7"/>
    </row>
    <row r="621" spans="2:13" ht="31.5" customHeight="1">
      <c r="B621" s="369"/>
      <c r="C621" s="370"/>
      <c r="D621" s="283"/>
      <c r="E621" s="4" t="s">
        <v>16</v>
      </c>
      <c r="F621" s="21" t="e">
        <f>G621+H621</f>
        <v>#REF!</v>
      </c>
      <c r="G621" s="7">
        <v>57.9</v>
      </c>
      <c r="H621" s="21" t="e">
        <f>#REF!</f>
        <v>#REF!</v>
      </c>
      <c r="I621" s="7"/>
      <c r="J621" s="7"/>
      <c r="K621" s="7"/>
      <c r="L621" s="7"/>
      <c r="M621" s="7"/>
    </row>
    <row r="622" spans="2:13" ht="30.75">
      <c r="B622" s="369"/>
      <c r="C622" s="370"/>
      <c r="D622" s="283"/>
      <c r="E622" s="4" t="s">
        <v>17</v>
      </c>
      <c r="F622" s="7"/>
      <c r="G622" s="7"/>
      <c r="H622" s="7"/>
      <c r="I622" s="7"/>
      <c r="J622" s="7"/>
      <c r="K622" s="7"/>
      <c r="L622" s="7"/>
      <c r="M622" s="7"/>
    </row>
    <row r="623" spans="2:13" ht="47.25" customHeight="1">
      <c r="B623" s="369"/>
      <c r="C623" s="370"/>
      <c r="D623" s="284"/>
      <c r="E623" s="4" t="s">
        <v>18</v>
      </c>
      <c r="F623" s="7"/>
      <c r="G623" s="7"/>
      <c r="H623" s="7"/>
      <c r="I623" s="7"/>
      <c r="J623" s="7"/>
      <c r="K623" s="7"/>
      <c r="L623" s="7"/>
      <c r="M623" s="7"/>
    </row>
    <row r="624" spans="2:13" ht="15">
      <c r="B624" s="369"/>
      <c r="C624" s="370"/>
      <c r="D624" s="262" t="s">
        <v>127</v>
      </c>
      <c r="E624" s="4" t="s">
        <v>21</v>
      </c>
      <c r="F624" s="21" t="e">
        <f>G624+H624</f>
        <v>#REF!</v>
      </c>
      <c r="G624" s="7">
        <v>306</v>
      </c>
      <c r="H624" s="21" t="e">
        <f>H627</f>
        <v>#REF!</v>
      </c>
      <c r="I624" s="7"/>
      <c r="J624" s="7"/>
      <c r="K624" s="7"/>
      <c r="L624" s="7"/>
      <c r="M624" s="7"/>
    </row>
    <row r="625" spans="2:13" ht="30.75">
      <c r="B625" s="369"/>
      <c r="C625" s="370"/>
      <c r="D625" s="283"/>
      <c r="E625" s="4" t="s">
        <v>14</v>
      </c>
      <c r="F625" s="7"/>
      <c r="G625" s="7"/>
      <c r="H625" s="7"/>
      <c r="I625" s="7"/>
      <c r="J625" s="7"/>
      <c r="K625" s="7"/>
      <c r="L625" s="7"/>
      <c r="M625" s="7"/>
    </row>
    <row r="626" spans="2:13" ht="46.5">
      <c r="B626" s="369"/>
      <c r="C626" s="370"/>
      <c r="D626" s="283"/>
      <c r="E626" s="4" t="s">
        <v>15</v>
      </c>
      <c r="F626" s="7"/>
      <c r="G626" s="7"/>
      <c r="H626" s="7"/>
      <c r="I626" s="7"/>
      <c r="J626" s="7"/>
      <c r="K626" s="7"/>
      <c r="L626" s="7"/>
      <c r="M626" s="7"/>
    </row>
    <row r="627" spans="2:13" ht="31.5" customHeight="1">
      <c r="B627" s="369"/>
      <c r="C627" s="370"/>
      <c r="D627" s="283"/>
      <c r="E627" s="4" t="s">
        <v>16</v>
      </c>
      <c r="F627" s="21" t="e">
        <f>G627+H627</f>
        <v>#REF!</v>
      </c>
      <c r="G627" s="7">
        <v>306</v>
      </c>
      <c r="H627" s="21" t="e">
        <f>#REF!</f>
        <v>#REF!</v>
      </c>
      <c r="I627" s="7"/>
      <c r="J627" s="7"/>
      <c r="K627" s="7"/>
      <c r="L627" s="7"/>
      <c r="M627" s="7"/>
    </row>
    <row r="628" spans="2:13" ht="30.75">
      <c r="B628" s="369"/>
      <c r="C628" s="370"/>
      <c r="D628" s="283"/>
      <c r="E628" s="4" t="s">
        <v>17</v>
      </c>
      <c r="F628" s="7"/>
      <c r="G628" s="7"/>
      <c r="H628" s="7"/>
      <c r="I628" s="7"/>
      <c r="J628" s="7"/>
      <c r="K628" s="7"/>
      <c r="L628" s="7"/>
      <c r="M628" s="7"/>
    </row>
    <row r="629" spans="2:13" ht="46.5">
      <c r="B629" s="369"/>
      <c r="C629" s="370"/>
      <c r="D629" s="284"/>
      <c r="E629" s="4" t="s">
        <v>18</v>
      </c>
      <c r="F629" s="7"/>
      <c r="G629" s="7"/>
      <c r="H629" s="7"/>
      <c r="I629" s="7"/>
      <c r="J629" s="7"/>
      <c r="K629" s="7"/>
      <c r="L629" s="7"/>
      <c r="M629" s="7"/>
    </row>
    <row r="630" spans="2:13" ht="15.75" customHeight="1">
      <c r="B630" s="369"/>
      <c r="C630" s="370"/>
      <c r="D630" s="262" t="s">
        <v>133</v>
      </c>
      <c r="E630" s="4" t="s">
        <v>21</v>
      </c>
      <c r="F630" s="21" t="e">
        <f>G630+H630</f>
        <v>#REF!</v>
      </c>
      <c r="G630" s="7">
        <v>215</v>
      </c>
      <c r="H630" s="21" t="e">
        <f>H633</f>
        <v>#REF!</v>
      </c>
      <c r="I630" s="7"/>
      <c r="J630" s="7"/>
      <c r="K630" s="7"/>
      <c r="L630" s="7"/>
      <c r="M630" s="7"/>
    </row>
    <row r="631" spans="2:13" ht="30.75">
      <c r="B631" s="369"/>
      <c r="C631" s="370"/>
      <c r="D631" s="283"/>
      <c r="E631" s="4" t="s">
        <v>14</v>
      </c>
      <c r="F631" s="7"/>
      <c r="G631" s="7"/>
      <c r="H631" s="7"/>
      <c r="I631" s="7"/>
      <c r="J631" s="7"/>
      <c r="K631" s="7"/>
      <c r="L631" s="7"/>
      <c r="M631" s="7"/>
    </row>
    <row r="632" spans="2:13" ht="46.5">
      <c r="B632" s="369"/>
      <c r="C632" s="370"/>
      <c r="D632" s="283"/>
      <c r="E632" s="4" t="s">
        <v>15</v>
      </c>
      <c r="F632" s="7"/>
      <c r="G632" s="7"/>
      <c r="H632" s="7"/>
      <c r="I632" s="7"/>
      <c r="J632" s="7"/>
      <c r="K632" s="7"/>
      <c r="L632" s="7"/>
      <c r="M632" s="7"/>
    </row>
    <row r="633" spans="2:13" ht="31.5" customHeight="1">
      <c r="B633" s="369"/>
      <c r="C633" s="370"/>
      <c r="D633" s="283"/>
      <c r="E633" s="4" t="s">
        <v>16</v>
      </c>
      <c r="F633" s="21" t="e">
        <f>G633+H633</f>
        <v>#REF!</v>
      </c>
      <c r="G633" s="7">
        <v>215</v>
      </c>
      <c r="H633" s="21" t="e">
        <f>#REF!</f>
        <v>#REF!</v>
      </c>
      <c r="I633" s="7"/>
      <c r="J633" s="7"/>
      <c r="K633" s="7"/>
      <c r="L633" s="7"/>
      <c r="M633" s="7"/>
    </row>
    <row r="634" spans="2:13" ht="30.75">
      <c r="B634" s="369"/>
      <c r="C634" s="370"/>
      <c r="D634" s="283"/>
      <c r="E634" s="4" t="s">
        <v>17</v>
      </c>
      <c r="F634" s="7"/>
      <c r="G634" s="7"/>
      <c r="H634" s="7"/>
      <c r="I634" s="7"/>
      <c r="J634" s="7"/>
      <c r="K634" s="7"/>
      <c r="L634" s="7"/>
      <c r="M634" s="7"/>
    </row>
    <row r="635" spans="2:13" ht="46.5">
      <c r="B635" s="369"/>
      <c r="C635" s="370"/>
      <c r="D635" s="284"/>
      <c r="E635" s="4" t="s">
        <v>18</v>
      </c>
      <c r="F635" s="7"/>
      <c r="G635" s="7"/>
      <c r="H635" s="7"/>
      <c r="I635" s="7"/>
      <c r="J635" s="7"/>
      <c r="K635" s="7"/>
      <c r="L635" s="7"/>
      <c r="M635" s="7"/>
    </row>
    <row r="636" spans="2:13" ht="15.75" customHeight="1">
      <c r="B636" s="369"/>
      <c r="C636" s="370"/>
      <c r="D636" s="262" t="s">
        <v>129</v>
      </c>
      <c r="E636" s="4" t="s">
        <v>21</v>
      </c>
      <c r="F636" s="21" t="e">
        <f>G636+H636</f>
        <v>#REF!</v>
      </c>
      <c r="G636" s="7">
        <v>30</v>
      </c>
      <c r="H636" s="21" t="e">
        <f>H639</f>
        <v>#REF!</v>
      </c>
      <c r="I636" s="7"/>
      <c r="J636" s="7"/>
      <c r="K636" s="7"/>
      <c r="L636" s="7"/>
      <c r="M636" s="7"/>
    </row>
    <row r="637" spans="2:13" ht="30.75">
      <c r="B637" s="369"/>
      <c r="C637" s="370"/>
      <c r="D637" s="283"/>
      <c r="E637" s="4" t="s">
        <v>14</v>
      </c>
      <c r="F637" s="7"/>
      <c r="G637" s="7"/>
      <c r="H637" s="7"/>
      <c r="I637" s="7"/>
      <c r="J637" s="7"/>
      <c r="K637" s="7"/>
      <c r="L637" s="7"/>
      <c r="M637" s="7"/>
    </row>
    <row r="638" spans="2:13" ht="46.5">
      <c r="B638" s="369"/>
      <c r="C638" s="370"/>
      <c r="D638" s="283"/>
      <c r="E638" s="4" t="s">
        <v>15</v>
      </c>
      <c r="F638" s="7"/>
      <c r="G638" s="7"/>
      <c r="H638" s="7"/>
      <c r="I638" s="7"/>
      <c r="J638" s="7"/>
      <c r="K638" s="7"/>
      <c r="L638" s="7"/>
      <c r="M638" s="7"/>
    </row>
    <row r="639" spans="2:13" ht="31.5" customHeight="1">
      <c r="B639" s="369"/>
      <c r="C639" s="370"/>
      <c r="D639" s="283"/>
      <c r="E639" s="4" t="s">
        <v>16</v>
      </c>
      <c r="F639" s="21" t="e">
        <f>G639+H639</f>
        <v>#REF!</v>
      </c>
      <c r="G639" s="7">
        <v>30</v>
      </c>
      <c r="H639" s="21" t="e">
        <f>#REF!</f>
        <v>#REF!</v>
      </c>
      <c r="I639" s="7"/>
      <c r="J639" s="7"/>
      <c r="K639" s="7"/>
      <c r="L639" s="7"/>
      <c r="M639" s="7"/>
    </row>
    <row r="640" spans="2:13" ht="30.75">
      <c r="B640" s="369"/>
      <c r="C640" s="370"/>
      <c r="D640" s="283"/>
      <c r="E640" s="4" t="s">
        <v>17</v>
      </c>
      <c r="F640" s="7"/>
      <c r="G640" s="7"/>
      <c r="H640" s="7"/>
      <c r="I640" s="7"/>
      <c r="J640" s="7"/>
      <c r="K640" s="7"/>
      <c r="L640" s="7"/>
      <c r="M640" s="7"/>
    </row>
    <row r="641" spans="2:13" ht="46.5">
      <c r="B641" s="369"/>
      <c r="C641" s="370"/>
      <c r="D641" s="284"/>
      <c r="E641" s="4" t="s">
        <v>18</v>
      </c>
      <c r="F641" s="7"/>
      <c r="G641" s="7"/>
      <c r="H641" s="7"/>
      <c r="I641" s="7"/>
      <c r="J641" s="7"/>
      <c r="K641" s="7"/>
      <c r="L641" s="7"/>
      <c r="M641" s="7"/>
    </row>
    <row r="642" spans="2:13" ht="15.75" customHeight="1">
      <c r="B642" s="369"/>
      <c r="C642" s="370"/>
      <c r="D642" s="262" t="s">
        <v>130</v>
      </c>
      <c r="E642" s="4" t="s">
        <v>21</v>
      </c>
      <c r="F642" s="3" t="e">
        <f>G642+H642</f>
        <v>#REF!</v>
      </c>
      <c r="G642" s="7">
        <v>129.26</v>
      </c>
      <c r="H642" s="3" t="e">
        <f>H645</f>
        <v>#REF!</v>
      </c>
      <c r="I642" s="7"/>
      <c r="J642" s="7"/>
      <c r="K642" s="7"/>
      <c r="L642" s="7"/>
      <c r="M642" s="7"/>
    </row>
    <row r="643" spans="2:13" ht="30.75">
      <c r="B643" s="369"/>
      <c r="C643" s="370"/>
      <c r="D643" s="283"/>
      <c r="E643" s="4" t="s">
        <v>14</v>
      </c>
      <c r="F643" s="7"/>
      <c r="G643" s="7"/>
      <c r="H643" s="7"/>
      <c r="I643" s="7"/>
      <c r="J643" s="7"/>
      <c r="K643" s="7"/>
      <c r="L643" s="7"/>
      <c r="M643" s="7"/>
    </row>
    <row r="644" spans="2:13" ht="46.5">
      <c r="B644" s="369"/>
      <c r="C644" s="370"/>
      <c r="D644" s="283"/>
      <c r="E644" s="4" t="s">
        <v>15</v>
      </c>
      <c r="F644" s="7"/>
      <c r="G644" s="7"/>
      <c r="H644" s="7"/>
      <c r="I644" s="7"/>
      <c r="J644" s="7"/>
      <c r="K644" s="7"/>
      <c r="L644" s="7"/>
      <c r="M644" s="7"/>
    </row>
    <row r="645" spans="2:13" ht="31.5" customHeight="1">
      <c r="B645" s="369"/>
      <c r="C645" s="370"/>
      <c r="D645" s="283"/>
      <c r="E645" s="4" t="s">
        <v>16</v>
      </c>
      <c r="F645" s="3" t="e">
        <f>G645+H645</f>
        <v>#REF!</v>
      </c>
      <c r="G645" s="7">
        <v>129.26</v>
      </c>
      <c r="H645" s="3" t="e">
        <f>#REF!</f>
        <v>#REF!</v>
      </c>
      <c r="I645" s="7"/>
      <c r="J645" s="7"/>
      <c r="K645" s="7"/>
      <c r="L645" s="7"/>
      <c r="M645" s="7"/>
    </row>
    <row r="646" spans="2:13" ht="30.75">
      <c r="B646" s="369"/>
      <c r="C646" s="370"/>
      <c r="D646" s="283"/>
      <c r="E646" s="4" t="s">
        <v>17</v>
      </c>
      <c r="F646" s="7"/>
      <c r="G646" s="7"/>
      <c r="H646" s="7"/>
      <c r="I646" s="7"/>
      <c r="J646" s="7"/>
      <c r="K646" s="7"/>
      <c r="L646" s="7"/>
      <c r="M646" s="7"/>
    </row>
    <row r="647" spans="2:13" ht="46.5">
      <c r="B647" s="369"/>
      <c r="C647" s="370"/>
      <c r="D647" s="284"/>
      <c r="E647" s="4" t="s">
        <v>18</v>
      </c>
      <c r="F647" s="7"/>
      <c r="G647" s="7"/>
      <c r="H647" s="7"/>
      <c r="I647" s="7"/>
      <c r="J647" s="7"/>
      <c r="K647" s="7"/>
      <c r="L647" s="7"/>
      <c r="M647" s="7"/>
    </row>
    <row r="648" spans="2:13" ht="15.75" customHeight="1">
      <c r="B648" s="369"/>
      <c r="C648" s="370"/>
      <c r="D648" s="280" t="s">
        <v>266</v>
      </c>
      <c r="E648" s="4" t="s">
        <v>21</v>
      </c>
      <c r="F648" s="21" t="e">
        <f>H648</f>
        <v>#REF!</v>
      </c>
      <c r="G648" s="7"/>
      <c r="H648" s="21" t="e">
        <f>H651</f>
        <v>#REF!</v>
      </c>
      <c r="I648" s="7"/>
      <c r="J648" s="7"/>
      <c r="K648" s="7"/>
      <c r="L648" s="7"/>
      <c r="M648" s="7"/>
    </row>
    <row r="649" spans="2:13" ht="30.75">
      <c r="B649" s="369"/>
      <c r="C649" s="370"/>
      <c r="D649" s="281"/>
      <c r="E649" s="4" t="s">
        <v>14</v>
      </c>
      <c r="F649" s="7"/>
      <c r="G649" s="7"/>
      <c r="H649" s="7"/>
      <c r="I649" s="7"/>
      <c r="J649" s="7"/>
      <c r="K649" s="7"/>
      <c r="L649" s="7"/>
      <c r="M649" s="7"/>
    </row>
    <row r="650" spans="2:13" ht="46.5">
      <c r="B650" s="369"/>
      <c r="C650" s="370"/>
      <c r="D650" s="281"/>
      <c r="E650" s="4" t="s">
        <v>15</v>
      </c>
      <c r="F650" s="7"/>
      <c r="G650" s="7"/>
      <c r="H650" s="7"/>
      <c r="I650" s="7"/>
      <c r="J650" s="7"/>
      <c r="K650" s="7"/>
      <c r="L650" s="7"/>
      <c r="M650" s="7"/>
    </row>
    <row r="651" spans="2:13" ht="31.5" customHeight="1">
      <c r="B651" s="369"/>
      <c r="C651" s="370"/>
      <c r="D651" s="281"/>
      <c r="E651" s="4" t="s">
        <v>16</v>
      </c>
      <c r="F651" s="21" t="e">
        <f>H651</f>
        <v>#REF!</v>
      </c>
      <c r="G651" s="7"/>
      <c r="H651" s="21" t="e">
        <f>#REF!</f>
        <v>#REF!</v>
      </c>
      <c r="I651" s="7"/>
      <c r="J651" s="7"/>
      <c r="K651" s="7"/>
      <c r="L651" s="7"/>
      <c r="M651" s="7"/>
    </row>
    <row r="652" spans="2:13" ht="30.75">
      <c r="B652" s="369"/>
      <c r="C652" s="370"/>
      <c r="D652" s="281"/>
      <c r="E652" s="4" t="s">
        <v>17</v>
      </c>
      <c r="F652" s="7"/>
      <c r="G652" s="7"/>
      <c r="H652" s="7"/>
      <c r="I652" s="7"/>
      <c r="J652" s="7"/>
      <c r="K652" s="7"/>
      <c r="L652" s="7"/>
      <c r="M652" s="7"/>
    </row>
    <row r="653" spans="2:13" ht="46.5">
      <c r="B653" s="369"/>
      <c r="C653" s="370"/>
      <c r="D653" s="282"/>
      <c r="E653" s="4" t="s">
        <v>18</v>
      </c>
      <c r="F653" s="7"/>
      <c r="G653" s="7"/>
      <c r="H653" s="7"/>
      <c r="I653" s="7"/>
      <c r="J653" s="7"/>
      <c r="K653" s="7"/>
      <c r="L653" s="7"/>
      <c r="M653" s="7"/>
    </row>
    <row r="654" spans="2:13" ht="15.75" customHeight="1">
      <c r="B654" s="369"/>
      <c r="C654" s="370"/>
      <c r="D654" s="255" t="s">
        <v>256</v>
      </c>
      <c r="E654" s="4" t="s">
        <v>21</v>
      </c>
      <c r="F654" s="7">
        <v>591</v>
      </c>
      <c r="G654" s="7"/>
      <c r="H654" s="7">
        <v>591</v>
      </c>
      <c r="I654" s="7"/>
      <c r="J654" s="7"/>
      <c r="K654" s="7"/>
      <c r="L654" s="7"/>
      <c r="M654" s="7"/>
    </row>
    <row r="655" spans="2:13" ht="30.75">
      <c r="B655" s="369"/>
      <c r="C655" s="370"/>
      <c r="D655" s="256"/>
      <c r="E655" s="4" t="s">
        <v>14</v>
      </c>
      <c r="F655" s="7"/>
      <c r="G655" s="7"/>
      <c r="H655" s="7"/>
      <c r="I655" s="7"/>
      <c r="J655" s="7"/>
      <c r="K655" s="7"/>
      <c r="L655" s="7"/>
      <c r="M655" s="7"/>
    </row>
    <row r="656" spans="2:13" ht="47.25" customHeight="1">
      <c r="B656" s="369"/>
      <c r="C656" s="370"/>
      <c r="D656" s="256"/>
      <c r="E656" s="4" t="s">
        <v>15</v>
      </c>
      <c r="F656" s="7"/>
      <c r="G656" s="7"/>
      <c r="H656" s="7"/>
      <c r="I656" s="7"/>
      <c r="J656" s="7"/>
      <c r="K656" s="7"/>
      <c r="L656" s="7"/>
      <c r="M656" s="7"/>
    </row>
    <row r="657" spans="2:13" ht="31.5" customHeight="1">
      <c r="B657" s="369"/>
      <c r="C657" s="370"/>
      <c r="D657" s="256"/>
      <c r="E657" s="4" t="s">
        <v>16</v>
      </c>
      <c r="F657" s="7">
        <v>591</v>
      </c>
      <c r="G657" s="7"/>
      <c r="H657" s="7">
        <v>591</v>
      </c>
      <c r="I657" s="7"/>
      <c r="J657" s="7"/>
      <c r="K657" s="7"/>
      <c r="L657" s="7"/>
      <c r="M657" s="7"/>
    </row>
    <row r="658" spans="2:13" ht="30.75">
      <c r="B658" s="369"/>
      <c r="C658" s="370"/>
      <c r="D658" s="256"/>
      <c r="E658" s="4" t="s">
        <v>17</v>
      </c>
      <c r="F658" s="7"/>
      <c r="G658" s="7"/>
      <c r="H658" s="7"/>
      <c r="I658" s="7"/>
      <c r="J658" s="7"/>
      <c r="K658" s="7"/>
      <c r="L658" s="7"/>
      <c r="M658" s="7"/>
    </row>
    <row r="659" spans="2:13" ht="46.5">
      <c r="B659" s="369"/>
      <c r="C659" s="370"/>
      <c r="D659" s="257"/>
      <c r="E659" s="4" t="s">
        <v>18</v>
      </c>
      <c r="F659" s="7"/>
      <c r="G659" s="7"/>
      <c r="H659" s="7"/>
      <c r="I659" s="7"/>
      <c r="J659" s="7"/>
      <c r="K659" s="7"/>
      <c r="L659" s="7"/>
      <c r="M659" s="7"/>
    </row>
    <row r="660" spans="2:13" ht="148.5" customHeight="1">
      <c r="B660" s="371"/>
      <c r="C660" s="372"/>
      <c r="D660" s="35" t="s">
        <v>320</v>
      </c>
      <c r="E660" s="70" t="s">
        <v>322</v>
      </c>
      <c r="F660" s="69">
        <v>41.5</v>
      </c>
      <c r="G660" s="69"/>
      <c r="H660" s="69">
        <v>41.5</v>
      </c>
      <c r="I660" s="7"/>
      <c r="J660" s="7"/>
      <c r="K660" s="7"/>
      <c r="L660" s="7"/>
      <c r="M660" s="7"/>
    </row>
    <row r="661" spans="2:13" ht="55.5">
      <c r="B661" s="373"/>
      <c r="C661" s="374"/>
      <c r="D661" s="68" t="s">
        <v>321</v>
      </c>
      <c r="E661" s="70" t="s">
        <v>322</v>
      </c>
      <c r="F661" s="69">
        <v>0.5</v>
      </c>
      <c r="G661" s="69"/>
      <c r="H661" s="69">
        <v>0.5</v>
      </c>
      <c r="I661" s="7"/>
      <c r="J661" s="7"/>
      <c r="K661" s="7"/>
      <c r="L661" s="7"/>
      <c r="M661" s="7"/>
    </row>
  </sheetData>
  <sheetProtection/>
  <mergeCells count="265">
    <mergeCell ref="J2:M2"/>
    <mergeCell ref="L3:M3"/>
    <mergeCell ref="J4:M4"/>
    <mergeCell ref="J5:M5"/>
    <mergeCell ref="J6:M6"/>
    <mergeCell ref="B9:M9"/>
    <mergeCell ref="B10:M10"/>
    <mergeCell ref="B11:B14"/>
    <mergeCell ref="C11:C14"/>
    <mergeCell ref="E11:E14"/>
    <mergeCell ref="F11:M11"/>
    <mergeCell ref="F12:M12"/>
    <mergeCell ref="F13:F14"/>
    <mergeCell ref="G13:M13"/>
    <mergeCell ref="C21:C26"/>
    <mergeCell ref="D21:D26"/>
    <mergeCell ref="B27:B32"/>
    <mergeCell ref="C27:C32"/>
    <mergeCell ref="D27:D32"/>
    <mergeCell ref="B16:M16"/>
    <mergeCell ref="B17:M18"/>
    <mergeCell ref="B19:M19"/>
    <mergeCell ref="B20:M20"/>
    <mergeCell ref="B21:B26"/>
    <mergeCell ref="B97:M98"/>
    <mergeCell ref="B39:B62"/>
    <mergeCell ref="C39:C44"/>
    <mergeCell ref="D39:D62"/>
    <mergeCell ref="C46:C48"/>
    <mergeCell ref="B63:B75"/>
    <mergeCell ref="C63:C68"/>
    <mergeCell ref="D63:D75"/>
    <mergeCell ref="B91:C96"/>
    <mergeCell ref="D91:D96"/>
    <mergeCell ref="B99:B104"/>
    <mergeCell ref="C99:C104"/>
    <mergeCell ref="D99:D104"/>
    <mergeCell ref="B105:B110"/>
    <mergeCell ref="C105:C110"/>
    <mergeCell ref="D105:D110"/>
    <mergeCell ref="B111:B116"/>
    <mergeCell ref="C111:C116"/>
    <mergeCell ref="D111:D116"/>
    <mergeCell ref="B117:B122"/>
    <mergeCell ref="C117:C122"/>
    <mergeCell ref="D117:D122"/>
    <mergeCell ref="B123:B128"/>
    <mergeCell ref="C123:C128"/>
    <mergeCell ref="D123:D128"/>
    <mergeCell ref="B129:B134"/>
    <mergeCell ref="C129:C134"/>
    <mergeCell ref="D129:D134"/>
    <mergeCell ref="B147:B152"/>
    <mergeCell ref="C147:C152"/>
    <mergeCell ref="D147:D152"/>
    <mergeCell ref="B135:B140"/>
    <mergeCell ref="C135:C140"/>
    <mergeCell ref="D135:D140"/>
    <mergeCell ref="B141:B146"/>
    <mergeCell ref="C141:C146"/>
    <mergeCell ref="D141:D146"/>
    <mergeCell ref="B153:B160"/>
    <mergeCell ref="C153:C160"/>
    <mergeCell ref="D153:D158"/>
    <mergeCell ref="B161:B166"/>
    <mergeCell ref="C161:C166"/>
    <mergeCell ref="D161:D166"/>
    <mergeCell ref="B173:B178"/>
    <mergeCell ref="C173:C178"/>
    <mergeCell ref="D173:D178"/>
    <mergeCell ref="B167:B172"/>
    <mergeCell ref="C167:C172"/>
    <mergeCell ref="D167:D172"/>
    <mergeCell ref="B179:B185"/>
    <mergeCell ref="C179:C185"/>
    <mergeCell ref="D179:D185"/>
    <mergeCell ref="B186:B192"/>
    <mergeCell ref="C186:C192"/>
    <mergeCell ref="D186:D192"/>
    <mergeCell ref="B193:B198"/>
    <mergeCell ref="C193:C198"/>
    <mergeCell ref="D193:D198"/>
    <mergeCell ref="B199:B204"/>
    <mergeCell ref="C199:C204"/>
    <mergeCell ref="D199:D204"/>
    <mergeCell ref="B217:B223"/>
    <mergeCell ref="C217:C223"/>
    <mergeCell ref="D217:D223"/>
    <mergeCell ref="B205:B210"/>
    <mergeCell ref="C205:C210"/>
    <mergeCell ref="D205:D210"/>
    <mergeCell ref="B211:B216"/>
    <mergeCell ref="C211:C216"/>
    <mergeCell ref="D211:D216"/>
    <mergeCell ref="B224:B234"/>
    <mergeCell ref="C224:C234"/>
    <mergeCell ref="D224:D230"/>
    <mergeCell ref="B235:B242"/>
    <mergeCell ref="C235:C242"/>
    <mergeCell ref="D235:D240"/>
    <mergeCell ref="B243:B248"/>
    <mergeCell ref="C243:C248"/>
    <mergeCell ref="D243:D248"/>
    <mergeCell ref="B249:B254"/>
    <mergeCell ref="C249:C254"/>
    <mergeCell ref="D249:D254"/>
    <mergeCell ref="B255:B260"/>
    <mergeCell ref="C255:C260"/>
    <mergeCell ref="D255:D260"/>
    <mergeCell ref="B261:B266"/>
    <mergeCell ref="C261:C266"/>
    <mergeCell ref="D261:D266"/>
    <mergeCell ref="B267:B272"/>
    <mergeCell ref="C267:C272"/>
    <mergeCell ref="D267:D272"/>
    <mergeCell ref="B273:B278"/>
    <mergeCell ref="C273:C278"/>
    <mergeCell ref="D273:D278"/>
    <mergeCell ref="B288:B297"/>
    <mergeCell ref="C288:C297"/>
    <mergeCell ref="D288:D294"/>
    <mergeCell ref="B279:B287"/>
    <mergeCell ref="C279:C287"/>
    <mergeCell ref="D279:D284"/>
    <mergeCell ref="B298:B304"/>
    <mergeCell ref="C298:C304"/>
    <mergeCell ref="D298:D304"/>
    <mergeCell ref="B305:B310"/>
    <mergeCell ref="C305:C310"/>
    <mergeCell ref="D305:D310"/>
    <mergeCell ref="B311:B317"/>
    <mergeCell ref="C311:C317"/>
    <mergeCell ref="D311:D317"/>
    <mergeCell ref="B318:B324"/>
    <mergeCell ref="C318:C324"/>
    <mergeCell ref="D318:D324"/>
    <mergeCell ref="B341:B347"/>
    <mergeCell ref="C341:C347"/>
    <mergeCell ref="D341:D347"/>
    <mergeCell ref="B325:B331"/>
    <mergeCell ref="C325:C331"/>
    <mergeCell ref="D325:D331"/>
    <mergeCell ref="B332:B340"/>
    <mergeCell ref="C332:C340"/>
    <mergeCell ref="D332:D340"/>
    <mergeCell ref="B348:B353"/>
    <mergeCell ref="C348:C353"/>
    <mergeCell ref="D348:D353"/>
    <mergeCell ref="B354:D360"/>
    <mergeCell ref="B361:D367"/>
    <mergeCell ref="B368:M369"/>
    <mergeCell ref="B370:M371"/>
    <mergeCell ref="B372:M373"/>
    <mergeCell ref="B374:B379"/>
    <mergeCell ref="C374:C379"/>
    <mergeCell ref="D374:D379"/>
    <mergeCell ref="B380:B385"/>
    <mergeCell ref="C380:C385"/>
    <mergeCell ref="D380:D385"/>
    <mergeCell ref="B386:B391"/>
    <mergeCell ref="C386:C391"/>
    <mergeCell ref="D386:D391"/>
    <mergeCell ref="B392:C397"/>
    <mergeCell ref="D392:D397"/>
    <mergeCell ref="B398:M399"/>
    <mergeCell ref="B400:B405"/>
    <mergeCell ref="C400:C405"/>
    <mergeCell ref="D400:D405"/>
    <mergeCell ref="B406:B411"/>
    <mergeCell ref="C406:C411"/>
    <mergeCell ref="D406:D411"/>
    <mergeCell ref="B412:B417"/>
    <mergeCell ref="C412:C417"/>
    <mergeCell ref="D412:D417"/>
    <mergeCell ref="B418:C423"/>
    <mergeCell ref="D418:D423"/>
    <mergeCell ref="B424:M425"/>
    <mergeCell ref="B426:B431"/>
    <mergeCell ref="C426:C431"/>
    <mergeCell ref="D426:D431"/>
    <mergeCell ref="B432:B437"/>
    <mergeCell ref="C432:C437"/>
    <mergeCell ref="D432:D437"/>
    <mergeCell ref="B438:B443"/>
    <mergeCell ref="C438:C443"/>
    <mergeCell ref="D438:D443"/>
    <mergeCell ref="B444:C449"/>
    <mergeCell ref="D444:D449"/>
    <mergeCell ref="B450:M451"/>
    <mergeCell ref="B452:B457"/>
    <mergeCell ref="C452:C457"/>
    <mergeCell ref="D452:D457"/>
    <mergeCell ref="B458:B463"/>
    <mergeCell ref="C458:C463"/>
    <mergeCell ref="D458:D463"/>
    <mergeCell ref="B464:B469"/>
    <mergeCell ref="C464:C469"/>
    <mergeCell ref="D464:D469"/>
    <mergeCell ref="B470:C475"/>
    <mergeCell ref="D470:D475"/>
    <mergeCell ref="B476:M476"/>
    <mergeCell ref="B477:B482"/>
    <mergeCell ref="C477:C482"/>
    <mergeCell ref="D477:D500"/>
    <mergeCell ref="B483:B488"/>
    <mergeCell ref="C483:C488"/>
    <mergeCell ref="B489:B494"/>
    <mergeCell ref="C489:C494"/>
    <mergeCell ref="B495:C500"/>
    <mergeCell ref="B501:M501"/>
    <mergeCell ref="B502:B507"/>
    <mergeCell ref="C502:C507"/>
    <mergeCell ref="D502:D513"/>
    <mergeCell ref="B508:C513"/>
    <mergeCell ref="B514:C519"/>
    <mergeCell ref="D514:D519"/>
    <mergeCell ref="B520:M521"/>
    <mergeCell ref="B522:M523"/>
    <mergeCell ref="B524:M525"/>
    <mergeCell ref="B526:B532"/>
    <mergeCell ref="C526:C532"/>
    <mergeCell ref="D526:D532"/>
    <mergeCell ref="B533:C539"/>
    <mergeCell ref="D533:D539"/>
    <mergeCell ref="B540:M541"/>
    <mergeCell ref="B542:B547"/>
    <mergeCell ref="C542:C547"/>
    <mergeCell ref="D542:D547"/>
    <mergeCell ref="B548:C553"/>
    <mergeCell ref="D548:D553"/>
    <mergeCell ref="B554:M555"/>
    <mergeCell ref="B556:B561"/>
    <mergeCell ref="C556:C561"/>
    <mergeCell ref="D556:D561"/>
    <mergeCell ref="C562:C567"/>
    <mergeCell ref="D562:D567"/>
    <mergeCell ref="B568:B573"/>
    <mergeCell ref="C568:C573"/>
    <mergeCell ref="D568:D573"/>
    <mergeCell ref="D580:D586"/>
    <mergeCell ref="B574:C579"/>
    <mergeCell ref="D574:D579"/>
    <mergeCell ref="B580:C586"/>
    <mergeCell ref="B562:B567"/>
    <mergeCell ref="B587:C593"/>
    <mergeCell ref="D587:D593"/>
    <mergeCell ref="D612:D617"/>
    <mergeCell ref="D618:D623"/>
    <mergeCell ref="D624:D629"/>
    <mergeCell ref="D600:D605"/>
    <mergeCell ref="D630:D635"/>
    <mergeCell ref="D654:D659"/>
    <mergeCell ref="D636:D641"/>
    <mergeCell ref="D642:D647"/>
    <mergeCell ref="D648:D653"/>
    <mergeCell ref="B594:C599"/>
    <mergeCell ref="D594:D599"/>
    <mergeCell ref="B600:C661"/>
    <mergeCell ref="D606:D611"/>
    <mergeCell ref="B76:B90"/>
    <mergeCell ref="C76:C90"/>
    <mergeCell ref="D76:D82"/>
    <mergeCell ref="B33:B38"/>
    <mergeCell ref="C33:C38"/>
    <mergeCell ref="D33:D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686"/>
  <sheetViews>
    <sheetView tabSelected="1" zoomScale="90" zoomScaleNormal="90" zoomScalePageLayoutView="0" workbookViewId="0" topLeftCell="B10">
      <selection activeCell="B9" sqref="B9:L10"/>
    </sheetView>
  </sheetViews>
  <sheetFormatPr defaultColWidth="9.140625" defaultRowHeight="15"/>
  <cols>
    <col min="1" max="1" width="9.140625" style="72" customWidth="1"/>
    <col min="2" max="2" width="6.7109375" style="72" customWidth="1"/>
    <col min="3" max="3" width="25.00390625" style="72" customWidth="1"/>
    <col min="4" max="4" width="15.421875" style="72" customWidth="1"/>
    <col min="5" max="5" width="16.28125" style="72" hidden="1" customWidth="1"/>
    <col min="6" max="6" width="16.140625" style="72" customWidth="1"/>
    <col min="7" max="8" width="12.8515625" style="73" customWidth="1"/>
    <col min="9" max="9" width="20.57421875" style="72" customWidth="1"/>
    <col min="10" max="10" width="12.140625" style="72" bestFit="1" customWidth="1"/>
    <col min="11" max="11" width="12.7109375" style="72" customWidth="1"/>
    <col min="12" max="12" width="9.140625" style="72" customWidth="1"/>
    <col min="13" max="13" width="15.7109375" style="72" customWidth="1"/>
    <col min="14" max="16" width="10.00390625" style="72" bestFit="1" customWidth="1"/>
    <col min="17" max="16384" width="9.140625" style="72" customWidth="1"/>
  </cols>
  <sheetData>
    <row r="1" ht="13.5" hidden="1"/>
    <row r="2" ht="15" customHeight="1" hidden="1"/>
    <row r="3" ht="13.5" hidden="1"/>
    <row r="4" ht="13.5" hidden="1"/>
    <row r="5" ht="13.5" hidden="1"/>
    <row r="6" ht="13.5" hidden="1"/>
    <row r="7" ht="13.5" hidden="1"/>
    <row r="8" ht="18" hidden="1">
      <c r="B8" s="74"/>
    </row>
    <row r="9" spans="2:12" ht="40.5" customHeight="1" hidden="1">
      <c r="B9" s="397" t="s">
        <v>581</v>
      </c>
      <c r="C9" s="398"/>
      <c r="D9" s="398"/>
      <c r="E9" s="398"/>
      <c r="F9" s="398"/>
      <c r="G9" s="398"/>
      <c r="H9" s="399"/>
      <c r="I9" s="399"/>
      <c r="J9" s="399"/>
      <c r="K9" s="399"/>
      <c r="L9" s="399"/>
    </row>
    <row r="10" spans="2:12" ht="50.25" customHeight="1"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</row>
    <row r="11" spans="2:13" ht="46.5">
      <c r="B11" s="447" t="s">
        <v>2</v>
      </c>
      <c r="C11" s="447" t="s">
        <v>3</v>
      </c>
      <c r="D11" s="75" t="s">
        <v>4</v>
      </c>
      <c r="E11" s="431" t="s">
        <v>403</v>
      </c>
      <c r="F11" s="447" t="s">
        <v>5</v>
      </c>
      <c r="G11" s="428" t="s">
        <v>433</v>
      </c>
      <c r="H11" s="429"/>
      <c r="I11" s="430"/>
      <c r="J11" s="386" t="s">
        <v>10</v>
      </c>
      <c r="K11" s="387"/>
      <c r="L11" s="388"/>
      <c r="M11" s="401" t="s">
        <v>440</v>
      </c>
    </row>
    <row r="12" spans="2:13" ht="13.5">
      <c r="B12" s="447"/>
      <c r="C12" s="447"/>
      <c r="D12" s="431" t="s">
        <v>7</v>
      </c>
      <c r="E12" s="457"/>
      <c r="F12" s="447"/>
      <c r="G12" s="380" t="s">
        <v>434</v>
      </c>
      <c r="H12" s="380" t="s">
        <v>435</v>
      </c>
      <c r="I12" s="383" t="s">
        <v>436</v>
      </c>
      <c r="J12" s="389" t="s">
        <v>494</v>
      </c>
      <c r="K12" s="390"/>
      <c r="L12" s="391"/>
      <c r="M12" s="402"/>
    </row>
    <row r="13" spans="2:13" ht="48" customHeight="1">
      <c r="B13" s="447"/>
      <c r="C13" s="447"/>
      <c r="D13" s="432"/>
      <c r="E13" s="458"/>
      <c r="F13" s="447"/>
      <c r="G13" s="381"/>
      <c r="H13" s="381"/>
      <c r="I13" s="384"/>
      <c r="J13" s="392" t="s">
        <v>438</v>
      </c>
      <c r="K13" s="392" t="s">
        <v>439</v>
      </c>
      <c r="L13" s="392" t="s">
        <v>436</v>
      </c>
      <c r="M13" s="402"/>
    </row>
    <row r="14" spans="2:13" ht="13.5">
      <c r="B14" s="447"/>
      <c r="C14" s="447"/>
      <c r="D14" s="433"/>
      <c r="E14" s="76"/>
      <c r="F14" s="447"/>
      <c r="G14" s="382"/>
      <c r="H14" s="382"/>
      <c r="I14" s="385"/>
      <c r="J14" s="393"/>
      <c r="K14" s="393"/>
      <c r="L14" s="393"/>
      <c r="M14" s="403"/>
    </row>
    <row r="15" spans="2:13" ht="15">
      <c r="B15" s="407" t="s">
        <v>441</v>
      </c>
      <c r="C15" s="408"/>
      <c r="D15" s="409"/>
      <c r="E15" s="76"/>
      <c r="F15" s="147" t="s">
        <v>21</v>
      </c>
      <c r="G15" s="180">
        <f>G654</f>
        <v>262781.05532</v>
      </c>
      <c r="H15" s="180">
        <f>H654</f>
        <v>231083.73000000004</v>
      </c>
      <c r="I15" s="253">
        <f>H15/G15*100</f>
        <v>87.93774335010538</v>
      </c>
      <c r="J15" s="180">
        <f>J654</f>
        <v>22099.16</v>
      </c>
      <c r="K15" s="180">
        <f>K654</f>
        <v>22634.16</v>
      </c>
      <c r="L15" s="180">
        <f>L654</f>
        <v>102.4209064959935</v>
      </c>
      <c r="M15" s="177"/>
    </row>
    <row r="16" spans="2:14" ht="30.75">
      <c r="B16" s="410"/>
      <c r="C16" s="411"/>
      <c r="D16" s="412"/>
      <c r="E16" s="76"/>
      <c r="F16" s="148" t="s">
        <v>14</v>
      </c>
      <c r="G16" s="180">
        <f aca="true" t="shared" si="0" ref="G16:L26">G655</f>
        <v>308.8</v>
      </c>
      <c r="H16" s="180">
        <f t="shared" si="0"/>
        <v>308.8</v>
      </c>
      <c r="I16" s="180">
        <f>H16/G16*100</f>
        <v>100</v>
      </c>
      <c r="J16" s="180">
        <f t="shared" si="0"/>
        <v>0</v>
      </c>
      <c r="K16" s="180">
        <f t="shared" si="0"/>
        <v>0</v>
      </c>
      <c r="L16" s="180">
        <f t="shared" si="0"/>
        <v>0</v>
      </c>
      <c r="M16" s="177"/>
      <c r="N16" s="73"/>
    </row>
    <row r="17" spans="2:15" ht="46.5">
      <c r="B17" s="410"/>
      <c r="C17" s="411"/>
      <c r="D17" s="412"/>
      <c r="E17" s="76"/>
      <c r="F17" s="148" t="s">
        <v>15</v>
      </c>
      <c r="G17" s="180">
        <f t="shared" si="0"/>
        <v>19457.551</v>
      </c>
      <c r="H17" s="180">
        <f t="shared" si="0"/>
        <v>15523.3</v>
      </c>
      <c r="I17" s="180">
        <f>H17/G17*100</f>
        <v>79.78033823475523</v>
      </c>
      <c r="J17" s="180">
        <f t="shared" si="0"/>
        <v>0</v>
      </c>
      <c r="K17" s="180">
        <f t="shared" si="0"/>
        <v>298</v>
      </c>
      <c r="L17" s="180">
        <f t="shared" si="0"/>
        <v>0</v>
      </c>
      <c r="M17" s="177"/>
      <c r="O17" s="73"/>
    </row>
    <row r="18" spans="2:13" ht="15">
      <c r="B18" s="410"/>
      <c r="C18" s="411"/>
      <c r="D18" s="412"/>
      <c r="E18" s="76"/>
      <c r="F18" s="148" t="s">
        <v>16</v>
      </c>
      <c r="G18" s="180">
        <f t="shared" si="0"/>
        <v>238709.10432</v>
      </c>
      <c r="H18" s="180">
        <f t="shared" si="0"/>
        <v>212829.63000000003</v>
      </c>
      <c r="I18" s="180">
        <f>H18/G18*100</f>
        <v>89.1585725673423</v>
      </c>
      <c r="J18" s="180">
        <f t="shared" si="0"/>
        <v>22014.96</v>
      </c>
      <c r="K18" s="180">
        <f t="shared" si="0"/>
        <v>22251.96</v>
      </c>
      <c r="L18" s="180">
        <f t="shared" si="0"/>
        <v>101.07654067961059</v>
      </c>
      <c r="M18" s="177"/>
    </row>
    <row r="19" spans="2:13" ht="93">
      <c r="B19" s="410"/>
      <c r="C19" s="411"/>
      <c r="D19" s="412"/>
      <c r="E19" s="76"/>
      <c r="F19" s="148" t="s">
        <v>314</v>
      </c>
      <c r="G19" s="180">
        <f t="shared" si="0"/>
        <v>9489.919</v>
      </c>
      <c r="H19" s="180">
        <f t="shared" si="0"/>
        <v>9012.49</v>
      </c>
      <c r="I19" s="180">
        <f>H19/G19*100</f>
        <v>94.96909299225842</v>
      </c>
      <c r="J19" s="180">
        <f t="shared" si="0"/>
        <v>0</v>
      </c>
      <c r="K19" s="180">
        <f t="shared" si="0"/>
        <v>0</v>
      </c>
      <c r="L19" s="180">
        <f t="shared" si="0"/>
        <v>0</v>
      </c>
      <c r="M19" s="177"/>
    </row>
    <row r="20" spans="2:13" ht="30.75">
      <c r="B20" s="410"/>
      <c r="C20" s="411"/>
      <c r="D20" s="412"/>
      <c r="E20" s="76"/>
      <c r="F20" s="148" t="s">
        <v>17</v>
      </c>
      <c r="G20" s="180">
        <f t="shared" si="0"/>
        <v>0</v>
      </c>
      <c r="H20" s="180">
        <f t="shared" si="0"/>
        <v>0</v>
      </c>
      <c r="I20" s="180">
        <f t="shared" si="0"/>
        <v>0</v>
      </c>
      <c r="J20" s="180">
        <f t="shared" si="0"/>
        <v>0</v>
      </c>
      <c r="K20" s="180">
        <f t="shared" si="0"/>
        <v>0</v>
      </c>
      <c r="L20" s="180">
        <f t="shared" si="0"/>
        <v>0</v>
      </c>
      <c r="M20" s="177"/>
    </row>
    <row r="21" spans="2:13" ht="46.5">
      <c r="B21" s="413"/>
      <c r="C21" s="414"/>
      <c r="D21" s="415"/>
      <c r="E21" s="76"/>
      <c r="F21" s="148" t="s">
        <v>18</v>
      </c>
      <c r="G21" s="180">
        <f t="shared" si="0"/>
        <v>4305.6</v>
      </c>
      <c r="H21" s="180">
        <f t="shared" si="0"/>
        <v>2422.0000000000005</v>
      </c>
      <c r="I21" s="180">
        <f>H21/G21*100</f>
        <v>56.252322556670386</v>
      </c>
      <c r="J21" s="180">
        <f t="shared" si="0"/>
        <v>84.2</v>
      </c>
      <c r="K21" s="180">
        <f t="shared" si="0"/>
        <v>84.2</v>
      </c>
      <c r="L21" s="180">
        <f t="shared" si="0"/>
        <v>100</v>
      </c>
      <c r="M21" s="177"/>
    </row>
    <row r="22" spans="2:13" ht="14.25">
      <c r="B22" s="404" t="s">
        <v>10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6"/>
    </row>
    <row r="23" spans="2:13" ht="15">
      <c r="B23" s="416" t="s">
        <v>442</v>
      </c>
      <c r="C23" s="417"/>
      <c r="D23" s="418"/>
      <c r="E23" s="178"/>
      <c r="F23" s="147" t="s">
        <v>21</v>
      </c>
      <c r="G23" s="249">
        <f>G668</f>
        <v>43030.02432</v>
      </c>
      <c r="H23" s="249">
        <f>H668</f>
        <v>15836.82</v>
      </c>
      <c r="I23" s="180">
        <f aca="true" t="shared" si="1" ref="I23:I36">H23/G23*100</f>
        <v>36.80411584763892</v>
      </c>
      <c r="J23" s="249">
        <f aca="true" t="shared" si="2" ref="J23:K29">J668</f>
        <v>0</v>
      </c>
      <c r="K23" s="249">
        <f t="shared" si="2"/>
        <v>535</v>
      </c>
      <c r="L23" s="180">
        <f t="shared" si="0"/>
        <v>0</v>
      </c>
      <c r="M23" s="178"/>
    </row>
    <row r="24" spans="2:13" ht="30.75">
      <c r="B24" s="419"/>
      <c r="C24" s="420"/>
      <c r="D24" s="421"/>
      <c r="E24" s="178"/>
      <c r="F24" s="148" t="s">
        <v>14</v>
      </c>
      <c r="G24" s="249">
        <f aca="true" t="shared" si="3" ref="G24:H29">G669</f>
        <v>0</v>
      </c>
      <c r="H24" s="249">
        <f t="shared" si="3"/>
        <v>0</v>
      </c>
      <c r="I24" s="180"/>
      <c r="J24" s="249">
        <f t="shared" si="2"/>
        <v>0</v>
      </c>
      <c r="K24" s="249">
        <f t="shared" si="2"/>
        <v>0</v>
      </c>
      <c r="L24" s="179"/>
      <c r="M24" s="179"/>
    </row>
    <row r="25" spans="2:13" ht="46.5">
      <c r="B25" s="419"/>
      <c r="C25" s="420"/>
      <c r="D25" s="421"/>
      <c r="E25" s="178"/>
      <c r="F25" s="148" t="s">
        <v>15</v>
      </c>
      <c r="G25" s="249">
        <f t="shared" si="3"/>
        <v>11191.55</v>
      </c>
      <c r="H25" s="249">
        <f t="shared" si="3"/>
        <v>7257.3</v>
      </c>
      <c r="I25" s="180">
        <f t="shared" si="1"/>
        <v>64.84624560494302</v>
      </c>
      <c r="J25" s="249">
        <f t="shared" si="2"/>
        <v>0</v>
      </c>
      <c r="K25" s="249">
        <f t="shared" si="2"/>
        <v>298</v>
      </c>
      <c r="L25" s="180">
        <f t="shared" si="0"/>
        <v>100</v>
      </c>
      <c r="M25" s="179"/>
    </row>
    <row r="26" spans="2:13" ht="15">
      <c r="B26" s="419"/>
      <c r="C26" s="420"/>
      <c r="D26" s="421"/>
      <c r="E26" s="178"/>
      <c r="F26" s="148" t="s">
        <v>16</v>
      </c>
      <c r="G26" s="249">
        <f t="shared" si="3"/>
        <v>31838.474319999994</v>
      </c>
      <c r="H26" s="249">
        <f t="shared" si="3"/>
        <v>8579.52</v>
      </c>
      <c r="I26" s="180">
        <f t="shared" si="1"/>
        <v>26.947019865869002</v>
      </c>
      <c r="J26" s="249">
        <f t="shared" si="2"/>
        <v>0</v>
      </c>
      <c r="K26" s="249">
        <f t="shared" si="2"/>
        <v>237</v>
      </c>
      <c r="L26" s="180">
        <f t="shared" si="0"/>
        <v>0</v>
      </c>
      <c r="M26" s="179"/>
    </row>
    <row r="27" spans="2:13" ht="93">
      <c r="B27" s="419"/>
      <c r="C27" s="420"/>
      <c r="D27" s="421"/>
      <c r="E27" s="178"/>
      <c r="F27" s="148" t="s">
        <v>314</v>
      </c>
      <c r="G27" s="249">
        <f t="shared" si="3"/>
        <v>0</v>
      </c>
      <c r="H27" s="249">
        <f t="shared" si="3"/>
        <v>0</v>
      </c>
      <c r="I27" s="180"/>
      <c r="J27" s="249">
        <f t="shared" si="2"/>
        <v>0</v>
      </c>
      <c r="K27" s="249">
        <f t="shared" si="2"/>
        <v>0</v>
      </c>
      <c r="L27" s="179"/>
      <c r="M27" s="179"/>
    </row>
    <row r="28" spans="2:13" ht="30.75">
      <c r="B28" s="419"/>
      <c r="C28" s="420"/>
      <c r="D28" s="421"/>
      <c r="E28" s="178"/>
      <c r="F28" s="148" t="s">
        <v>17</v>
      </c>
      <c r="G28" s="249">
        <f t="shared" si="3"/>
        <v>0</v>
      </c>
      <c r="H28" s="249">
        <f t="shared" si="3"/>
        <v>0</v>
      </c>
      <c r="I28" s="180"/>
      <c r="J28" s="249">
        <f t="shared" si="2"/>
        <v>0</v>
      </c>
      <c r="K28" s="249">
        <f t="shared" si="2"/>
        <v>0</v>
      </c>
      <c r="L28" s="179"/>
      <c r="M28" s="179"/>
    </row>
    <row r="29" spans="2:13" ht="46.5">
      <c r="B29" s="422"/>
      <c r="C29" s="400"/>
      <c r="D29" s="423"/>
      <c r="E29" s="178"/>
      <c r="F29" s="148" t="s">
        <v>18</v>
      </c>
      <c r="G29" s="249">
        <f t="shared" si="3"/>
        <v>1618.1190000000001</v>
      </c>
      <c r="H29" s="249">
        <f t="shared" si="3"/>
        <v>1618</v>
      </c>
      <c r="I29" s="180">
        <f t="shared" si="1"/>
        <v>99.99264578192333</v>
      </c>
      <c r="J29" s="249">
        <f t="shared" si="2"/>
        <v>0</v>
      </c>
      <c r="K29" s="249">
        <f t="shared" si="2"/>
        <v>0</v>
      </c>
      <c r="L29" s="179"/>
      <c r="M29" s="179"/>
    </row>
    <row r="30" spans="2:13" ht="15">
      <c r="B30" s="416" t="s">
        <v>443</v>
      </c>
      <c r="C30" s="417"/>
      <c r="D30" s="418"/>
      <c r="E30" s="178"/>
      <c r="F30" s="147" t="s">
        <v>21</v>
      </c>
      <c r="G30" s="250">
        <f>G15-G23</f>
        <v>219751.031</v>
      </c>
      <c r="H30" s="250">
        <f aca="true" t="shared" si="4" ref="H30:H36">H15-H23</f>
        <v>215246.91000000003</v>
      </c>
      <c r="I30" s="180">
        <f t="shared" si="1"/>
        <v>97.95035273349869</v>
      </c>
      <c r="J30" s="250">
        <f aca="true" t="shared" si="5" ref="J30:K36">J15-J23</f>
        <v>22099.16</v>
      </c>
      <c r="K30" s="250">
        <f t="shared" si="5"/>
        <v>22099.16</v>
      </c>
      <c r="L30" s="180">
        <f>K30/J30*100</f>
        <v>100</v>
      </c>
      <c r="M30" s="179"/>
    </row>
    <row r="31" spans="2:13" ht="30.75">
      <c r="B31" s="419"/>
      <c r="C31" s="420"/>
      <c r="D31" s="421"/>
      <c r="E31" s="178"/>
      <c r="F31" s="148" t="s">
        <v>14</v>
      </c>
      <c r="G31" s="250">
        <f aca="true" t="shared" si="6" ref="G31:G36">G16-G24</f>
        <v>308.8</v>
      </c>
      <c r="H31" s="250">
        <f t="shared" si="4"/>
        <v>308.8</v>
      </c>
      <c r="I31" s="180">
        <f t="shared" si="1"/>
        <v>100</v>
      </c>
      <c r="J31" s="250">
        <f t="shared" si="5"/>
        <v>0</v>
      </c>
      <c r="K31" s="250">
        <f t="shared" si="5"/>
        <v>0</v>
      </c>
      <c r="L31" s="180"/>
      <c r="M31" s="179"/>
    </row>
    <row r="32" spans="2:13" ht="46.5">
      <c r="B32" s="419"/>
      <c r="C32" s="420"/>
      <c r="D32" s="421"/>
      <c r="E32" s="178"/>
      <c r="F32" s="148" t="s">
        <v>15</v>
      </c>
      <c r="G32" s="250">
        <f t="shared" si="6"/>
        <v>8266.001</v>
      </c>
      <c r="H32" s="250">
        <f t="shared" si="4"/>
        <v>8266</v>
      </c>
      <c r="I32" s="180">
        <f t="shared" si="1"/>
        <v>99.99998790225165</v>
      </c>
      <c r="J32" s="250">
        <f t="shared" si="5"/>
        <v>0</v>
      </c>
      <c r="K32" s="250">
        <f t="shared" si="5"/>
        <v>0</v>
      </c>
      <c r="L32" s="179"/>
      <c r="M32" s="179"/>
    </row>
    <row r="33" spans="2:13" ht="15">
      <c r="B33" s="419"/>
      <c r="C33" s="420"/>
      <c r="D33" s="421"/>
      <c r="E33" s="178"/>
      <c r="F33" s="148" t="s">
        <v>16</v>
      </c>
      <c r="G33" s="250">
        <f t="shared" si="6"/>
        <v>206870.63</v>
      </c>
      <c r="H33" s="250">
        <f t="shared" si="4"/>
        <v>204250.11000000004</v>
      </c>
      <c r="I33" s="180">
        <f t="shared" si="1"/>
        <v>98.73325662516716</v>
      </c>
      <c r="J33" s="250">
        <f t="shared" si="5"/>
        <v>22014.96</v>
      </c>
      <c r="K33" s="250">
        <f t="shared" si="5"/>
        <v>22014.96</v>
      </c>
      <c r="L33" s="180">
        <f>K33/J33*100</f>
        <v>100</v>
      </c>
      <c r="M33" s="179"/>
    </row>
    <row r="34" spans="2:13" ht="93">
      <c r="B34" s="419"/>
      <c r="C34" s="420"/>
      <c r="D34" s="421"/>
      <c r="E34" s="178"/>
      <c r="F34" s="148" t="s">
        <v>314</v>
      </c>
      <c r="G34" s="250">
        <f t="shared" si="6"/>
        <v>9489.919</v>
      </c>
      <c r="H34" s="250">
        <f t="shared" si="4"/>
        <v>9012.49</v>
      </c>
      <c r="I34" s="180">
        <f t="shared" si="1"/>
        <v>94.96909299225842</v>
      </c>
      <c r="J34" s="250">
        <f t="shared" si="5"/>
        <v>0</v>
      </c>
      <c r="K34" s="250">
        <f t="shared" si="5"/>
        <v>0</v>
      </c>
      <c r="L34" s="179"/>
      <c r="M34" s="179"/>
    </row>
    <row r="35" spans="2:13" ht="30.75">
      <c r="B35" s="419"/>
      <c r="C35" s="420"/>
      <c r="D35" s="421"/>
      <c r="E35" s="178"/>
      <c r="F35" s="148" t="s">
        <v>17</v>
      </c>
      <c r="G35" s="250">
        <f t="shared" si="6"/>
        <v>0</v>
      </c>
      <c r="H35" s="250">
        <f t="shared" si="4"/>
        <v>0</v>
      </c>
      <c r="I35" s="179"/>
      <c r="J35" s="250">
        <f t="shared" si="5"/>
        <v>0</v>
      </c>
      <c r="K35" s="250">
        <f t="shared" si="5"/>
        <v>0</v>
      </c>
      <c r="L35" s="179"/>
      <c r="M35" s="179"/>
    </row>
    <row r="36" spans="2:13" ht="46.5">
      <c r="B36" s="422"/>
      <c r="C36" s="400"/>
      <c r="D36" s="423"/>
      <c r="E36" s="76"/>
      <c r="F36" s="148" t="s">
        <v>18</v>
      </c>
      <c r="G36" s="250">
        <f t="shared" si="6"/>
        <v>2687.481</v>
      </c>
      <c r="H36" s="250">
        <f t="shared" si="4"/>
        <v>804.0000000000005</v>
      </c>
      <c r="I36" s="180">
        <f t="shared" si="1"/>
        <v>29.91649057239848</v>
      </c>
      <c r="J36" s="250">
        <f t="shared" si="5"/>
        <v>84.2</v>
      </c>
      <c r="K36" s="250">
        <f t="shared" si="5"/>
        <v>84.2</v>
      </c>
      <c r="L36" s="180">
        <f>K36/J36*100</f>
        <v>100</v>
      </c>
      <c r="M36" s="177"/>
    </row>
    <row r="37" spans="2:13" ht="21" customHeight="1">
      <c r="B37" s="424" t="s">
        <v>330</v>
      </c>
      <c r="C37" s="425"/>
      <c r="D37" s="425"/>
      <c r="E37" s="425"/>
      <c r="F37" s="425"/>
      <c r="G37" s="425"/>
      <c r="H37" s="426"/>
      <c r="I37" s="426"/>
      <c r="J37" s="426"/>
      <c r="K37" s="426"/>
      <c r="L37" s="426"/>
      <c r="M37" s="427"/>
    </row>
    <row r="38" spans="2:13" ht="48" customHeight="1">
      <c r="B38" s="424" t="s">
        <v>331</v>
      </c>
      <c r="C38" s="425"/>
      <c r="D38" s="425"/>
      <c r="E38" s="425"/>
      <c r="F38" s="425"/>
      <c r="G38" s="425"/>
      <c r="H38" s="426"/>
      <c r="I38" s="426"/>
      <c r="J38" s="426"/>
      <c r="K38" s="426"/>
      <c r="L38" s="426"/>
      <c r="M38" s="427"/>
    </row>
    <row r="39" spans="2:13" ht="13.5">
      <c r="B39" s="464" t="s">
        <v>12</v>
      </c>
      <c r="C39" s="465"/>
      <c r="D39" s="465"/>
      <c r="E39" s="465"/>
      <c r="F39" s="465"/>
      <c r="G39" s="465"/>
      <c r="H39" s="417"/>
      <c r="I39" s="417"/>
      <c r="J39" s="417"/>
      <c r="K39" s="417"/>
      <c r="L39" s="417"/>
      <c r="M39" s="418"/>
    </row>
    <row r="40" spans="2:13" ht="33" customHeight="1">
      <c r="B40" s="466"/>
      <c r="C40" s="467"/>
      <c r="D40" s="467"/>
      <c r="E40" s="467"/>
      <c r="F40" s="467"/>
      <c r="G40" s="467"/>
      <c r="H40" s="400"/>
      <c r="I40" s="400"/>
      <c r="J40" s="400"/>
      <c r="K40" s="400"/>
      <c r="L40" s="400"/>
      <c r="M40" s="423"/>
    </row>
    <row r="41" spans="2:13" ht="84" customHeight="1">
      <c r="B41" s="451" t="s">
        <v>402</v>
      </c>
      <c r="C41" s="448" t="s">
        <v>410</v>
      </c>
      <c r="D41" s="149" t="s">
        <v>82</v>
      </c>
      <c r="E41" s="448" t="s">
        <v>421</v>
      </c>
      <c r="F41" s="77" t="s">
        <v>21</v>
      </c>
      <c r="G41" s="78">
        <f>G346</f>
        <v>8570.12</v>
      </c>
      <c r="H41" s="78">
        <f>H346</f>
        <v>8054.400000000001</v>
      </c>
      <c r="I41" s="175">
        <f>H41/G41*100</f>
        <v>93.98234797179036</v>
      </c>
      <c r="J41" s="78">
        <f aca="true" t="shared" si="7" ref="J41:J47">J346</f>
        <v>0</v>
      </c>
      <c r="K41" s="78">
        <f aca="true" t="shared" si="8" ref="K41:K47">K346</f>
        <v>0</v>
      </c>
      <c r="L41" s="169"/>
      <c r="M41" s="169"/>
    </row>
    <row r="42" spans="2:13" ht="30.75">
      <c r="B42" s="452"/>
      <c r="C42" s="449"/>
      <c r="D42" s="150"/>
      <c r="E42" s="449"/>
      <c r="F42" s="75" t="s">
        <v>14</v>
      </c>
      <c r="G42" s="78">
        <f aca="true" t="shared" si="9" ref="G42:G47">G347</f>
        <v>308.8</v>
      </c>
      <c r="H42" s="78">
        <f aca="true" t="shared" si="10" ref="H42:H47">H347</f>
        <v>308.8</v>
      </c>
      <c r="I42" s="175">
        <f>H42/G42*100</f>
        <v>100</v>
      </c>
      <c r="J42" s="78">
        <f t="shared" si="7"/>
        <v>0</v>
      </c>
      <c r="K42" s="78">
        <f t="shared" si="8"/>
        <v>0</v>
      </c>
      <c r="L42" s="169"/>
      <c r="M42" s="169"/>
    </row>
    <row r="43" spans="2:13" ht="46.5">
      <c r="B43" s="452"/>
      <c r="C43" s="449"/>
      <c r="D43" s="150"/>
      <c r="E43" s="449"/>
      <c r="F43" s="75" t="s">
        <v>15</v>
      </c>
      <c r="G43" s="78">
        <f t="shared" si="9"/>
        <v>158.1</v>
      </c>
      <c r="H43" s="78">
        <f t="shared" si="10"/>
        <v>158.1</v>
      </c>
      <c r="I43" s="175">
        <f>H43/G43*100</f>
        <v>100</v>
      </c>
      <c r="J43" s="78">
        <f t="shared" si="7"/>
        <v>0</v>
      </c>
      <c r="K43" s="78">
        <f t="shared" si="8"/>
        <v>0</v>
      </c>
      <c r="L43" s="169"/>
      <c r="M43" s="169"/>
    </row>
    <row r="44" spans="2:13" ht="15">
      <c r="B44" s="452"/>
      <c r="C44" s="449"/>
      <c r="D44" s="150"/>
      <c r="E44" s="449"/>
      <c r="F44" s="75" t="s">
        <v>16</v>
      </c>
      <c r="G44" s="78">
        <f t="shared" si="9"/>
        <v>8103.22</v>
      </c>
      <c r="H44" s="78">
        <f t="shared" si="10"/>
        <v>7587.500000000001</v>
      </c>
      <c r="I44" s="175">
        <f>H44/G44*100</f>
        <v>93.63561645864237</v>
      </c>
      <c r="J44" s="78">
        <f t="shared" si="7"/>
        <v>0</v>
      </c>
      <c r="K44" s="78">
        <f t="shared" si="8"/>
        <v>0</v>
      </c>
      <c r="L44" s="169"/>
      <c r="M44" s="169"/>
    </row>
    <row r="45" spans="2:13" ht="93">
      <c r="B45" s="452"/>
      <c r="C45" s="449"/>
      <c r="D45" s="150"/>
      <c r="E45" s="449"/>
      <c r="F45" s="75" t="s">
        <v>314</v>
      </c>
      <c r="G45" s="78">
        <f t="shared" si="9"/>
        <v>7482.42</v>
      </c>
      <c r="H45" s="78">
        <f t="shared" si="10"/>
        <v>7005.11</v>
      </c>
      <c r="I45" s="175">
        <f>H45/G45*100</f>
        <v>93.62091408929196</v>
      </c>
      <c r="J45" s="78">
        <f t="shared" si="7"/>
        <v>0</v>
      </c>
      <c r="K45" s="78">
        <f t="shared" si="8"/>
        <v>0</v>
      </c>
      <c r="L45" s="169"/>
      <c r="M45" s="169"/>
    </row>
    <row r="46" spans="2:13" ht="30.75">
      <c r="B46" s="452"/>
      <c r="C46" s="449"/>
      <c r="D46" s="150"/>
      <c r="E46" s="449"/>
      <c r="F46" s="75" t="s">
        <v>17</v>
      </c>
      <c r="G46" s="78">
        <f t="shared" si="9"/>
        <v>0</v>
      </c>
      <c r="H46" s="78">
        <f t="shared" si="10"/>
        <v>0</v>
      </c>
      <c r="I46" s="169"/>
      <c r="J46" s="78">
        <f t="shared" si="7"/>
        <v>0</v>
      </c>
      <c r="K46" s="78">
        <f t="shared" si="8"/>
        <v>0</v>
      </c>
      <c r="L46" s="169"/>
      <c r="M46" s="169"/>
    </row>
    <row r="47" spans="2:13" ht="46.5">
      <c r="B47" s="453"/>
      <c r="C47" s="450"/>
      <c r="D47" s="151"/>
      <c r="E47" s="450"/>
      <c r="F47" s="75" t="s">
        <v>18</v>
      </c>
      <c r="G47" s="78">
        <f t="shared" si="9"/>
        <v>0</v>
      </c>
      <c r="H47" s="78">
        <f t="shared" si="10"/>
        <v>0</v>
      </c>
      <c r="I47" s="169"/>
      <c r="J47" s="78">
        <f t="shared" si="7"/>
        <v>0</v>
      </c>
      <c r="K47" s="78">
        <f t="shared" si="8"/>
        <v>0</v>
      </c>
      <c r="L47" s="169"/>
      <c r="M47" s="169"/>
    </row>
    <row r="48" spans="2:13" ht="33.75" customHeight="1">
      <c r="B48" s="454" t="s">
        <v>143</v>
      </c>
      <c r="C48" s="468" t="s">
        <v>428</v>
      </c>
      <c r="D48" s="394" t="s">
        <v>20</v>
      </c>
      <c r="E48" s="130"/>
      <c r="F48" s="148" t="s">
        <v>21</v>
      </c>
      <c r="G48" s="80">
        <f>G49+G50+G51+G52+G53</f>
        <v>187.7</v>
      </c>
      <c r="H48" s="81">
        <f>H49+H50+H51</f>
        <v>187.7</v>
      </c>
      <c r="I48" s="170">
        <f>H48/G48*100</f>
        <v>100</v>
      </c>
      <c r="J48" s="169"/>
      <c r="K48" s="176"/>
      <c r="L48" s="169"/>
      <c r="M48" s="169"/>
    </row>
    <row r="49" spans="2:13" ht="36" customHeight="1">
      <c r="B49" s="455"/>
      <c r="C49" s="469"/>
      <c r="D49" s="395"/>
      <c r="E49" s="138"/>
      <c r="F49" s="148" t="s">
        <v>14</v>
      </c>
      <c r="G49" s="80">
        <v>8.8</v>
      </c>
      <c r="H49" s="81">
        <v>8.8</v>
      </c>
      <c r="I49" s="170">
        <f>H49/G49*100</f>
        <v>100</v>
      </c>
      <c r="J49" s="169"/>
      <c r="K49" s="81"/>
      <c r="L49" s="169"/>
      <c r="M49" s="169"/>
    </row>
    <row r="50" spans="2:13" ht="34.5" customHeight="1">
      <c r="B50" s="455"/>
      <c r="C50" s="469"/>
      <c r="D50" s="395"/>
      <c r="E50" s="138"/>
      <c r="F50" s="148" t="s">
        <v>15</v>
      </c>
      <c r="G50" s="80">
        <v>58.1</v>
      </c>
      <c r="H50" s="80">
        <v>58.1</v>
      </c>
      <c r="I50" s="170">
        <f>H50/G50*100</f>
        <v>100</v>
      </c>
      <c r="J50" s="170"/>
      <c r="K50" s="80"/>
      <c r="L50" s="169"/>
      <c r="M50" s="169"/>
    </row>
    <row r="51" spans="2:13" ht="26.25" customHeight="1">
      <c r="B51" s="455"/>
      <c r="C51" s="469"/>
      <c r="D51" s="395"/>
      <c r="E51" s="140" t="s">
        <v>405</v>
      </c>
      <c r="F51" s="148" t="s">
        <v>16</v>
      </c>
      <c r="G51" s="80">
        <v>120.8</v>
      </c>
      <c r="H51" s="81">
        <v>120.8</v>
      </c>
      <c r="I51" s="170">
        <f>H51/G51*100</f>
        <v>100</v>
      </c>
      <c r="J51" s="169"/>
      <c r="K51" s="81"/>
      <c r="L51" s="169"/>
      <c r="M51" s="169"/>
    </row>
    <row r="52" spans="2:13" ht="38.25" customHeight="1">
      <c r="B52" s="455"/>
      <c r="C52" s="469"/>
      <c r="D52" s="395"/>
      <c r="E52" s="138"/>
      <c r="F52" s="148" t="s">
        <v>17</v>
      </c>
      <c r="G52" s="162"/>
      <c r="H52" s="139"/>
      <c r="I52" s="169"/>
      <c r="J52" s="169"/>
      <c r="K52" s="169"/>
      <c r="L52" s="169"/>
      <c r="M52" s="169"/>
    </row>
    <row r="53" spans="2:13" ht="51.75" customHeight="1">
      <c r="B53" s="456"/>
      <c r="C53" s="470"/>
      <c r="D53" s="396"/>
      <c r="E53" s="141"/>
      <c r="F53" s="148" t="s">
        <v>18</v>
      </c>
      <c r="G53" s="161"/>
      <c r="H53" s="139"/>
      <c r="I53" s="169"/>
      <c r="J53" s="169"/>
      <c r="K53" s="169"/>
      <c r="L53" s="169"/>
      <c r="M53" s="169"/>
    </row>
    <row r="54" spans="2:13" ht="15.75" customHeight="1" hidden="1">
      <c r="B54" s="459" t="s">
        <v>141</v>
      </c>
      <c r="C54" s="394" t="s">
        <v>91</v>
      </c>
      <c r="D54" s="394" t="s">
        <v>20</v>
      </c>
      <c r="E54" s="82"/>
      <c r="F54" s="75" t="s">
        <v>21</v>
      </c>
      <c r="G54" s="80">
        <f>G55+G56+G57+G58+G59</f>
        <v>0</v>
      </c>
      <c r="H54" s="81"/>
      <c r="I54" s="169"/>
      <c r="J54" s="169"/>
      <c r="K54" s="169"/>
      <c r="L54" s="169"/>
      <c r="M54" s="169"/>
    </row>
    <row r="55" spans="2:13" ht="30.75" hidden="1">
      <c r="B55" s="460"/>
      <c r="C55" s="462"/>
      <c r="D55" s="395"/>
      <c r="E55" s="83"/>
      <c r="F55" s="75" t="s">
        <v>14</v>
      </c>
      <c r="G55" s="80"/>
      <c r="H55" s="81"/>
      <c r="I55" s="169"/>
      <c r="J55" s="169"/>
      <c r="K55" s="169"/>
      <c r="L55" s="169"/>
      <c r="M55" s="169"/>
    </row>
    <row r="56" spans="2:13" ht="47.25" customHeight="1" hidden="1">
      <c r="B56" s="460"/>
      <c r="C56" s="462"/>
      <c r="D56" s="395"/>
      <c r="E56" s="83"/>
      <c r="F56" s="75" t="s">
        <v>15</v>
      </c>
      <c r="G56" s="80"/>
      <c r="H56" s="81"/>
      <c r="I56" s="169"/>
      <c r="J56" s="169"/>
      <c r="K56" s="169"/>
      <c r="L56" s="169"/>
      <c r="M56" s="169"/>
    </row>
    <row r="57" spans="2:13" ht="31.5" customHeight="1" hidden="1">
      <c r="B57" s="460"/>
      <c r="C57" s="462"/>
      <c r="D57" s="395"/>
      <c r="E57" s="87" t="s">
        <v>405</v>
      </c>
      <c r="F57" s="75" t="s">
        <v>16</v>
      </c>
      <c r="G57" s="80"/>
      <c r="H57" s="81"/>
      <c r="I57" s="169"/>
      <c r="J57" s="169"/>
      <c r="K57" s="169"/>
      <c r="L57" s="169"/>
      <c r="M57" s="169"/>
    </row>
    <row r="58" spans="2:13" ht="30.75" hidden="1">
      <c r="B58" s="460"/>
      <c r="C58" s="462"/>
      <c r="D58" s="395"/>
      <c r="E58" s="83"/>
      <c r="F58" s="75" t="s">
        <v>17</v>
      </c>
      <c r="G58" s="162"/>
      <c r="H58" s="85"/>
      <c r="I58" s="169"/>
      <c r="J58" s="169"/>
      <c r="K58" s="169"/>
      <c r="L58" s="169"/>
      <c r="M58" s="169"/>
    </row>
    <row r="59" spans="2:13" ht="46.5" hidden="1">
      <c r="B59" s="461"/>
      <c r="C59" s="463"/>
      <c r="D59" s="396"/>
      <c r="E59" s="88"/>
      <c r="F59" s="75" t="s">
        <v>18</v>
      </c>
      <c r="G59" s="162"/>
      <c r="H59" s="85"/>
      <c r="I59" s="169"/>
      <c r="J59" s="169"/>
      <c r="K59" s="169"/>
      <c r="L59" s="169"/>
      <c r="M59" s="169"/>
    </row>
    <row r="60" spans="2:13" ht="15" hidden="1">
      <c r="B60" s="459" t="s">
        <v>142</v>
      </c>
      <c r="C60" s="394" t="s">
        <v>92</v>
      </c>
      <c r="D60" s="394" t="s">
        <v>20</v>
      </c>
      <c r="E60" s="82"/>
      <c r="F60" s="75" t="s">
        <v>21</v>
      </c>
      <c r="G60" s="80">
        <f>G61+G62+G63+G65+G66</f>
        <v>0</v>
      </c>
      <c r="H60" s="81"/>
      <c r="I60" s="169"/>
      <c r="J60" s="169"/>
      <c r="K60" s="169"/>
      <c r="L60" s="169"/>
      <c r="M60" s="169"/>
    </row>
    <row r="61" spans="2:13" ht="30.75" hidden="1">
      <c r="B61" s="460"/>
      <c r="C61" s="462"/>
      <c r="D61" s="395"/>
      <c r="E61" s="83"/>
      <c r="F61" s="75" t="s">
        <v>14</v>
      </c>
      <c r="G61" s="80"/>
      <c r="H61" s="81"/>
      <c r="I61" s="169"/>
      <c r="J61" s="169"/>
      <c r="K61" s="169"/>
      <c r="L61" s="169"/>
      <c r="M61" s="169"/>
    </row>
    <row r="62" spans="2:13" ht="46.5" hidden="1">
      <c r="B62" s="460"/>
      <c r="C62" s="462"/>
      <c r="D62" s="395"/>
      <c r="E62" s="83"/>
      <c r="F62" s="75" t="s">
        <v>15</v>
      </c>
      <c r="G62" s="80"/>
      <c r="H62" s="81"/>
      <c r="I62" s="169"/>
      <c r="J62" s="169"/>
      <c r="K62" s="169"/>
      <c r="L62" s="169"/>
      <c r="M62" s="169"/>
    </row>
    <row r="63" spans="2:13" ht="47.25" customHeight="1" hidden="1">
      <c r="B63" s="460"/>
      <c r="C63" s="462"/>
      <c r="D63" s="395"/>
      <c r="E63" s="87" t="s">
        <v>405</v>
      </c>
      <c r="F63" s="75" t="s">
        <v>138</v>
      </c>
      <c r="G63" s="80"/>
      <c r="H63" s="81"/>
      <c r="I63" s="169"/>
      <c r="J63" s="169"/>
      <c r="K63" s="169"/>
      <c r="L63" s="169"/>
      <c r="M63" s="169"/>
    </row>
    <row r="64" spans="2:13" ht="30.75" hidden="1">
      <c r="B64" s="460"/>
      <c r="C64" s="462"/>
      <c r="D64" s="395"/>
      <c r="E64" s="83"/>
      <c r="F64" s="75" t="s">
        <v>137</v>
      </c>
      <c r="G64" s="80"/>
      <c r="H64" s="81"/>
      <c r="I64" s="169"/>
      <c r="J64" s="169"/>
      <c r="K64" s="169"/>
      <c r="L64" s="169"/>
      <c r="M64" s="169"/>
    </row>
    <row r="65" spans="2:13" ht="30.75" hidden="1">
      <c r="B65" s="460"/>
      <c r="C65" s="462"/>
      <c r="D65" s="395"/>
      <c r="E65" s="83"/>
      <c r="F65" s="75" t="s">
        <v>17</v>
      </c>
      <c r="G65" s="162"/>
      <c r="H65" s="85"/>
      <c r="I65" s="169"/>
      <c r="J65" s="169"/>
      <c r="K65" s="169"/>
      <c r="L65" s="169"/>
      <c r="M65" s="169"/>
    </row>
    <row r="66" spans="2:13" ht="46.5" hidden="1">
      <c r="B66" s="461"/>
      <c r="C66" s="463"/>
      <c r="D66" s="396"/>
      <c r="E66" s="88"/>
      <c r="F66" s="75" t="s">
        <v>18</v>
      </c>
      <c r="G66" s="162"/>
      <c r="H66" s="85"/>
      <c r="I66" s="169"/>
      <c r="J66" s="169"/>
      <c r="K66" s="169"/>
      <c r="L66" s="169"/>
      <c r="M66" s="169"/>
    </row>
    <row r="67" spans="2:13" ht="15">
      <c r="B67" s="459" t="s">
        <v>144</v>
      </c>
      <c r="C67" s="394" t="s">
        <v>123</v>
      </c>
      <c r="D67" s="394" t="s">
        <v>20</v>
      </c>
      <c r="E67" s="82"/>
      <c r="F67" s="75" t="s">
        <v>21</v>
      </c>
      <c r="G67" s="80">
        <f>G68+G69+G70+G72+G73</f>
        <v>500</v>
      </c>
      <c r="H67" s="81">
        <v>500</v>
      </c>
      <c r="I67" s="169">
        <f>H67/G67*100</f>
        <v>100</v>
      </c>
      <c r="J67" s="169"/>
      <c r="K67" s="169"/>
      <c r="L67" s="169"/>
      <c r="M67" s="169"/>
    </row>
    <row r="68" spans="2:13" ht="30.75">
      <c r="B68" s="460"/>
      <c r="C68" s="462"/>
      <c r="D68" s="395"/>
      <c r="E68" s="83"/>
      <c r="F68" s="75" t="s">
        <v>14</v>
      </c>
      <c r="G68" s="80"/>
      <c r="H68" s="81"/>
      <c r="I68" s="169"/>
      <c r="J68" s="169"/>
      <c r="K68" s="169"/>
      <c r="L68" s="169"/>
      <c r="M68" s="169"/>
    </row>
    <row r="69" spans="2:13" ht="47.25" customHeight="1">
      <c r="B69" s="460"/>
      <c r="C69" s="462"/>
      <c r="D69" s="395"/>
      <c r="E69" s="87" t="s">
        <v>405</v>
      </c>
      <c r="F69" s="75" t="s">
        <v>15</v>
      </c>
      <c r="G69" s="80"/>
      <c r="H69" s="81"/>
      <c r="I69" s="170"/>
      <c r="J69" s="169"/>
      <c r="K69" s="169"/>
      <c r="L69" s="169"/>
      <c r="M69" s="169"/>
    </row>
    <row r="70" spans="2:13" ht="15">
      <c r="B70" s="460"/>
      <c r="C70" s="462"/>
      <c r="D70" s="395"/>
      <c r="E70" s="83"/>
      <c r="F70" s="75" t="s">
        <v>16</v>
      </c>
      <c r="G70" s="80">
        <v>500</v>
      </c>
      <c r="H70" s="81">
        <v>500</v>
      </c>
      <c r="I70" s="169">
        <f>H70/G70*100</f>
        <v>100</v>
      </c>
      <c r="J70" s="169"/>
      <c r="K70" s="169"/>
      <c r="L70" s="169"/>
      <c r="M70" s="169"/>
    </row>
    <row r="71" spans="2:13" ht="93">
      <c r="B71" s="460"/>
      <c r="C71" s="462"/>
      <c r="D71" s="395"/>
      <c r="E71" s="83"/>
      <c r="F71" s="75" t="s">
        <v>314</v>
      </c>
      <c r="G71" s="80">
        <v>500</v>
      </c>
      <c r="H71" s="81">
        <v>500</v>
      </c>
      <c r="I71" s="169">
        <v>100</v>
      </c>
      <c r="J71" s="169"/>
      <c r="K71" s="169"/>
      <c r="L71" s="169"/>
      <c r="M71" s="169"/>
    </row>
    <row r="72" spans="2:13" ht="30.75">
      <c r="B72" s="460"/>
      <c r="C72" s="462"/>
      <c r="D72" s="395"/>
      <c r="E72" s="83"/>
      <c r="F72" s="75" t="s">
        <v>17</v>
      </c>
      <c r="G72" s="162"/>
      <c r="H72" s="85"/>
      <c r="I72" s="169"/>
      <c r="J72" s="169"/>
      <c r="K72" s="169"/>
      <c r="L72" s="169"/>
      <c r="M72" s="169"/>
    </row>
    <row r="73" spans="2:13" ht="46.5">
      <c r="B73" s="461"/>
      <c r="C73" s="463"/>
      <c r="D73" s="396"/>
      <c r="E73" s="88"/>
      <c r="F73" s="75" t="s">
        <v>18</v>
      </c>
      <c r="G73" s="80"/>
      <c r="H73" s="81"/>
      <c r="I73" s="169"/>
      <c r="J73" s="169"/>
      <c r="K73" s="89"/>
      <c r="L73" s="169" t="s">
        <v>93</v>
      </c>
      <c r="M73" s="169"/>
    </row>
    <row r="74" spans="2:13" ht="15">
      <c r="B74" s="468" t="s">
        <v>145</v>
      </c>
      <c r="C74" s="394" t="s">
        <v>107</v>
      </c>
      <c r="D74" s="394" t="s">
        <v>20</v>
      </c>
      <c r="E74" s="82"/>
      <c r="F74" s="77" t="s">
        <v>21</v>
      </c>
      <c r="G74" s="80">
        <f>G75+G76+G77+G78+G79</f>
        <v>250</v>
      </c>
      <c r="H74" s="81">
        <v>250</v>
      </c>
      <c r="I74" s="169">
        <f>H74/G74*100</f>
        <v>100</v>
      </c>
      <c r="J74" s="169"/>
      <c r="K74" s="89"/>
      <c r="L74" s="169"/>
      <c r="M74" s="169"/>
    </row>
    <row r="75" spans="2:13" ht="30.75">
      <c r="B75" s="469"/>
      <c r="C75" s="462"/>
      <c r="D75" s="395"/>
      <c r="E75" s="83"/>
      <c r="F75" s="75" t="s">
        <v>14</v>
      </c>
      <c r="G75" s="163"/>
      <c r="H75" s="90"/>
      <c r="I75" s="169"/>
      <c r="J75" s="169"/>
      <c r="K75" s="89"/>
      <c r="L75" s="169"/>
      <c r="M75" s="169"/>
    </row>
    <row r="76" spans="2:13" ht="46.5">
      <c r="B76" s="469"/>
      <c r="C76" s="462"/>
      <c r="D76" s="395"/>
      <c r="E76" s="87" t="s">
        <v>405</v>
      </c>
      <c r="F76" s="75" t="s">
        <v>15</v>
      </c>
      <c r="G76" s="163"/>
      <c r="H76" s="90"/>
      <c r="I76" s="169"/>
      <c r="J76" s="169"/>
      <c r="K76" s="89"/>
      <c r="L76" s="169"/>
      <c r="M76" s="169"/>
    </row>
    <row r="77" spans="2:13" ht="31.5" customHeight="1">
      <c r="B77" s="469"/>
      <c r="C77" s="462"/>
      <c r="D77" s="395"/>
      <c r="E77" s="83"/>
      <c r="F77" s="75" t="s">
        <v>16</v>
      </c>
      <c r="G77" s="80">
        <v>250</v>
      </c>
      <c r="H77" s="81">
        <v>250</v>
      </c>
      <c r="I77" s="169">
        <f>H77/G77*100</f>
        <v>100</v>
      </c>
      <c r="J77" s="169"/>
      <c r="K77" s="89"/>
      <c r="L77" s="169"/>
      <c r="M77" s="169"/>
    </row>
    <row r="78" spans="2:13" ht="30.75">
      <c r="B78" s="469"/>
      <c r="C78" s="462"/>
      <c r="D78" s="395"/>
      <c r="E78" s="83"/>
      <c r="F78" s="75" t="s">
        <v>17</v>
      </c>
      <c r="G78" s="163"/>
      <c r="H78" s="90"/>
      <c r="I78" s="169"/>
      <c r="J78" s="169"/>
      <c r="K78" s="89"/>
      <c r="L78" s="169"/>
      <c r="M78" s="169"/>
    </row>
    <row r="79" spans="2:13" ht="48" customHeight="1">
      <c r="B79" s="470"/>
      <c r="C79" s="463"/>
      <c r="D79" s="396"/>
      <c r="E79" s="88"/>
      <c r="F79" s="75" t="s">
        <v>18</v>
      </c>
      <c r="G79" s="163"/>
      <c r="H79" s="90"/>
      <c r="I79" s="169"/>
      <c r="J79" s="169"/>
      <c r="K79" s="89"/>
      <c r="L79" s="169"/>
      <c r="M79" s="169"/>
    </row>
    <row r="80" spans="2:13" ht="21.75" customHeight="1">
      <c r="B80" s="471" t="s">
        <v>254</v>
      </c>
      <c r="C80" s="394" t="s">
        <v>304</v>
      </c>
      <c r="D80" s="474" t="s">
        <v>20</v>
      </c>
      <c r="E80" s="91"/>
      <c r="F80" s="77" t="s">
        <v>21</v>
      </c>
      <c r="G80" s="80">
        <f>G81+G82+G83+G85+G86</f>
        <v>700</v>
      </c>
      <c r="H80" s="81">
        <v>700</v>
      </c>
      <c r="I80" s="169">
        <f>H80/G80*100</f>
        <v>100</v>
      </c>
      <c r="J80" s="169"/>
      <c r="K80" s="89"/>
      <c r="L80" s="169"/>
      <c r="M80" s="169"/>
    </row>
    <row r="81" spans="2:13" ht="34.5" customHeight="1">
      <c r="B81" s="472"/>
      <c r="C81" s="462"/>
      <c r="D81" s="395"/>
      <c r="E81" s="83"/>
      <c r="F81" s="75" t="s">
        <v>14</v>
      </c>
      <c r="G81" s="80"/>
      <c r="H81" s="81"/>
      <c r="I81" s="169"/>
      <c r="J81" s="169"/>
      <c r="K81" s="89"/>
      <c r="L81" s="169"/>
      <c r="M81" s="169"/>
    </row>
    <row r="82" spans="2:13" ht="51" customHeight="1">
      <c r="B82" s="472"/>
      <c r="C82" s="462"/>
      <c r="D82" s="395"/>
      <c r="E82" s="87" t="s">
        <v>405</v>
      </c>
      <c r="F82" s="75" t="s">
        <v>15</v>
      </c>
      <c r="G82" s="80"/>
      <c r="H82" s="81"/>
      <c r="I82" s="169"/>
      <c r="J82" s="169"/>
      <c r="K82" s="89"/>
      <c r="L82" s="169"/>
      <c r="M82" s="169"/>
    </row>
    <row r="83" spans="2:13" ht="21.75" customHeight="1">
      <c r="B83" s="472"/>
      <c r="C83" s="462"/>
      <c r="D83" s="395"/>
      <c r="E83" s="83"/>
      <c r="F83" s="75" t="s">
        <v>16</v>
      </c>
      <c r="G83" s="181">
        <v>700</v>
      </c>
      <c r="H83" s="182">
        <v>700</v>
      </c>
      <c r="I83" s="169">
        <f>H83/G83*100</f>
        <v>100</v>
      </c>
      <c r="J83" s="169"/>
      <c r="K83" s="89"/>
      <c r="L83" s="169"/>
      <c r="M83" s="169"/>
    </row>
    <row r="84" spans="2:13" ht="94.5" customHeight="1">
      <c r="B84" s="472"/>
      <c r="C84" s="462"/>
      <c r="D84" s="395"/>
      <c r="E84" s="83"/>
      <c r="F84" s="75" t="s">
        <v>314</v>
      </c>
      <c r="G84" s="80">
        <v>700</v>
      </c>
      <c r="H84" s="81">
        <v>700</v>
      </c>
      <c r="I84" s="169"/>
      <c r="J84" s="169"/>
      <c r="K84" s="89"/>
      <c r="L84" s="169"/>
      <c r="M84" s="169"/>
    </row>
    <row r="85" spans="2:13" ht="41.25" customHeight="1">
      <c r="B85" s="472"/>
      <c r="C85" s="462"/>
      <c r="D85" s="395"/>
      <c r="E85" s="83"/>
      <c r="F85" s="75" t="s">
        <v>17</v>
      </c>
      <c r="G85" s="80"/>
      <c r="H85" s="81"/>
      <c r="I85" s="169"/>
      <c r="J85" s="169"/>
      <c r="K85" s="89"/>
      <c r="L85" s="169"/>
      <c r="M85" s="169"/>
    </row>
    <row r="86" spans="2:13" ht="54" customHeight="1">
      <c r="B86" s="473"/>
      <c r="C86" s="463"/>
      <c r="D86" s="396"/>
      <c r="E86" s="88"/>
      <c r="F86" s="75" t="s">
        <v>18</v>
      </c>
      <c r="G86" s="80"/>
      <c r="H86" s="81"/>
      <c r="I86" s="169"/>
      <c r="J86" s="169"/>
      <c r="K86" s="89"/>
      <c r="L86" s="169"/>
      <c r="M86" s="169"/>
    </row>
    <row r="87" spans="2:13" ht="15" hidden="1">
      <c r="B87" s="459" t="s">
        <v>332</v>
      </c>
      <c r="C87" s="394" t="s">
        <v>32</v>
      </c>
      <c r="D87" s="394" t="s">
        <v>30</v>
      </c>
      <c r="E87" s="82"/>
      <c r="F87" s="77" t="s">
        <v>21</v>
      </c>
      <c r="G87" s="80">
        <f>G88+G89+G90+G91+G92</f>
        <v>0</v>
      </c>
      <c r="H87" s="81"/>
      <c r="I87" s="169"/>
      <c r="J87" s="169"/>
      <c r="K87" s="169"/>
      <c r="L87" s="169"/>
      <c r="M87" s="169"/>
    </row>
    <row r="88" spans="2:13" ht="31.5" customHeight="1" hidden="1">
      <c r="B88" s="460"/>
      <c r="C88" s="462"/>
      <c r="D88" s="462"/>
      <c r="E88" s="92"/>
      <c r="F88" s="75" t="s">
        <v>14</v>
      </c>
      <c r="G88" s="80"/>
      <c r="H88" s="81"/>
      <c r="I88" s="169"/>
      <c r="J88" s="169"/>
      <c r="K88" s="169"/>
      <c r="L88" s="169"/>
      <c r="M88" s="169"/>
    </row>
    <row r="89" spans="2:13" ht="46.5" hidden="1">
      <c r="B89" s="460"/>
      <c r="C89" s="462"/>
      <c r="D89" s="462"/>
      <c r="E89" s="87" t="s">
        <v>405</v>
      </c>
      <c r="F89" s="75" t="s">
        <v>15</v>
      </c>
      <c r="G89" s="80"/>
      <c r="H89" s="81"/>
      <c r="I89" s="169"/>
      <c r="J89" s="169"/>
      <c r="K89" s="169"/>
      <c r="L89" s="169"/>
      <c r="M89" s="169"/>
    </row>
    <row r="90" spans="2:13" ht="15" hidden="1">
      <c r="B90" s="460"/>
      <c r="C90" s="462"/>
      <c r="D90" s="462"/>
      <c r="E90" s="92"/>
      <c r="F90" s="75" t="s">
        <v>16</v>
      </c>
      <c r="G90" s="80"/>
      <c r="H90" s="81"/>
      <c r="I90" s="169"/>
      <c r="J90" s="169"/>
      <c r="K90" s="169"/>
      <c r="L90" s="169"/>
      <c r="M90" s="169"/>
    </row>
    <row r="91" spans="2:13" ht="30.75" hidden="1">
      <c r="B91" s="460"/>
      <c r="C91" s="462"/>
      <c r="D91" s="462"/>
      <c r="E91" s="92"/>
      <c r="F91" s="75" t="s">
        <v>17</v>
      </c>
      <c r="G91" s="164"/>
      <c r="H91" s="84"/>
      <c r="I91" s="169"/>
      <c r="J91" s="169"/>
      <c r="K91" s="169"/>
      <c r="L91" s="169"/>
      <c r="M91" s="169"/>
    </row>
    <row r="92" spans="2:13" ht="46.5" hidden="1">
      <c r="B92" s="461"/>
      <c r="C92" s="463"/>
      <c r="D92" s="463"/>
      <c r="E92" s="93"/>
      <c r="F92" s="75" t="s">
        <v>18</v>
      </c>
      <c r="G92" s="164"/>
      <c r="H92" s="84"/>
      <c r="I92" s="169"/>
      <c r="J92" s="169"/>
      <c r="K92" s="169"/>
      <c r="L92" s="169"/>
      <c r="M92" s="169"/>
    </row>
    <row r="93" spans="2:13" ht="15" hidden="1">
      <c r="B93" s="459" t="s">
        <v>333</v>
      </c>
      <c r="C93" s="394" t="s">
        <v>33</v>
      </c>
      <c r="D93" s="394" t="s">
        <v>34</v>
      </c>
      <c r="E93" s="82"/>
      <c r="F93" s="77" t="s">
        <v>21</v>
      </c>
      <c r="G93" s="165">
        <f>G94+G95+G96+G97+G98</f>
        <v>0</v>
      </c>
      <c r="H93" s="94"/>
      <c r="I93" s="169"/>
      <c r="J93" s="169"/>
      <c r="K93" s="169"/>
      <c r="L93" s="169"/>
      <c r="M93" s="169"/>
    </row>
    <row r="94" spans="2:13" ht="31.5" customHeight="1" hidden="1">
      <c r="B94" s="460"/>
      <c r="C94" s="462"/>
      <c r="D94" s="462"/>
      <c r="E94" s="92"/>
      <c r="F94" s="75" t="s">
        <v>14</v>
      </c>
      <c r="G94" s="165"/>
      <c r="H94" s="94"/>
      <c r="I94" s="169"/>
      <c r="J94" s="169"/>
      <c r="K94" s="169"/>
      <c r="L94" s="169"/>
      <c r="M94" s="169"/>
    </row>
    <row r="95" spans="2:13" ht="46.5" hidden="1">
      <c r="B95" s="460"/>
      <c r="C95" s="462"/>
      <c r="D95" s="462"/>
      <c r="E95" s="87" t="s">
        <v>405</v>
      </c>
      <c r="F95" s="75" t="s">
        <v>15</v>
      </c>
      <c r="G95" s="165"/>
      <c r="H95" s="94"/>
      <c r="I95" s="169"/>
      <c r="J95" s="169"/>
      <c r="K95" s="169"/>
      <c r="L95" s="169"/>
      <c r="M95" s="169"/>
    </row>
    <row r="96" spans="2:13" ht="31.5" customHeight="1" hidden="1">
      <c r="B96" s="460"/>
      <c r="C96" s="462"/>
      <c r="D96" s="462"/>
      <c r="E96" s="92"/>
      <c r="F96" s="75" t="s">
        <v>16</v>
      </c>
      <c r="G96" s="80"/>
      <c r="H96" s="81"/>
      <c r="I96" s="169"/>
      <c r="J96" s="169"/>
      <c r="K96" s="169"/>
      <c r="L96" s="169"/>
      <c r="M96" s="169"/>
    </row>
    <row r="97" spans="2:13" ht="30.75" hidden="1">
      <c r="B97" s="460"/>
      <c r="C97" s="462"/>
      <c r="D97" s="462"/>
      <c r="E97" s="92"/>
      <c r="F97" s="75" t="s">
        <v>17</v>
      </c>
      <c r="G97" s="162"/>
      <c r="H97" s="85"/>
      <c r="I97" s="169"/>
      <c r="J97" s="169"/>
      <c r="K97" s="169"/>
      <c r="L97" s="169"/>
      <c r="M97" s="169"/>
    </row>
    <row r="98" spans="2:13" ht="46.5" hidden="1">
      <c r="B98" s="461"/>
      <c r="C98" s="463"/>
      <c r="D98" s="463"/>
      <c r="E98" s="93"/>
      <c r="F98" s="75" t="s">
        <v>18</v>
      </c>
      <c r="G98" s="162"/>
      <c r="H98" s="85"/>
      <c r="I98" s="169"/>
      <c r="J98" s="169"/>
      <c r="K98" s="169"/>
      <c r="L98" s="169"/>
      <c r="M98" s="169"/>
    </row>
    <row r="99" spans="2:13" ht="15" hidden="1">
      <c r="B99" s="459" t="s">
        <v>334</v>
      </c>
      <c r="C99" s="394" t="s">
        <v>120</v>
      </c>
      <c r="D99" s="394" t="s">
        <v>34</v>
      </c>
      <c r="E99" s="82"/>
      <c r="F99" s="77" t="s">
        <v>21</v>
      </c>
      <c r="G99" s="80">
        <f>G100+G101+G102+G103+G104</f>
        <v>0</v>
      </c>
      <c r="H99" s="81"/>
      <c r="I99" s="169"/>
      <c r="J99" s="169"/>
      <c r="K99" s="169"/>
      <c r="L99" s="169"/>
      <c r="M99" s="169"/>
    </row>
    <row r="100" spans="2:13" ht="30.75" hidden="1">
      <c r="B100" s="460"/>
      <c r="C100" s="462"/>
      <c r="D100" s="462"/>
      <c r="E100" s="92"/>
      <c r="F100" s="75" t="s">
        <v>14</v>
      </c>
      <c r="G100" s="80"/>
      <c r="H100" s="81"/>
      <c r="I100" s="169"/>
      <c r="J100" s="169"/>
      <c r="K100" s="169"/>
      <c r="L100" s="169"/>
      <c r="M100" s="169"/>
    </row>
    <row r="101" spans="2:13" ht="46.5" hidden="1">
      <c r="B101" s="460"/>
      <c r="C101" s="462"/>
      <c r="D101" s="462"/>
      <c r="E101" s="87" t="s">
        <v>405</v>
      </c>
      <c r="F101" s="75" t="s">
        <v>15</v>
      </c>
      <c r="G101" s="80"/>
      <c r="H101" s="81"/>
      <c r="I101" s="169"/>
      <c r="J101" s="169"/>
      <c r="K101" s="169"/>
      <c r="L101" s="169"/>
      <c r="M101" s="169"/>
    </row>
    <row r="102" spans="2:13" ht="31.5" customHeight="1" hidden="1">
      <c r="B102" s="460"/>
      <c r="C102" s="462"/>
      <c r="D102" s="462"/>
      <c r="E102" s="92"/>
      <c r="F102" s="75" t="s">
        <v>16</v>
      </c>
      <c r="G102" s="80"/>
      <c r="H102" s="81"/>
      <c r="I102" s="169"/>
      <c r="J102" s="169"/>
      <c r="K102" s="169"/>
      <c r="L102" s="169"/>
      <c r="M102" s="169"/>
    </row>
    <row r="103" spans="2:13" ht="30.75" hidden="1">
      <c r="B103" s="460"/>
      <c r="C103" s="462"/>
      <c r="D103" s="462"/>
      <c r="E103" s="92"/>
      <c r="F103" s="75" t="s">
        <v>17</v>
      </c>
      <c r="G103" s="164"/>
      <c r="H103" s="84"/>
      <c r="I103" s="169"/>
      <c r="J103" s="169"/>
      <c r="K103" s="169"/>
      <c r="L103" s="169"/>
      <c r="M103" s="169"/>
    </row>
    <row r="104" spans="2:13" ht="46.5" hidden="1">
      <c r="B104" s="461"/>
      <c r="C104" s="463"/>
      <c r="D104" s="463"/>
      <c r="E104" s="93"/>
      <c r="F104" s="75" t="s">
        <v>18</v>
      </c>
      <c r="G104" s="164"/>
      <c r="H104" s="84"/>
      <c r="I104" s="169"/>
      <c r="J104" s="169"/>
      <c r="K104" s="169"/>
      <c r="L104" s="169"/>
      <c r="M104" s="169"/>
    </row>
    <row r="105" spans="2:13" ht="15" hidden="1">
      <c r="B105" s="468" t="s">
        <v>335</v>
      </c>
      <c r="C105" s="394" t="s">
        <v>115</v>
      </c>
      <c r="D105" s="394" t="s">
        <v>20</v>
      </c>
      <c r="E105" s="82"/>
      <c r="F105" s="77" t="s">
        <v>21</v>
      </c>
      <c r="G105" s="80">
        <f>G106+G107+G108+G109+G110</f>
        <v>0</v>
      </c>
      <c r="H105" s="81"/>
      <c r="I105" s="169"/>
      <c r="J105" s="169"/>
      <c r="K105" s="169"/>
      <c r="L105" s="169"/>
      <c r="M105" s="169"/>
    </row>
    <row r="106" spans="2:13" ht="30.75" hidden="1">
      <c r="B106" s="469"/>
      <c r="C106" s="462"/>
      <c r="D106" s="395"/>
      <c r="E106" s="83"/>
      <c r="F106" s="75" t="s">
        <v>14</v>
      </c>
      <c r="G106" s="164"/>
      <c r="H106" s="84"/>
      <c r="I106" s="169"/>
      <c r="J106" s="169"/>
      <c r="K106" s="169"/>
      <c r="L106" s="169"/>
      <c r="M106" s="169"/>
    </row>
    <row r="107" spans="2:13" ht="46.5" hidden="1">
      <c r="B107" s="469"/>
      <c r="C107" s="462"/>
      <c r="D107" s="395"/>
      <c r="E107" s="87" t="s">
        <v>405</v>
      </c>
      <c r="F107" s="75" t="s">
        <v>15</v>
      </c>
      <c r="G107" s="164"/>
      <c r="H107" s="84"/>
      <c r="I107" s="169"/>
      <c r="J107" s="169"/>
      <c r="K107" s="169"/>
      <c r="L107" s="169"/>
      <c r="M107" s="169"/>
    </row>
    <row r="108" spans="2:13" ht="21" customHeight="1" hidden="1">
      <c r="B108" s="469"/>
      <c r="C108" s="462"/>
      <c r="D108" s="395"/>
      <c r="E108" s="83"/>
      <c r="F108" s="75" t="s">
        <v>16</v>
      </c>
      <c r="G108" s="164"/>
      <c r="H108" s="84"/>
      <c r="I108" s="169"/>
      <c r="J108" s="169"/>
      <c r="K108" s="169"/>
      <c r="L108" s="169"/>
      <c r="M108" s="169"/>
    </row>
    <row r="109" spans="2:13" ht="30.75" hidden="1">
      <c r="B109" s="469"/>
      <c r="C109" s="462"/>
      <c r="D109" s="395"/>
      <c r="E109" s="83"/>
      <c r="F109" s="75" t="s">
        <v>17</v>
      </c>
      <c r="G109" s="164"/>
      <c r="H109" s="84"/>
      <c r="I109" s="169"/>
      <c r="J109" s="169"/>
      <c r="K109" s="169"/>
      <c r="L109" s="169"/>
      <c r="M109" s="169"/>
    </row>
    <row r="110" spans="2:13" ht="46.5" hidden="1">
      <c r="B110" s="470"/>
      <c r="C110" s="463"/>
      <c r="D110" s="396"/>
      <c r="E110" s="88"/>
      <c r="F110" s="75" t="s">
        <v>18</v>
      </c>
      <c r="G110" s="164"/>
      <c r="H110" s="84"/>
      <c r="I110" s="169"/>
      <c r="J110" s="169"/>
      <c r="K110" s="169"/>
      <c r="L110" s="169"/>
      <c r="M110" s="169"/>
    </row>
    <row r="111" spans="2:13" ht="15" hidden="1">
      <c r="B111" s="468" t="s">
        <v>336</v>
      </c>
      <c r="C111" s="394" t="s">
        <v>116</v>
      </c>
      <c r="D111" s="394" t="s">
        <v>34</v>
      </c>
      <c r="E111" s="82"/>
      <c r="F111" s="77" t="s">
        <v>21</v>
      </c>
      <c r="G111" s="80">
        <f>G112+G113+G114+G115+G116</f>
        <v>0</v>
      </c>
      <c r="H111" s="81"/>
      <c r="I111" s="169"/>
      <c r="J111" s="169"/>
      <c r="K111" s="169"/>
      <c r="L111" s="169"/>
      <c r="M111" s="169"/>
    </row>
    <row r="112" spans="2:13" ht="30.75" hidden="1">
      <c r="B112" s="469"/>
      <c r="C112" s="462"/>
      <c r="D112" s="462"/>
      <c r="E112" s="92"/>
      <c r="F112" s="75" t="s">
        <v>14</v>
      </c>
      <c r="G112" s="164"/>
      <c r="H112" s="84"/>
      <c r="I112" s="169"/>
      <c r="J112" s="169"/>
      <c r="K112" s="169"/>
      <c r="L112" s="169"/>
      <c r="M112" s="169"/>
    </row>
    <row r="113" spans="2:13" ht="46.5" hidden="1">
      <c r="B113" s="469"/>
      <c r="C113" s="462"/>
      <c r="D113" s="462"/>
      <c r="E113" s="92"/>
      <c r="F113" s="75" t="s">
        <v>15</v>
      </c>
      <c r="G113" s="164"/>
      <c r="H113" s="84"/>
      <c r="I113" s="169"/>
      <c r="J113" s="169"/>
      <c r="K113" s="169"/>
      <c r="L113" s="169"/>
      <c r="M113" s="169"/>
    </row>
    <row r="114" spans="2:13" ht="31.5" customHeight="1" hidden="1">
      <c r="B114" s="469"/>
      <c r="C114" s="462"/>
      <c r="D114" s="462"/>
      <c r="E114" s="87" t="s">
        <v>405</v>
      </c>
      <c r="F114" s="75" t="s">
        <v>16</v>
      </c>
      <c r="G114" s="164"/>
      <c r="H114" s="84"/>
      <c r="I114" s="169"/>
      <c r="J114" s="169"/>
      <c r="K114" s="169"/>
      <c r="L114" s="169"/>
      <c r="M114" s="169"/>
    </row>
    <row r="115" spans="2:13" ht="30.75" hidden="1">
      <c r="B115" s="469"/>
      <c r="C115" s="462"/>
      <c r="D115" s="462"/>
      <c r="E115" s="92"/>
      <c r="F115" s="75" t="s">
        <v>17</v>
      </c>
      <c r="G115" s="164"/>
      <c r="H115" s="84"/>
      <c r="I115" s="169"/>
      <c r="J115" s="169"/>
      <c r="K115" s="169"/>
      <c r="L115" s="169"/>
      <c r="M115" s="169"/>
    </row>
    <row r="116" spans="2:13" ht="46.5" hidden="1">
      <c r="B116" s="470"/>
      <c r="C116" s="463"/>
      <c r="D116" s="463"/>
      <c r="E116" s="93"/>
      <c r="F116" s="75" t="s">
        <v>18</v>
      </c>
      <c r="G116" s="164"/>
      <c r="H116" s="84"/>
      <c r="I116" s="169"/>
      <c r="J116" s="169"/>
      <c r="K116" s="169"/>
      <c r="L116" s="169"/>
      <c r="M116" s="169"/>
    </row>
    <row r="117" spans="2:13" ht="15" hidden="1">
      <c r="B117" s="468" t="s">
        <v>337</v>
      </c>
      <c r="C117" s="394" t="s">
        <v>117</v>
      </c>
      <c r="D117" s="394" t="s">
        <v>118</v>
      </c>
      <c r="E117" s="82"/>
      <c r="F117" s="77" t="s">
        <v>21</v>
      </c>
      <c r="G117" s="80">
        <f>G118+G119+G120+G121+G122</f>
        <v>0</v>
      </c>
      <c r="H117" s="81"/>
      <c r="I117" s="169"/>
      <c r="J117" s="169"/>
      <c r="K117" s="169"/>
      <c r="L117" s="169"/>
      <c r="M117" s="169"/>
    </row>
    <row r="118" spans="2:13" ht="30.75" hidden="1">
      <c r="B118" s="469"/>
      <c r="C118" s="462"/>
      <c r="D118" s="462"/>
      <c r="E118" s="92"/>
      <c r="F118" s="75" t="s">
        <v>14</v>
      </c>
      <c r="G118" s="164"/>
      <c r="H118" s="84"/>
      <c r="I118" s="169"/>
      <c r="J118" s="169"/>
      <c r="K118" s="169"/>
      <c r="L118" s="169"/>
      <c r="M118" s="169"/>
    </row>
    <row r="119" spans="2:13" ht="46.5" hidden="1">
      <c r="B119" s="469"/>
      <c r="C119" s="462"/>
      <c r="D119" s="462"/>
      <c r="E119" s="87" t="s">
        <v>405</v>
      </c>
      <c r="F119" s="75" t="s">
        <v>15</v>
      </c>
      <c r="G119" s="164"/>
      <c r="H119" s="84"/>
      <c r="I119" s="169"/>
      <c r="J119" s="169"/>
      <c r="K119" s="169"/>
      <c r="L119" s="169"/>
      <c r="M119" s="169"/>
    </row>
    <row r="120" spans="2:13" ht="31.5" customHeight="1" hidden="1">
      <c r="B120" s="469"/>
      <c r="C120" s="462"/>
      <c r="D120" s="462"/>
      <c r="E120" s="92"/>
      <c r="F120" s="75" t="s">
        <v>16</v>
      </c>
      <c r="G120" s="164"/>
      <c r="H120" s="84"/>
      <c r="I120" s="169"/>
      <c r="J120" s="169"/>
      <c r="K120" s="169"/>
      <c r="L120" s="169"/>
      <c r="M120" s="169"/>
    </row>
    <row r="121" spans="2:13" ht="30.75" hidden="1">
      <c r="B121" s="469"/>
      <c r="C121" s="462"/>
      <c r="D121" s="462"/>
      <c r="E121" s="92"/>
      <c r="F121" s="75" t="s">
        <v>17</v>
      </c>
      <c r="G121" s="164"/>
      <c r="H121" s="84"/>
      <c r="I121" s="169"/>
      <c r="J121" s="169"/>
      <c r="K121" s="169"/>
      <c r="L121" s="169"/>
      <c r="M121" s="169"/>
    </row>
    <row r="122" spans="2:13" ht="46.5" hidden="1">
      <c r="B122" s="470"/>
      <c r="C122" s="463"/>
      <c r="D122" s="463"/>
      <c r="E122" s="93"/>
      <c r="F122" s="75" t="s">
        <v>18</v>
      </c>
      <c r="G122" s="164"/>
      <c r="H122" s="84"/>
      <c r="I122" s="169"/>
      <c r="J122" s="169"/>
      <c r="K122" s="169"/>
      <c r="L122" s="169"/>
      <c r="M122" s="169"/>
    </row>
    <row r="123" spans="2:13" ht="15" hidden="1">
      <c r="B123" s="487" t="s">
        <v>338</v>
      </c>
      <c r="C123" s="394" t="s">
        <v>119</v>
      </c>
      <c r="D123" s="394" t="s">
        <v>136</v>
      </c>
      <c r="E123" s="82"/>
      <c r="F123" s="77" t="s">
        <v>21</v>
      </c>
      <c r="G123" s="80">
        <f>G124+G125+G126+G127+G128</f>
        <v>0</v>
      </c>
      <c r="H123" s="81"/>
      <c r="I123" s="169"/>
      <c r="J123" s="169"/>
      <c r="K123" s="169"/>
      <c r="L123" s="169"/>
      <c r="M123" s="169"/>
    </row>
    <row r="124" spans="2:13" ht="30.75" hidden="1">
      <c r="B124" s="487"/>
      <c r="C124" s="462"/>
      <c r="D124" s="462"/>
      <c r="E124" s="92"/>
      <c r="F124" s="75" t="s">
        <v>14</v>
      </c>
      <c r="G124" s="164"/>
      <c r="H124" s="84"/>
      <c r="I124" s="169"/>
      <c r="J124" s="169"/>
      <c r="K124" s="169"/>
      <c r="L124" s="169"/>
      <c r="M124" s="169"/>
    </row>
    <row r="125" spans="2:13" ht="46.5" hidden="1">
      <c r="B125" s="487"/>
      <c r="C125" s="462"/>
      <c r="D125" s="462"/>
      <c r="E125" s="92"/>
      <c r="F125" s="75" t="s">
        <v>15</v>
      </c>
      <c r="G125" s="164"/>
      <c r="H125" s="84"/>
      <c r="I125" s="169"/>
      <c r="J125" s="169"/>
      <c r="K125" s="169"/>
      <c r="L125" s="169"/>
      <c r="M125" s="169"/>
    </row>
    <row r="126" spans="2:13" ht="31.5" customHeight="1" hidden="1">
      <c r="B126" s="487"/>
      <c r="C126" s="462"/>
      <c r="D126" s="462"/>
      <c r="E126" s="87" t="s">
        <v>405</v>
      </c>
      <c r="F126" s="75" t="s">
        <v>16</v>
      </c>
      <c r="G126" s="164"/>
      <c r="H126" s="84"/>
      <c r="I126" s="169"/>
      <c r="J126" s="169"/>
      <c r="K126" s="169"/>
      <c r="L126" s="169"/>
      <c r="M126" s="169"/>
    </row>
    <row r="127" spans="2:13" ht="30.75" hidden="1">
      <c r="B127" s="487"/>
      <c r="C127" s="462"/>
      <c r="D127" s="462"/>
      <c r="E127" s="92"/>
      <c r="F127" s="75" t="s">
        <v>17</v>
      </c>
      <c r="G127" s="164"/>
      <c r="H127" s="84"/>
      <c r="I127" s="169"/>
      <c r="J127" s="169"/>
      <c r="K127" s="169"/>
      <c r="L127" s="169"/>
      <c r="M127" s="169"/>
    </row>
    <row r="128" spans="2:13" ht="46.5" hidden="1">
      <c r="B128" s="487"/>
      <c r="C128" s="463"/>
      <c r="D128" s="463"/>
      <c r="E128" s="93"/>
      <c r="F128" s="75" t="s">
        <v>18</v>
      </c>
      <c r="G128" s="164"/>
      <c r="H128" s="84"/>
      <c r="I128" s="169"/>
      <c r="J128" s="169"/>
      <c r="K128" s="169"/>
      <c r="L128" s="169"/>
      <c r="M128" s="169"/>
    </row>
    <row r="129" spans="2:13" ht="15" hidden="1">
      <c r="B129" s="468" t="s">
        <v>339</v>
      </c>
      <c r="C129" s="394" t="s">
        <v>139</v>
      </c>
      <c r="D129" s="394" t="s">
        <v>136</v>
      </c>
      <c r="E129" s="82"/>
      <c r="F129" s="77" t="s">
        <v>21</v>
      </c>
      <c r="G129" s="80">
        <f>G130+G131+G132+G133+G134</f>
        <v>0</v>
      </c>
      <c r="H129" s="81"/>
      <c r="I129" s="169"/>
      <c r="J129" s="169"/>
      <c r="K129" s="169"/>
      <c r="L129" s="169"/>
      <c r="M129" s="169"/>
    </row>
    <row r="130" spans="2:13" ht="30.75" hidden="1">
      <c r="B130" s="469"/>
      <c r="C130" s="462"/>
      <c r="D130" s="462"/>
      <c r="E130" s="92"/>
      <c r="F130" s="75" t="s">
        <v>14</v>
      </c>
      <c r="G130" s="164"/>
      <c r="H130" s="84"/>
      <c r="I130" s="169"/>
      <c r="J130" s="169"/>
      <c r="K130" s="169"/>
      <c r="L130" s="169"/>
      <c r="M130" s="169"/>
    </row>
    <row r="131" spans="2:13" ht="46.5" hidden="1">
      <c r="B131" s="469"/>
      <c r="C131" s="462"/>
      <c r="D131" s="462"/>
      <c r="E131" s="87" t="s">
        <v>405</v>
      </c>
      <c r="F131" s="75" t="s">
        <v>15</v>
      </c>
      <c r="G131" s="164"/>
      <c r="H131" s="84"/>
      <c r="I131" s="169"/>
      <c r="J131" s="169"/>
      <c r="K131" s="169"/>
      <c r="L131" s="169"/>
      <c r="M131" s="169"/>
    </row>
    <row r="132" spans="2:13" ht="31.5" customHeight="1" hidden="1">
      <c r="B132" s="469"/>
      <c r="C132" s="462"/>
      <c r="D132" s="462"/>
      <c r="E132" s="92"/>
      <c r="F132" s="75" t="s">
        <v>16</v>
      </c>
      <c r="G132" s="164"/>
      <c r="H132" s="84"/>
      <c r="I132" s="169"/>
      <c r="J132" s="169"/>
      <c r="K132" s="169"/>
      <c r="L132" s="169"/>
      <c r="M132" s="169"/>
    </row>
    <row r="133" spans="2:13" ht="30.75" hidden="1">
      <c r="B133" s="469"/>
      <c r="C133" s="462"/>
      <c r="D133" s="462"/>
      <c r="E133" s="92"/>
      <c r="F133" s="75" t="s">
        <v>17</v>
      </c>
      <c r="G133" s="164"/>
      <c r="H133" s="84"/>
      <c r="I133" s="169"/>
      <c r="J133" s="169"/>
      <c r="K133" s="169"/>
      <c r="L133" s="169"/>
      <c r="M133" s="169"/>
    </row>
    <row r="134" spans="2:13" ht="46.5" hidden="1">
      <c r="B134" s="470"/>
      <c r="C134" s="463"/>
      <c r="D134" s="463"/>
      <c r="E134" s="93"/>
      <c r="F134" s="75" t="s">
        <v>18</v>
      </c>
      <c r="G134" s="164"/>
      <c r="H134" s="84"/>
      <c r="I134" s="169"/>
      <c r="J134" s="169"/>
      <c r="K134" s="169"/>
      <c r="L134" s="169"/>
      <c r="M134" s="169"/>
    </row>
    <row r="135" spans="2:13" ht="15" hidden="1">
      <c r="B135" s="459" t="s">
        <v>340</v>
      </c>
      <c r="C135" s="394" t="s">
        <v>39</v>
      </c>
      <c r="D135" s="394" t="s">
        <v>30</v>
      </c>
      <c r="E135" s="82"/>
      <c r="F135" s="77" t="s">
        <v>21</v>
      </c>
      <c r="G135" s="80">
        <f>G136+G137+G138+G139+G140</f>
        <v>0</v>
      </c>
      <c r="H135" s="81"/>
      <c r="I135" s="169"/>
      <c r="J135" s="169"/>
      <c r="K135" s="169"/>
      <c r="L135" s="169"/>
      <c r="M135" s="169"/>
    </row>
    <row r="136" spans="2:13" ht="31.5" customHeight="1" hidden="1">
      <c r="B136" s="460"/>
      <c r="C136" s="462"/>
      <c r="D136" s="462"/>
      <c r="E136" s="92"/>
      <c r="F136" s="75" t="s">
        <v>14</v>
      </c>
      <c r="G136" s="80"/>
      <c r="H136" s="81"/>
      <c r="I136" s="169"/>
      <c r="J136" s="169"/>
      <c r="K136" s="169"/>
      <c r="L136" s="169"/>
      <c r="M136" s="169"/>
    </row>
    <row r="137" spans="2:13" ht="46.5" hidden="1">
      <c r="B137" s="460"/>
      <c r="C137" s="462"/>
      <c r="D137" s="462"/>
      <c r="E137" s="87" t="s">
        <v>405</v>
      </c>
      <c r="F137" s="75" t="s">
        <v>15</v>
      </c>
      <c r="G137" s="80"/>
      <c r="H137" s="81"/>
      <c r="I137" s="169"/>
      <c r="J137" s="169"/>
      <c r="K137" s="169"/>
      <c r="L137" s="169"/>
      <c r="M137" s="169"/>
    </row>
    <row r="138" spans="2:13" ht="15" hidden="1">
      <c r="B138" s="460"/>
      <c r="C138" s="462"/>
      <c r="D138" s="462"/>
      <c r="E138" s="92"/>
      <c r="F138" s="75" t="s">
        <v>16</v>
      </c>
      <c r="G138" s="80"/>
      <c r="H138" s="81"/>
      <c r="I138" s="169"/>
      <c r="J138" s="169"/>
      <c r="K138" s="169"/>
      <c r="L138" s="169"/>
      <c r="M138" s="169"/>
    </row>
    <row r="139" spans="2:13" ht="30.75" hidden="1">
      <c r="B139" s="460"/>
      <c r="C139" s="462"/>
      <c r="D139" s="462"/>
      <c r="E139" s="92"/>
      <c r="F139" s="75" t="s">
        <v>17</v>
      </c>
      <c r="G139" s="164"/>
      <c r="H139" s="84"/>
      <c r="I139" s="169"/>
      <c r="J139" s="169"/>
      <c r="K139" s="169"/>
      <c r="L139" s="169"/>
      <c r="M139" s="169"/>
    </row>
    <row r="140" spans="2:13" ht="46.5" hidden="1">
      <c r="B140" s="461"/>
      <c r="C140" s="463"/>
      <c r="D140" s="463"/>
      <c r="E140" s="93"/>
      <c r="F140" s="75" t="s">
        <v>18</v>
      </c>
      <c r="G140" s="164"/>
      <c r="H140" s="84"/>
      <c r="I140" s="169"/>
      <c r="J140" s="169"/>
      <c r="K140" s="169"/>
      <c r="L140" s="169"/>
      <c r="M140" s="169"/>
    </row>
    <row r="141" spans="2:13" ht="15">
      <c r="B141" s="468" t="s">
        <v>341</v>
      </c>
      <c r="C141" s="394" t="s">
        <v>40</v>
      </c>
      <c r="D141" s="394" t="s">
        <v>28</v>
      </c>
      <c r="E141" s="82"/>
      <c r="F141" s="77" t="s">
        <v>21</v>
      </c>
      <c r="G141" s="163">
        <v>200</v>
      </c>
      <c r="H141" s="90">
        <v>200</v>
      </c>
      <c r="I141" s="169">
        <v>100</v>
      </c>
      <c r="J141" s="169"/>
      <c r="K141" s="169"/>
      <c r="L141" s="169"/>
      <c r="M141" s="169"/>
    </row>
    <row r="142" spans="2:13" ht="141.75" customHeight="1">
      <c r="B142" s="524"/>
      <c r="C142" s="522"/>
      <c r="D142" s="475"/>
      <c r="E142" s="95"/>
      <c r="F142" s="75" t="s">
        <v>375</v>
      </c>
      <c r="G142" s="163">
        <v>200</v>
      </c>
      <c r="H142" s="90">
        <v>200</v>
      </c>
      <c r="I142" s="169">
        <v>100</v>
      </c>
      <c r="J142" s="169"/>
      <c r="K142" s="169"/>
      <c r="L142" s="169"/>
      <c r="M142" s="169"/>
    </row>
    <row r="143" spans="2:13" ht="30.75">
      <c r="B143" s="524"/>
      <c r="C143" s="522"/>
      <c r="D143" s="475"/>
      <c r="E143" s="95"/>
      <c r="F143" s="75" t="s">
        <v>14</v>
      </c>
      <c r="G143" s="163"/>
      <c r="H143" s="90"/>
      <c r="I143" s="169"/>
      <c r="J143" s="169"/>
      <c r="K143" s="169"/>
      <c r="L143" s="169"/>
      <c r="M143" s="169"/>
    </row>
    <row r="144" spans="2:13" ht="46.5">
      <c r="B144" s="524"/>
      <c r="C144" s="522"/>
      <c r="D144" s="475"/>
      <c r="E144" s="87" t="s">
        <v>405</v>
      </c>
      <c r="F144" s="75" t="s">
        <v>15</v>
      </c>
      <c r="G144" s="163"/>
      <c r="H144" s="90"/>
      <c r="I144" s="169"/>
      <c r="J144" s="169"/>
      <c r="K144" s="169"/>
      <c r="L144" s="169"/>
      <c r="M144" s="169"/>
    </row>
    <row r="145" spans="2:13" ht="110.25" customHeight="1">
      <c r="B145" s="524"/>
      <c r="C145" s="522"/>
      <c r="D145" s="475"/>
      <c r="E145" s="95"/>
      <c r="F145" s="75" t="s">
        <v>164</v>
      </c>
      <c r="G145" s="163"/>
      <c r="H145" s="90"/>
      <c r="I145" s="171"/>
      <c r="J145" s="169"/>
      <c r="K145" s="169"/>
      <c r="L145" s="169"/>
      <c r="M145" s="169"/>
    </row>
    <row r="146" spans="2:13" ht="30.75">
      <c r="B146" s="524"/>
      <c r="C146" s="522"/>
      <c r="D146" s="475"/>
      <c r="E146" s="95"/>
      <c r="F146" s="75" t="s">
        <v>17</v>
      </c>
      <c r="G146" s="163"/>
      <c r="H146" s="90"/>
      <c r="I146" s="169"/>
      <c r="J146" s="169"/>
      <c r="K146" s="169"/>
      <c r="L146" s="169"/>
      <c r="M146" s="169"/>
    </row>
    <row r="147" spans="2:13" ht="46.5">
      <c r="B147" s="524"/>
      <c r="C147" s="522"/>
      <c r="D147" s="476"/>
      <c r="E147" s="96"/>
      <c r="F147" s="75" t="s">
        <v>18</v>
      </c>
      <c r="G147" s="163"/>
      <c r="H147" s="90"/>
      <c r="I147" s="169"/>
      <c r="J147" s="169"/>
      <c r="K147" s="169"/>
      <c r="L147" s="169"/>
      <c r="M147" s="169"/>
    </row>
    <row r="148" spans="2:13" ht="98.25" customHeight="1">
      <c r="B148" s="524"/>
      <c r="C148" s="522"/>
      <c r="D148" s="92" t="s">
        <v>211</v>
      </c>
      <c r="E148" s="87" t="s">
        <v>405</v>
      </c>
      <c r="F148" s="75" t="s">
        <v>149</v>
      </c>
      <c r="G148" s="163"/>
      <c r="H148" s="90"/>
      <c r="I148" s="169"/>
      <c r="J148" s="169"/>
      <c r="K148" s="169"/>
      <c r="L148" s="169"/>
      <c r="M148" s="169"/>
    </row>
    <row r="149" spans="2:13" ht="62.25">
      <c r="B149" s="525"/>
      <c r="C149" s="523"/>
      <c r="D149" s="92" t="s">
        <v>234</v>
      </c>
      <c r="E149" s="87" t="s">
        <v>405</v>
      </c>
      <c r="F149" s="75" t="s">
        <v>149</v>
      </c>
      <c r="G149" s="163"/>
      <c r="H149" s="90"/>
      <c r="I149" s="169"/>
      <c r="J149" s="169"/>
      <c r="K149" s="169"/>
      <c r="L149" s="169"/>
      <c r="M149" s="169"/>
    </row>
    <row r="150" spans="2:13" ht="15" hidden="1">
      <c r="B150" s="459" t="s">
        <v>342</v>
      </c>
      <c r="C150" s="394" t="s">
        <v>253</v>
      </c>
      <c r="D150" s="394" t="s">
        <v>30</v>
      </c>
      <c r="E150" s="82"/>
      <c r="F150" s="77" t="s">
        <v>21</v>
      </c>
      <c r="G150" s="80">
        <f>G151+G152+G153+G154+G155</f>
        <v>0</v>
      </c>
      <c r="H150" s="81"/>
      <c r="I150" s="169"/>
      <c r="J150" s="169"/>
      <c r="K150" s="169"/>
      <c r="L150" s="169"/>
      <c r="M150" s="169"/>
    </row>
    <row r="151" spans="2:13" ht="30.75" hidden="1">
      <c r="B151" s="460"/>
      <c r="C151" s="462"/>
      <c r="D151" s="462"/>
      <c r="E151" s="92"/>
      <c r="F151" s="75" t="s">
        <v>14</v>
      </c>
      <c r="G151" s="80"/>
      <c r="H151" s="81"/>
      <c r="I151" s="169"/>
      <c r="J151" s="169"/>
      <c r="K151" s="169"/>
      <c r="L151" s="169"/>
      <c r="M151" s="169"/>
    </row>
    <row r="152" spans="2:13" ht="46.5" hidden="1">
      <c r="B152" s="460"/>
      <c r="C152" s="462"/>
      <c r="D152" s="462"/>
      <c r="E152" s="87" t="s">
        <v>405</v>
      </c>
      <c r="F152" s="75" t="s">
        <v>15</v>
      </c>
      <c r="G152" s="80"/>
      <c r="H152" s="81"/>
      <c r="I152" s="169"/>
      <c r="J152" s="169"/>
      <c r="K152" s="169"/>
      <c r="L152" s="169"/>
      <c r="M152" s="169"/>
    </row>
    <row r="153" spans="2:13" ht="15" hidden="1">
      <c r="B153" s="460"/>
      <c r="C153" s="462"/>
      <c r="D153" s="462"/>
      <c r="E153" s="92"/>
      <c r="F153" s="75" t="s">
        <v>16</v>
      </c>
      <c r="G153" s="80"/>
      <c r="H153" s="81"/>
      <c r="I153" s="169"/>
      <c r="J153" s="169"/>
      <c r="K153" s="169"/>
      <c r="L153" s="169"/>
      <c r="M153" s="169"/>
    </row>
    <row r="154" spans="2:13" ht="30.75" hidden="1">
      <c r="B154" s="460"/>
      <c r="C154" s="462"/>
      <c r="D154" s="462"/>
      <c r="E154" s="92"/>
      <c r="F154" s="75" t="s">
        <v>17</v>
      </c>
      <c r="G154" s="80"/>
      <c r="H154" s="81"/>
      <c r="I154" s="169"/>
      <c r="J154" s="169"/>
      <c r="K154" s="169"/>
      <c r="L154" s="169"/>
      <c r="M154" s="169"/>
    </row>
    <row r="155" spans="2:13" ht="46.5" hidden="1">
      <c r="B155" s="461"/>
      <c r="C155" s="463"/>
      <c r="D155" s="463"/>
      <c r="E155" s="93"/>
      <c r="F155" s="75" t="s">
        <v>18</v>
      </c>
      <c r="G155" s="80"/>
      <c r="H155" s="81"/>
      <c r="I155" s="169"/>
      <c r="J155" s="169"/>
      <c r="K155" s="169"/>
      <c r="L155" s="169"/>
      <c r="M155" s="169"/>
    </row>
    <row r="156" spans="2:13" ht="15" hidden="1">
      <c r="B156" s="459" t="s">
        <v>343</v>
      </c>
      <c r="C156" s="394" t="s">
        <v>252</v>
      </c>
      <c r="D156" s="394" t="s">
        <v>30</v>
      </c>
      <c r="E156" s="82"/>
      <c r="F156" s="77" t="s">
        <v>21</v>
      </c>
      <c r="G156" s="80">
        <f>G157+G158+G159+G160+G161</f>
        <v>0</v>
      </c>
      <c r="H156" s="81"/>
      <c r="I156" s="169"/>
      <c r="J156" s="169"/>
      <c r="K156" s="169"/>
      <c r="L156" s="169"/>
      <c r="M156" s="169"/>
    </row>
    <row r="157" spans="2:13" ht="30.75" hidden="1">
      <c r="B157" s="460"/>
      <c r="C157" s="462"/>
      <c r="D157" s="462"/>
      <c r="E157" s="92"/>
      <c r="F157" s="75" t="s">
        <v>14</v>
      </c>
      <c r="G157" s="80"/>
      <c r="H157" s="81"/>
      <c r="I157" s="169"/>
      <c r="J157" s="169"/>
      <c r="K157" s="169"/>
      <c r="L157" s="169"/>
      <c r="M157" s="169"/>
    </row>
    <row r="158" spans="2:13" ht="46.5" hidden="1">
      <c r="B158" s="460"/>
      <c r="C158" s="462"/>
      <c r="D158" s="462"/>
      <c r="E158" s="92"/>
      <c r="F158" s="75" t="s">
        <v>15</v>
      </c>
      <c r="G158" s="80"/>
      <c r="H158" s="81"/>
      <c r="I158" s="169"/>
      <c r="J158" s="169"/>
      <c r="K158" s="169"/>
      <c r="L158" s="169"/>
      <c r="M158" s="169"/>
    </row>
    <row r="159" spans="2:13" ht="31.5" customHeight="1" hidden="1">
      <c r="B159" s="460"/>
      <c r="C159" s="462"/>
      <c r="D159" s="462"/>
      <c r="E159" s="87" t="s">
        <v>405</v>
      </c>
      <c r="F159" s="75" t="s">
        <v>16</v>
      </c>
      <c r="G159" s="80"/>
      <c r="H159" s="81"/>
      <c r="I159" s="169"/>
      <c r="J159" s="169"/>
      <c r="K159" s="169"/>
      <c r="L159" s="169"/>
      <c r="M159" s="169"/>
    </row>
    <row r="160" spans="2:13" ht="30.75" hidden="1">
      <c r="B160" s="460"/>
      <c r="C160" s="462"/>
      <c r="D160" s="462"/>
      <c r="E160" s="92"/>
      <c r="F160" s="75" t="s">
        <v>17</v>
      </c>
      <c r="G160" s="162"/>
      <c r="H160" s="85"/>
      <c r="I160" s="169"/>
      <c r="J160" s="169"/>
      <c r="K160" s="169"/>
      <c r="L160" s="169"/>
      <c r="M160" s="169"/>
    </row>
    <row r="161" spans="2:13" ht="46.5" hidden="1">
      <c r="B161" s="461"/>
      <c r="C161" s="463"/>
      <c r="D161" s="463"/>
      <c r="E161" s="93"/>
      <c r="F161" s="75" t="s">
        <v>18</v>
      </c>
      <c r="G161" s="162"/>
      <c r="H161" s="85"/>
      <c r="I161" s="169"/>
      <c r="J161" s="169"/>
      <c r="K161" s="169"/>
      <c r="L161" s="169"/>
      <c r="M161" s="169"/>
    </row>
    <row r="162" spans="2:13" ht="15" hidden="1">
      <c r="B162" s="459" t="s">
        <v>344</v>
      </c>
      <c r="C162" s="394" t="s">
        <v>43</v>
      </c>
      <c r="D162" s="394" t="s">
        <v>44</v>
      </c>
      <c r="E162" s="82"/>
      <c r="F162" s="77" t="s">
        <v>21</v>
      </c>
      <c r="G162" s="80">
        <f>G163+G164+G165+G166+G167</f>
        <v>0</v>
      </c>
      <c r="H162" s="81"/>
      <c r="I162" s="169"/>
      <c r="J162" s="169"/>
      <c r="K162" s="169"/>
      <c r="L162" s="169"/>
      <c r="M162" s="169"/>
    </row>
    <row r="163" spans="2:13" ht="31.5" customHeight="1" hidden="1">
      <c r="B163" s="460"/>
      <c r="C163" s="462"/>
      <c r="D163" s="462"/>
      <c r="E163" s="92"/>
      <c r="F163" s="75" t="s">
        <v>14</v>
      </c>
      <c r="G163" s="80"/>
      <c r="H163" s="81"/>
      <c r="I163" s="169"/>
      <c r="J163" s="169"/>
      <c r="K163" s="169"/>
      <c r="L163" s="169"/>
      <c r="M163" s="169"/>
    </row>
    <row r="164" spans="2:13" ht="46.5" hidden="1">
      <c r="B164" s="460"/>
      <c r="C164" s="462"/>
      <c r="D164" s="462"/>
      <c r="E164" s="87" t="s">
        <v>405</v>
      </c>
      <c r="F164" s="75" t="s">
        <v>15</v>
      </c>
      <c r="G164" s="80"/>
      <c r="H164" s="81"/>
      <c r="I164" s="169"/>
      <c r="J164" s="169"/>
      <c r="K164" s="169"/>
      <c r="L164" s="169"/>
      <c r="M164" s="169"/>
    </row>
    <row r="165" spans="2:13" ht="15" hidden="1">
      <c r="B165" s="460"/>
      <c r="C165" s="462"/>
      <c r="D165" s="462"/>
      <c r="E165" s="92"/>
      <c r="F165" s="75" t="s">
        <v>16</v>
      </c>
      <c r="G165" s="80"/>
      <c r="H165" s="81"/>
      <c r="I165" s="169"/>
      <c r="J165" s="169"/>
      <c r="K165" s="169"/>
      <c r="L165" s="169"/>
      <c r="M165" s="169"/>
    </row>
    <row r="166" spans="2:13" ht="30.75" hidden="1">
      <c r="B166" s="460"/>
      <c r="C166" s="462"/>
      <c r="D166" s="462"/>
      <c r="E166" s="92"/>
      <c r="F166" s="75" t="s">
        <v>17</v>
      </c>
      <c r="G166" s="162"/>
      <c r="H166" s="85"/>
      <c r="I166" s="169"/>
      <c r="J166" s="169"/>
      <c r="K166" s="169"/>
      <c r="L166" s="169"/>
      <c r="M166" s="169"/>
    </row>
    <row r="167" spans="2:13" ht="46.5" hidden="1">
      <c r="B167" s="461"/>
      <c r="C167" s="463"/>
      <c r="D167" s="463"/>
      <c r="E167" s="93"/>
      <c r="F167" s="75" t="s">
        <v>18</v>
      </c>
      <c r="G167" s="162"/>
      <c r="H167" s="85"/>
      <c r="I167" s="169"/>
      <c r="J167" s="169"/>
      <c r="K167" s="169"/>
      <c r="L167" s="169"/>
      <c r="M167" s="169"/>
    </row>
    <row r="168" spans="2:13" ht="15">
      <c r="B168" s="459" t="s">
        <v>345</v>
      </c>
      <c r="C168" s="394" t="s">
        <v>307</v>
      </c>
      <c r="D168" s="394" t="s">
        <v>30</v>
      </c>
      <c r="E168" s="82"/>
      <c r="F168" s="77" t="s">
        <v>21</v>
      </c>
      <c r="G168" s="80">
        <v>3523</v>
      </c>
      <c r="H168" s="80">
        <v>3069.7</v>
      </c>
      <c r="I168" s="171"/>
      <c r="J168" s="169"/>
      <c r="K168" s="169"/>
      <c r="L168" s="169"/>
      <c r="M168" s="169"/>
    </row>
    <row r="169" spans="2:13" ht="31.5" customHeight="1">
      <c r="B169" s="460"/>
      <c r="C169" s="462"/>
      <c r="D169" s="462"/>
      <c r="E169" s="92"/>
      <c r="F169" s="75" t="s">
        <v>14</v>
      </c>
      <c r="G169" s="80"/>
      <c r="H169" s="81"/>
      <c r="I169" s="169"/>
      <c r="J169" s="169"/>
      <c r="K169" s="169"/>
      <c r="L169" s="169"/>
      <c r="M169" s="169"/>
    </row>
    <row r="170" spans="2:13" ht="46.5">
      <c r="B170" s="460"/>
      <c r="C170" s="462"/>
      <c r="D170" s="462"/>
      <c r="E170" s="92"/>
      <c r="F170" s="75" t="s">
        <v>15</v>
      </c>
      <c r="G170" s="80"/>
      <c r="H170" s="81"/>
      <c r="I170" s="169"/>
      <c r="J170" s="169"/>
      <c r="K170" s="169"/>
      <c r="L170" s="169"/>
      <c r="M170" s="169"/>
    </row>
    <row r="171" spans="2:13" ht="15">
      <c r="B171" s="460"/>
      <c r="C171" s="462"/>
      <c r="D171" s="462"/>
      <c r="E171" s="92"/>
      <c r="F171" s="75" t="s">
        <v>16</v>
      </c>
      <c r="G171" s="80">
        <v>3523</v>
      </c>
      <c r="H171" s="80">
        <v>3069.7</v>
      </c>
      <c r="I171" s="169"/>
      <c r="J171" s="169"/>
      <c r="K171" s="169"/>
      <c r="L171" s="169"/>
      <c r="M171" s="169"/>
    </row>
    <row r="172" spans="2:13" ht="93">
      <c r="B172" s="460"/>
      <c r="C172" s="462"/>
      <c r="D172" s="462"/>
      <c r="E172" s="87" t="s">
        <v>405</v>
      </c>
      <c r="F172" s="4" t="s">
        <v>314</v>
      </c>
      <c r="G172" s="80">
        <v>3523</v>
      </c>
      <c r="H172" s="80">
        <v>3069.7</v>
      </c>
      <c r="I172" s="169"/>
      <c r="J172" s="169"/>
      <c r="K172" s="169"/>
      <c r="L172" s="169"/>
      <c r="M172" s="169"/>
    </row>
    <row r="173" spans="2:13" ht="30.75">
      <c r="B173" s="460"/>
      <c r="C173" s="462"/>
      <c r="D173" s="462"/>
      <c r="E173" s="92"/>
      <c r="F173" s="75" t="s">
        <v>17</v>
      </c>
      <c r="G173" s="162"/>
      <c r="H173" s="85"/>
      <c r="I173" s="169"/>
      <c r="J173" s="169"/>
      <c r="K173" s="169"/>
      <c r="L173" s="169"/>
      <c r="M173" s="169"/>
    </row>
    <row r="174" spans="2:13" ht="46.5">
      <c r="B174" s="461"/>
      <c r="C174" s="463"/>
      <c r="D174" s="463"/>
      <c r="E174" s="93"/>
      <c r="F174" s="75" t="s">
        <v>18</v>
      </c>
      <c r="G174" s="80"/>
      <c r="H174" s="81"/>
      <c r="I174" s="169"/>
      <c r="J174" s="169"/>
      <c r="K174" s="169"/>
      <c r="L174" s="169"/>
      <c r="M174" s="169"/>
    </row>
    <row r="175" spans="2:13" ht="15">
      <c r="B175" s="459" t="s">
        <v>346</v>
      </c>
      <c r="C175" s="394" t="s">
        <v>308</v>
      </c>
      <c r="D175" s="394" t="s">
        <v>30</v>
      </c>
      <c r="E175" s="82"/>
      <c r="F175" s="77" t="s">
        <v>21</v>
      </c>
      <c r="G175" s="80">
        <f>G176+G177+G178+G180+G181</f>
        <v>170</v>
      </c>
      <c r="H175" s="81">
        <v>170</v>
      </c>
      <c r="I175" s="169">
        <v>100</v>
      </c>
      <c r="J175" s="169"/>
      <c r="K175" s="169"/>
      <c r="L175" s="169"/>
      <c r="M175" s="169"/>
    </row>
    <row r="176" spans="2:13" ht="31.5" customHeight="1">
      <c r="B176" s="460"/>
      <c r="C176" s="462"/>
      <c r="D176" s="462"/>
      <c r="E176" s="92"/>
      <c r="F176" s="75" t="s">
        <v>14</v>
      </c>
      <c r="G176" s="80"/>
      <c r="H176" s="81"/>
      <c r="I176" s="169"/>
      <c r="J176" s="169"/>
      <c r="K176" s="169"/>
      <c r="L176" s="169"/>
      <c r="M176" s="169"/>
    </row>
    <row r="177" spans="2:13" ht="46.5">
      <c r="B177" s="460"/>
      <c r="C177" s="462"/>
      <c r="D177" s="462"/>
      <c r="E177" s="92"/>
      <c r="F177" s="75" t="s">
        <v>15</v>
      </c>
      <c r="G177" s="80"/>
      <c r="H177" s="81"/>
      <c r="I177" s="169"/>
      <c r="J177" s="169"/>
      <c r="K177" s="169"/>
      <c r="L177" s="169"/>
      <c r="M177" s="169"/>
    </row>
    <row r="178" spans="2:13" ht="31.5" customHeight="1">
      <c r="B178" s="460"/>
      <c r="C178" s="462"/>
      <c r="D178" s="462"/>
      <c r="E178" s="87" t="s">
        <v>405</v>
      </c>
      <c r="F178" s="75" t="s">
        <v>16</v>
      </c>
      <c r="G178" s="80">
        <v>170</v>
      </c>
      <c r="H178" s="81">
        <v>170</v>
      </c>
      <c r="I178" s="169">
        <v>100</v>
      </c>
      <c r="J178" s="169"/>
      <c r="K178" s="169"/>
      <c r="L178" s="169"/>
      <c r="M178" s="169"/>
    </row>
    <row r="179" spans="2:13" ht="103.5" customHeight="1">
      <c r="B179" s="460"/>
      <c r="C179" s="462"/>
      <c r="D179" s="462"/>
      <c r="E179" s="92"/>
      <c r="F179" s="4" t="s">
        <v>314</v>
      </c>
      <c r="G179" s="80">
        <v>170</v>
      </c>
      <c r="H179" s="80">
        <v>170</v>
      </c>
      <c r="I179" s="148"/>
      <c r="J179" s="169"/>
      <c r="K179" s="169"/>
      <c r="L179" s="169"/>
      <c r="M179" s="169"/>
    </row>
    <row r="180" spans="2:13" ht="30.75">
      <c r="B180" s="460"/>
      <c r="C180" s="462"/>
      <c r="D180" s="462"/>
      <c r="E180" s="92"/>
      <c r="F180" s="75" t="s">
        <v>17</v>
      </c>
      <c r="G180" s="162"/>
      <c r="H180" s="85"/>
      <c r="I180" s="169"/>
      <c r="J180" s="169"/>
      <c r="K180" s="169"/>
      <c r="L180" s="169"/>
      <c r="M180" s="169"/>
    </row>
    <row r="181" spans="2:13" ht="46.5">
      <c r="B181" s="461"/>
      <c r="C181" s="463"/>
      <c r="D181" s="463"/>
      <c r="E181" s="93"/>
      <c r="F181" s="75" t="s">
        <v>18</v>
      </c>
      <c r="G181" s="162"/>
      <c r="H181" s="85"/>
      <c r="I181" s="169"/>
      <c r="J181" s="169"/>
      <c r="K181" s="169"/>
      <c r="L181" s="169"/>
      <c r="M181" s="169"/>
    </row>
    <row r="182" spans="2:13" ht="15" hidden="1">
      <c r="B182" s="459" t="s">
        <v>347</v>
      </c>
      <c r="C182" s="394" t="s">
        <v>47</v>
      </c>
      <c r="D182" s="394" t="s">
        <v>30</v>
      </c>
      <c r="E182" s="82"/>
      <c r="F182" s="77" t="s">
        <v>21</v>
      </c>
      <c r="G182" s="80">
        <f>G183+G184+G185+G186+G187</f>
        <v>0</v>
      </c>
      <c r="H182" s="81"/>
      <c r="I182" s="169"/>
      <c r="J182" s="169"/>
      <c r="K182" s="169"/>
      <c r="L182" s="169"/>
      <c r="M182" s="169"/>
    </row>
    <row r="183" spans="2:13" ht="30.75" hidden="1">
      <c r="B183" s="460"/>
      <c r="C183" s="462"/>
      <c r="D183" s="462"/>
      <c r="E183" s="92"/>
      <c r="F183" s="75" t="s">
        <v>14</v>
      </c>
      <c r="G183" s="80"/>
      <c r="H183" s="81"/>
      <c r="I183" s="169"/>
      <c r="J183" s="169"/>
      <c r="K183" s="169"/>
      <c r="L183" s="169"/>
      <c r="M183" s="169"/>
    </row>
    <row r="184" spans="2:13" ht="46.5" hidden="1">
      <c r="B184" s="460"/>
      <c r="C184" s="462"/>
      <c r="D184" s="462"/>
      <c r="E184" s="92"/>
      <c r="F184" s="75" t="s">
        <v>15</v>
      </c>
      <c r="G184" s="80"/>
      <c r="H184" s="81"/>
      <c r="I184" s="169"/>
      <c r="J184" s="169"/>
      <c r="K184" s="169"/>
      <c r="L184" s="169"/>
      <c r="M184" s="169"/>
    </row>
    <row r="185" spans="2:13" ht="31.5" customHeight="1" hidden="1">
      <c r="B185" s="460"/>
      <c r="C185" s="462"/>
      <c r="D185" s="462"/>
      <c r="E185" s="87" t="s">
        <v>405</v>
      </c>
      <c r="F185" s="75" t="s">
        <v>16</v>
      </c>
      <c r="G185" s="80"/>
      <c r="H185" s="81"/>
      <c r="I185" s="169"/>
      <c r="J185" s="169"/>
      <c r="K185" s="169"/>
      <c r="L185" s="169"/>
      <c r="M185" s="169"/>
    </row>
    <row r="186" spans="2:13" ht="30.75" hidden="1">
      <c r="B186" s="460"/>
      <c r="C186" s="462"/>
      <c r="D186" s="462"/>
      <c r="E186" s="92"/>
      <c r="F186" s="75" t="s">
        <v>17</v>
      </c>
      <c r="G186" s="162"/>
      <c r="H186" s="85"/>
      <c r="I186" s="169"/>
      <c r="J186" s="169"/>
      <c r="K186" s="169"/>
      <c r="L186" s="169"/>
      <c r="M186" s="169"/>
    </row>
    <row r="187" spans="2:13" ht="46.5" hidden="1">
      <c r="B187" s="461"/>
      <c r="C187" s="463"/>
      <c r="D187" s="463"/>
      <c r="E187" s="93"/>
      <c r="F187" s="75" t="s">
        <v>18</v>
      </c>
      <c r="G187" s="162"/>
      <c r="H187" s="85"/>
      <c r="I187" s="169"/>
      <c r="J187" s="169"/>
      <c r="K187" s="169"/>
      <c r="L187" s="169"/>
      <c r="M187" s="169"/>
    </row>
    <row r="188" spans="2:13" ht="15" hidden="1">
      <c r="B188" s="459" t="s">
        <v>348</v>
      </c>
      <c r="C188" s="394" t="s">
        <v>48</v>
      </c>
      <c r="D188" s="394" t="s">
        <v>44</v>
      </c>
      <c r="E188" s="82"/>
      <c r="F188" s="77" t="s">
        <v>21</v>
      </c>
      <c r="G188" s="80">
        <f>G189+G190+G191+G192+G193</f>
        <v>0</v>
      </c>
      <c r="H188" s="81"/>
      <c r="I188" s="169"/>
      <c r="J188" s="169"/>
      <c r="K188" s="169"/>
      <c r="L188" s="169"/>
      <c r="M188" s="169"/>
    </row>
    <row r="189" spans="2:13" ht="30.75" hidden="1">
      <c r="B189" s="460"/>
      <c r="C189" s="462"/>
      <c r="D189" s="462"/>
      <c r="E189" s="92"/>
      <c r="F189" s="75" t="s">
        <v>14</v>
      </c>
      <c r="G189" s="80"/>
      <c r="H189" s="81"/>
      <c r="I189" s="169"/>
      <c r="J189" s="169"/>
      <c r="K189" s="169"/>
      <c r="L189" s="169"/>
      <c r="M189" s="169"/>
    </row>
    <row r="190" spans="2:13" ht="46.5" hidden="1">
      <c r="B190" s="460"/>
      <c r="C190" s="462"/>
      <c r="D190" s="462"/>
      <c r="E190" s="92"/>
      <c r="F190" s="75" t="s">
        <v>15</v>
      </c>
      <c r="G190" s="80"/>
      <c r="H190" s="81"/>
      <c r="I190" s="169"/>
      <c r="J190" s="169"/>
      <c r="K190" s="169"/>
      <c r="L190" s="169"/>
      <c r="M190" s="169"/>
    </row>
    <row r="191" spans="2:13" ht="31.5" customHeight="1" hidden="1">
      <c r="B191" s="460"/>
      <c r="C191" s="462"/>
      <c r="D191" s="462"/>
      <c r="E191" s="92"/>
      <c r="F191" s="75" t="s">
        <v>16</v>
      </c>
      <c r="G191" s="80"/>
      <c r="H191" s="81"/>
      <c r="I191" s="169"/>
      <c r="J191" s="169"/>
      <c r="K191" s="169"/>
      <c r="L191" s="169"/>
      <c r="M191" s="169"/>
    </row>
    <row r="192" spans="2:13" ht="30.75" hidden="1">
      <c r="B192" s="460"/>
      <c r="C192" s="462"/>
      <c r="D192" s="462"/>
      <c r="E192" s="92"/>
      <c r="F192" s="75" t="s">
        <v>17</v>
      </c>
      <c r="G192" s="162"/>
      <c r="H192" s="85"/>
      <c r="I192" s="169"/>
      <c r="J192" s="169"/>
      <c r="K192" s="169"/>
      <c r="L192" s="169"/>
      <c r="M192" s="169"/>
    </row>
    <row r="193" spans="2:13" ht="46.5" hidden="1">
      <c r="B193" s="461"/>
      <c r="C193" s="463"/>
      <c r="D193" s="463"/>
      <c r="E193" s="93"/>
      <c r="F193" s="75" t="s">
        <v>18</v>
      </c>
      <c r="G193" s="162"/>
      <c r="H193" s="85"/>
      <c r="I193" s="169"/>
      <c r="J193" s="169"/>
      <c r="K193" s="169"/>
      <c r="L193" s="169"/>
      <c r="M193" s="169"/>
    </row>
    <row r="194" spans="2:13" ht="15" hidden="1">
      <c r="B194" s="459" t="s">
        <v>349</v>
      </c>
      <c r="C194" s="394" t="s">
        <v>49</v>
      </c>
      <c r="D194" s="394" t="s">
        <v>30</v>
      </c>
      <c r="E194" s="82"/>
      <c r="F194" s="77" t="s">
        <v>21</v>
      </c>
      <c r="G194" s="80">
        <f>G195+G196+G197+G198+G199</f>
        <v>0</v>
      </c>
      <c r="H194" s="81"/>
      <c r="I194" s="169"/>
      <c r="J194" s="169"/>
      <c r="K194" s="169"/>
      <c r="L194" s="169"/>
      <c r="M194" s="169"/>
    </row>
    <row r="195" spans="2:13" ht="30.75" hidden="1">
      <c r="B195" s="460"/>
      <c r="C195" s="462"/>
      <c r="D195" s="462"/>
      <c r="E195" s="92"/>
      <c r="F195" s="75" t="s">
        <v>14</v>
      </c>
      <c r="G195" s="80"/>
      <c r="H195" s="81"/>
      <c r="I195" s="169"/>
      <c r="J195" s="169"/>
      <c r="K195" s="169"/>
      <c r="L195" s="169"/>
      <c r="M195" s="169"/>
    </row>
    <row r="196" spans="2:13" ht="46.5" hidden="1">
      <c r="B196" s="460"/>
      <c r="C196" s="462"/>
      <c r="D196" s="462"/>
      <c r="E196" s="87" t="s">
        <v>405</v>
      </c>
      <c r="F196" s="75" t="s">
        <v>15</v>
      </c>
      <c r="G196" s="80"/>
      <c r="H196" s="81"/>
      <c r="I196" s="169"/>
      <c r="J196" s="169"/>
      <c r="K196" s="169"/>
      <c r="L196" s="169"/>
      <c r="M196" s="169"/>
    </row>
    <row r="197" spans="2:13" ht="31.5" customHeight="1" hidden="1">
      <c r="B197" s="460"/>
      <c r="C197" s="462"/>
      <c r="D197" s="462"/>
      <c r="E197" s="92"/>
      <c r="F197" s="75" t="s">
        <v>16</v>
      </c>
      <c r="G197" s="80"/>
      <c r="H197" s="81"/>
      <c r="I197" s="169"/>
      <c r="J197" s="169"/>
      <c r="K197" s="169"/>
      <c r="L197" s="169"/>
      <c r="M197" s="169"/>
    </row>
    <row r="198" spans="2:13" ht="30.75" hidden="1">
      <c r="B198" s="460"/>
      <c r="C198" s="462"/>
      <c r="D198" s="462"/>
      <c r="E198" s="92"/>
      <c r="F198" s="75" t="s">
        <v>17</v>
      </c>
      <c r="G198" s="162"/>
      <c r="H198" s="85"/>
      <c r="I198" s="169"/>
      <c r="J198" s="169"/>
      <c r="K198" s="169"/>
      <c r="L198" s="169"/>
      <c r="M198" s="169"/>
    </row>
    <row r="199" spans="2:13" ht="46.5" hidden="1">
      <c r="B199" s="461"/>
      <c r="C199" s="463"/>
      <c r="D199" s="463"/>
      <c r="E199" s="93"/>
      <c r="F199" s="75" t="s">
        <v>18</v>
      </c>
      <c r="G199" s="162"/>
      <c r="H199" s="85"/>
      <c r="I199" s="169"/>
      <c r="J199" s="169"/>
      <c r="K199" s="169"/>
      <c r="L199" s="169"/>
      <c r="M199" s="169"/>
    </row>
    <row r="200" spans="2:13" ht="15" hidden="1">
      <c r="B200" s="468" t="s">
        <v>350</v>
      </c>
      <c r="C200" s="394" t="s">
        <v>108</v>
      </c>
      <c r="D200" s="394" t="s">
        <v>30</v>
      </c>
      <c r="E200" s="82"/>
      <c r="F200" s="77" t="s">
        <v>21</v>
      </c>
      <c r="G200" s="80">
        <f>G201+G202+G203+G204+G205</f>
        <v>0</v>
      </c>
      <c r="H200" s="81"/>
      <c r="I200" s="169"/>
      <c r="J200" s="169"/>
      <c r="K200" s="169"/>
      <c r="L200" s="169"/>
      <c r="M200" s="169"/>
    </row>
    <row r="201" spans="2:13" ht="30.75" hidden="1">
      <c r="B201" s="469"/>
      <c r="C201" s="462"/>
      <c r="D201" s="462"/>
      <c r="E201" s="92"/>
      <c r="F201" s="75" t="s">
        <v>14</v>
      </c>
      <c r="G201" s="164"/>
      <c r="H201" s="84"/>
      <c r="I201" s="169"/>
      <c r="J201" s="169"/>
      <c r="K201" s="169"/>
      <c r="L201" s="169"/>
      <c r="M201" s="169"/>
    </row>
    <row r="202" spans="2:13" ht="46.5" hidden="1">
      <c r="B202" s="469"/>
      <c r="C202" s="462"/>
      <c r="D202" s="462"/>
      <c r="E202" s="87" t="s">
        <v>405</v>
      </c>
      <c r="F202" s="75" t="s">
        <v>15</v>
      </c>
      <c r="G202" s="164"/>
      <c r="H202" s="84"/>
      <c r="I202" s="169"/>
      <c r="J202" s="169"/>
      <c r="K202" s="169"/>
      <c r="L202" s="169"/>
      <c r="M202" s="169"/>
    </row>
    <row r="203" spans="2:13" ht="31.5" customHeight="1" hidden="1">
      <c r="B203" s="469"/>
      <c r="C203" s="462"/>
      <c r="D203" s="462"/>
      <c r="E203" s="92"/>
      <c r="F203" s="75" t="s">
        <v>16</v>
      </c>
      <c r="G203" s="164"/>
      <c r="H203" s="84"/>
      <c r="I203" s="169"/>
      <c r="J203" s="169"/>
      <c r="K203" s="169"/>
      <c r="L203" s="169"/>
      <c r="M203" s="169"/>
    </row>
    <row r="204" spans="2:13" ht="30.75" hidden="1">
      <c r="B204" s="469"/>
      <c r="C204" s="462"/>
      <c r="D204" s="462"/>
      <c r="E204" s="92"/>
      <c r="F204" s="75" t="s">
        <v>17</v>
      </c>
      <c r="G204" s="164"/>
      <c r="H204" s="84"/>
      <c r="I204" s="169"/>
      <c r="J204" s="169"/>
      <c r="K204" s="169"/>
      <c r="L204" s="169"/>
      <c r="M204" s="169"/>
    </row>
    <row r="205" spans="2:13" ht="46.5" hidden="1">
      <c r="B205" s="470"/>
      <c r="C205" s="463"/>
      <c r="D205" s="463"/>
      <c r="E205" s="93"/>
      <c r="F205" s="75" t="s">
        <v>18</v>
      </c>
      <c r="G205" s="164"/>
      <c r="H205" s="84"/>
      <c r="I205" s="169"/>
      <c r="J205" s="169"/>
      <c r="K205" s="169"/>
      <c r="L205" s="169"/>
      <c r="M205" s="169"/>
    </row>
    <row r="206" spans="2:13" ht="15">
      <c r="B206" s="491" t="s">
        <v>351</v>
      </c>
      <c r="C206" s="394" t="s">
        <v>312</v>
      </c>
      <c r="D206" s="394" t="s">
        <v>30</v>
      </c>
      <c r="E206" s="82"/>
      <c r="F206" s="77" t="s">
        <v>21</v>
      </c>
      <c r="G206" s="80">
        <f>G207+G208+G209+G211+G212</f>
        <v>505.3</v>
      </c>
      <c r="H206" s="81">
        <v>505.4</v>
      </c>
      <c r="I206" s="169">
        <v>100</v>
      </c>
      <c r="J206" s="169"/>
      <c r="K206" s="169"/>
      <c r="L206" s="169"/>
      <c r="M206" s="169"/>
    </row>
    <row r="207" spans="2:13" ht="30.75">
      <c r="B207" s="479"/>
      <c r="C207" s="462"/>
      <c r="D207" s="462"/>
      <c r="E207" s="92"/>
      <c r="F207" s="75" t="s">
        <v>14</v>
      </c>
      <c r="G207" s="80"/>
      <c r="H207" s="81"/>
      <c r="I207" s="169"/>
      <c r="J207" s="169"/>
      <c r="K207" s="169"/>
      <c r="L207" s="169"/>
      <c r="M207" s="169"/>
    </row>
    <row r="208" spans="2:13" ht="46.5">
      <c r="B208" s="479"/>
      <c r="C208" s="462"/>
      <c r="D208" s="462"/>
      <c r="E208" s="92"/>
      <c r="F208" s="75" t="s">
        <v>15</v>
      </c>
      <c r="G208" s="80"/>
      <c r="H208" s="81"/>
      <c r="I208" s="169"/>
      <c r="J208" s="169"/>
      <c r="K208" s="169"/>
      <c r="L208" s="169"/>
      <c r="M208" s="169"/>
    </row>
    <row r="209" spans="2:13" ht="15">
      <c r="B209" s="479"/>
      <c r="C209" s="462"/>
      <c r="D209" s="462"/>
      <c r="E209" s="92"/>
      <c r="F209" s="75" t="s">
        <v>16</v>
      </c>
      <c r="G209" s="80">
        <v>505.3</v>
      </c>
      <c r="H209" s="80">
        <v>505.3</v>
      </c>
      <c r="I209" s="169">
        <v>100</v>
      </c>
      <c r="J209" s="169"/>
      <c r="K209" s="169"/>
      <c r="L209" s="169"/>
      <c r="M209" s="169"/>
    </row>
    <row r="210" spans="2:13" ht="93">
      <c r="B210" s="479"/>
      <c r="C210" s="462"/>
      <c r="D210" s="462"/>
      <c r="E210" s="87" t="s">
        <v>405</v>
      </c>
      <c r="F210" s="4" t="s">
        <v>314</v>
      </c>
      <c r="G210" s="181">
        <v>505.3</v>
      </c>
      <c r="H210" s="80">
        <v>505.3</v>
      </c>
      <c r="I210" s="169">
        <v>100</v>
      </c>
      <c r="J210" s="169"/>
      <c r="K210" s="169"/>
      <c r="L210" s="169"/>
      <c r="M210" s="169"/>
    </row>
    <row r="211" spans="2:13" ht="30.75">
      <c r="B211" s="479"/>
      <c r="C211" s="462"/>
      <c r="D211" s="462"/>
      <c r="E211" s="92"/>
      <c r="F211" s="75" t="s">
        <v>17</v>
      </c>
      <c r="G211" s="145"/>
      <c r="H211" s="86"/>
      <c r="I211" s="169"/>
      <c r="J211" s="169"/>
      <c r="K211" s="169"/>
      <c r="L211" s="169"/>
      <c r="M211" s="169"/>
    </row>
    <row r="212" spans="2:13" ht="46.5">
      <c r="B212" s="482"/>
      <c r="C212" s="463"/>
      <c r="D212" s="463"/>
      <c r="E212" s="93"/>
      <c r="F212" s="75" t="s">
        <v>18</v>
      </c>
      <c r="G212" s="145"/>
      <c r="H212" s="86"/>
      <c r="I212" s="169"/>
      <c r="J212" s="169"/>
      <c r="K212" s="169"/>
      <c r="L212" s="169"/>
      <c r="M212" s="169"/>
    </row>
    <row r="213" spans="2:13" ht="15">
      <c r="B213" s="468" t="s">
        <v>352</v>
      </c>
      <c r="C213" s="394" t="s">
        <v>124</v>
      </c>
      <c r="D213" s="394" t="s">
        <v>30</v>
      </c>
      <c r="E213" s="82"/>
      <c r="F213" s="77" t="s">
        <v>21</v>
      </c>
      <c r="G213" s="80">
        <f>G214+G215+G216+G219+G220</f>
        <v>50</v>
      </c>
      <c r="H213" s="81">
        <v>37.6</v>
      </c>
      <c r="I213" s="169">
        <f>H213/G213*100</f>
        <v>75.2</v>
      </c>
      <c r="J213" s="169"/>
      <c r="K213" s="169"/>
      <c r="L213" s="169"/>
      <c r="M213" s="169"/>
    </row>
    <row r="214" spans="2:13" ht="131.25" customHeight="1">
      <c r="B214" s="489"/>
      <c r="C214" s="489"/>
      <c r="D214" s="489"/>
      <c r="E214" s="97"/>
      <c r="F214" s="75" t="s">
        <v>375</v>
      </c>
      <c r="G214" s="80">
        <f>G217+G221+G222+G223+G224</f>
        <v>50</v>
      </c>
      <c r="H214" s="81">
        <v>37.6</v>
      </c>
      <c r="I214" s="169">
        <f>H214/G214*100</f>
        <v>75.2</v>
      </c>
      <c r="J214" s="169"/>
      <c r="K214" s="169"/>
      <c r="L214" s="169"/>
      <c r="M214" s="169"/>
    </row>
    <row r="215" spans="2:13" ht="31.5" customHeight="1">
      <c r="B215" s="489"/>
      <c r="C215" s="489"/>
      <c r="D215" s="489"/>
      <c r="E215" s="97"/>
      <c r="F215" s="75" t="s">
        <v>14</v>
      </c>
      <c r="G215" s="80"/>
      <c r="H215" s="81"/>
      <c r="I215" s="169"/>
      <c r="J215" s="169"/>
      <c r="K215" s="169"/>
      <c r="L215" s="169"/>
      <c r="M215" s="169"/>
    </row>
    <row r="216" spans="2:13" ht="46.5">
      <c r="B216" s="489"/>
      <c r="C216" s="489"/>
      <c r="D216" s="489"/>
      <c r="E216" s="87" t="s">
        <v>405</v>
      </c>
      <c r="F216" s="75" t="s">
        <v>15</v>
      </c>
      <c r="G216" s="80"/>
      <c r="H216" s="81"/>
      <c r="I216" s="169"/>
      <c r="J216" s="169"/>
      <c r="K216" s="169"/>
      <c r="L216" s="169"/>
      <c r="M216" s="169"/>
    </row>
    <row r="217" spans="2:13" ht="93">
      <c r="B217" s="489"/>
      <c r="C217" s="489"/>
      <c r="D217" s="489"/>
      <c r="E217" s="97"/>
      <c r="F217" s="75" t="s">
        <v>165</v>
      </c>
      <c r="G217" s="98">
        <v>50</v>
      </c>
      <c r="H217" s="81">
        <v>37.6</v>
      </c>
      <c r="I217" s="169">
        <f>H217/G217*100</f>
        <v>75.2</v>
      </c>
      <c r="J217" s="169"/>
      <c r="K217" s="169"/>
      <c r="L217" s="169"/>
      <c r="M217" s="169"/>
    </row>
    <row r="218" spans="2:13" ht="108.75">
      <c r="B218" s="489"/>
      <c r="C218" s="489"/>
      <c r="D218" s="489"/>
      <c r="E218" s="87" t="s">
        <v>405</v>
      </c>
      <c r="F218" s="4" t="s">
        <v>376</v>
      </c>
      <c r="G218" s="181"/>
      <c r="H218" s="182"/>
      <c r="I218" s="170"/>
      <c r="J218" s="169"/>
      <c r="K218" s="169"/>
      <c r="L218" s="169"/>
      <c r="M218" s="169"/>
    </row>
    <row r="219" spans="2:13" ht="30.75">
      <c r="B219" s="489"/>
      <c r="C219" s="489"/>
      <c r="D219" s="489"/>
      <c r="E219" s="97"/>
      <c r="F219" s="75" t="s">
        <v>17</v>
      </c>
      <c r="G219" s="80"/>
      <c r="H219" s="81"/>
      <c r="I219" s="169"/>
      <c r="J219" s="169"/>
      <c r="K219" s="169"/>
      <c r="L219" s="169"/>
      <c r="M219" s="169"/>
    </row>
    <row r="220" spans="2:13" ht="46.5">
      <c r="B220" s="489"/>
      <c r="C220" s="489"/>
      <c r="D220" s="490"/>
      <c r="E220" s="99"/>
      <c r="F220" s="75" t="s">
        <v>18</v>
      </c>
      <c r="G220" s="80"/>
      <c r="H220" s="81"/>
      <c r="I220" s="169"/>
      <c r="J220" s="169"/>
      <c r="K220" s="169"/>
      <c r="L220" s="169"/>
      <c r="M220" s="169"/>
    </row>
    <row r="221" spans="2:13" ht="95.25" customHeight="1">
      <c r="B221" s="489"/>
      <c r="C221" s="489"/>
      <c r="D221" s="100" t="s">
        <v>217</v>
      </c>
      <c r="E221" s="87" t="s">
        <v>405</v>
      </c>
      <c r="F221" s="75" t="s">
        <v>176</v>
      </c>
      <c r="G221" s="80"/>
      <c r="H221" s="81"/>
      <c r="I221" s="169"/>
      <c r="J221" s="169"/>
      <c r="K221" s="169"/>
      <c r="L221" s="169"/>
      <c r="M221" s="169"/>
    </row>
    <row r="222" spans="2:13" ht="113.25" customHeight="1">
      <c r="B222" s="489"/>
      <c r="C222" s="489"/>
      <c r="D222" s="100" t="s">
        <v>218</v>
      </c>
      <c r="E222" s="87" t="s">
        <v>405</v>
      </c>
      <c r="F222" s="75" t="s">
        <v>176</v>
      </c>
      <c r="G222" s="80"/>
      <c r="H222" s="81"/>
      <c r="I222" s="169"/>
      <c r="J222" s="169"/>
      <c r="K222" s="169"/>
      <c r="L222" s="169"/>
      <c r="M222" s="169"/>
    </row>
    <row r="223" spans="2:13" ht="78" customHeight="1">
      <c r="B223" s="489"/>
      <c r="C223" s="489"/>
      <c r="D223" s="100" t="s">
        <v>219</v>
      </c>
      <c r="E223" s="87" t="s">
        <v>405</v>
      </c>
      <c r="F223" s="75" t="s">
        <v>176</v>
      </c>
      <c r="G223" s="80"/>
      <c r="H223" s="81"/>
      <c r="I223" s="169"/>
      <c r="J223" s="169"/>
      <c r="K223" s="169"/>
      <c r="L223" s="169"/>
      <c r="M223" s="169"/>
    </row>
    <row r="224" spans="2:13" ht="51.75" customHeight="1">
      <c r="B224" s="490"/>
      <c r="C224" s="490"/>
      <c r="D224" s="100" t="s">
        <v>206</v>
      </c>
      <c r="E224" s="87" t="s">
        <v>405</v>
      </c>
      <c r="F224" s="75" t="s">
        <v>176</v>
      </c>
      <c r="G224" s="80"/>
      <c r="H224" s="81"/>
      <c r="I224" s="169"/>
      <c r="J224" s="169"/>
      <c r="K224" s="169"/>
      <c r="L224" s="169"/>
      <c r="M224" s="169"/>
    </row>
    <row r="225" spans="2:13" ht="20.25" customHeight="1" hidden="1">
      <c r="B225" s="468" t="s">
        <v>353</v>
      </c>
      <c r="C225" s="394" t="s">
        <v>52</v>
      </c>
      <c r="D225" s="394" t="s">
        <v>30</v>
      </c>
      <c r="E225" s="82"/>
      <c r="F225" s="77" t="s">
        <v>21</v>
      </c>
      <c r="G225" s="80">
        <f>G226+G227+G228+G230+G231</f>
        <v>0</v>
      </c>
      <c r="H225" s="81"/>
      <c r="I225" s="169"/>
      <c r="J225" s="169"/>
      <c r="K225" s="169"/>
      <c r="L225" s="169"/>
      <c r="M225" s="169"/>
    </row>
    <row r="226" spans="2:13" ht="141" customHeight="1" hidden="1">
      <c r="B226" s="489"/>
      <c r="C226" s="489"/>
      <c r="D226" s="489"/>
      <c r="E226" s="97"/>
      <c r="F226" s="75" t="s">
        <v>375</v>
      </c>
      <c r="G226" s="80">
        <f>G229+G232+G233</f>
        <v>0</v>
      </c>
      <c r="H226" s="81"/>
      <c r="I226" s="169"/>
      <c r="J226" s="169"/>
      <c r="K226" s="169"/>
      <c r="L226" s="169"/>
      <c r="M226" s="169"/>
    </row>
    <row r="227" spans="2:13" ht="30.75" hidden="1">
      <c r="B227" s="489"/>
      <c r="C227" s="489"/>
      <c r="D227" s="489"/>
      <c r="E227" s="97"/>
      <c r="F227" s="75" t="s">
        <v>14</v>
      </c>
      <c r="G227" s="80"/>
      <c r="H227" s="81"/>
      <c r="I227" s="169"/>
      <c r="J227" s="169"/>
      <c r="K227" s="169"/>
      <c r="L227" s="169"/>
      <c r="M227" s="169"/>
    </row>
    <row r="228" spans="2:13" ht="46.5" hidden="1">
      <c r="B228" s="489"/>
      <c r="C228" s="489"/>
      <c r="D228" s="489"/>
      <c r="E228" s="87" t="s">
        <v>405</v>
      </c>
      <c r="F228" s="75" t="s">
        <v>15</v>
      </c>
      <c r="G228" s="80"/>
      <c r="H228" s="81"/>
      <c r="I228" s="169"/>
      <c r="J228" s="169"/>
      <c r="K228" s="169"/>
      <c r="L228" s="169"/>
      <c r="M228" s="169"/>
    </row>
    <row r="229" spans="2:13" ht="93" hidden="1">
      <c r="B229" s="489"/>
      <c r="C229" s="489"/>
      <c r="D229" s="489"/>
      <c r="E229" s="97"/>
      <c r="F229" s="75" t="s">
        <v>165</v>
      </c>
      <c r="G229" s="80">
        <v>0</v>
      </c>
      <c r="H229" s="81"/>
      <c r="I229" s="169"/>
      <c r="J229" s="169"/>
      <c r="K229" s="169"/>
      <c r="L229" s="169"/>
      <c r="M229" s="169"/>
    </row>
    <row r="230" spans="2:13" ht="30.75" hidden="1">
      <c r="B230" s="489"/>
      <c r="C230" s="489"/>
      <c r="D230" s="489"/>
      <c r="E230" s="97"/>
      <c r="F230" s="75" t="s">
        <v>17</v>
      </c>
      <c r="G230" s="162"/>
      <c r="H230" s="85"/>
      <c r="I230" s="169"/>
      <c r="J230" s="169"/>
      <c r="K230" s="169"/>
      <c r="L230" s="169"/>
      <c r="M230" s="169"/>
    </row>
    <row r="231" spans="2:13" ht="46.5" hidden="1">
      <c r="B231" s="489"/>
      <c r="C231" s="489"/>
      <c r="D231" s="490"/>
      <c r="E231" s="99"/>
      <c r="F231" s="75" t="s">
        <v>18</v>
      </c>
      <c r="G231" s="162"/>
      <c r="H231" s="85"/>
      <c r="I231" s="169"/>
      <c r="J231" s="169"/>
      <c r="K231" s="169"/>
      <c r="L231" s="169"/>
      <c r="M231" s="169"/>
    </row>
    <row r="232" spans="2:13" ht="65.25" customHeight="1" hidden="1">
      <c r="B232" s="489"/>
      <c r="C232" s="489"/>
      <c r="D232" s="100" t="s">
        <v>217</v>
      </c>
      <c r="E232" s="87" t="s">
        <v>405</v>
      </c>
      <c r="F232" s="75" t="s">
        <v>176</v>
      </c>
      <c r="G232" s="162"/>
      <c r="H232" s="85"/>
      <c r="I232" s="169"/>
      <c r="J232" s="169"/>
      <c r="K232" s="169"/>
      <c r="L232" s="169"/>
      <c r="M232" s="169"/>
    </row>
    <row r="233" spans="2:13" ht="110.25" customHeight="1" hidden="1">
      <c r="B233" s="490"/>
      <c r="C233" s="490"/>
      <c r="D233" s="100" t="s">
        <v>220</v>
      </c>
      <c r="E233" s="100"/>
      <c r="F233" s="75" t="s">
        <v>176</v>
      </c>
      <c r="G233" s="162"/>
      <c r="H233" s="85"/>
      <c r="I233" s="169"/>
      <c r="J233" s="169"/>
      <c r="K233" s="169"/>
      <c r="L233" s="169"/>
      <c r="M233" s="169"/>
    </row>
    <row r="234" spans="2:13" ht="15.75" customHeight="1" hidden="1">
      <c r="B234" s="459" t="s">
        <v>354</v>
      </c>
      <c r="C234" s="394" t="s">
        <v>53</v>
      </c>
      <c r="D234" s="394" t="s">
        <v>30</v>
      </c>
      <c r="E234" s="82"/>
      <c r="F234" s="77" t="s">
        <v>21</v>
      </c>
      <c r="G234" s="80">
        <f>G235+G236+G237+G238+G239</f>
        <v>0</v>
      </c>
      <c r="H234" s="81"/>
      <c r="I234" s="169"/>
      <c r="J234" s="169"/>
      <c r="K234" s="169"/>
      <c r="L234" s="169"/>
      <c r="M234" s="169"/>
    </row>
    <row r="235" spans="2:13" ht="30.75" hidden="1">
      <c r="B235" s="460"/>
      <c r="C235" s="462"/>
      <c r="D235" s="462"/>
      <c r="E235" s="92"/>
      <c r="F235" s="75" t="s">
        <v>14</v>
      </c>
      <c r="G235" s="80"/>
      <c r="H235" s="81"/>
      <c r="I235" s="169"/>
      <c r="J235" s="169"/>
      <c r="K235" s="169"/>
      <c r="L235" s="169"/>
      <c r="M235" s="169"/>
    </row>
    <row r="236" spans="2:13" ht="47.25" customHeight="1" hidden="1">
      <c r="B236" s="460"/>
      <c r="C236" s="462"/>
      <c r="D236" s="462"/>
      <c r="E236" s="87" t="s">
        <v>405</v>
      </c>
      <c r="F236" s="75" t="s">
        <v>15</v>
      </c>
      <c r="G236" s="80"/>
      <c r="H236" s="81"/>
      <c r="I236" s="169"/>
      <c r="J236" s="169"/>
      <c r="K236" s="169"/>
      <c r="L236" s="169"/>
      <c r="M236" s="169"/>
    </row>
    <row r="237" spans="2:13" ht="15" hidden="1">
      <c r="B237" s="460"/>
      <c r="C237" s="462"/>
      <c r="D237" s="462"/>
      <c r="E237" s="92"/>
      <c r="F237" s="75" t="s">
        <v>16</v>
      </c>
      <c r="G237" s="80"/>
      <c r="H237" s="81"/>
      <c r="I237" s="169"/>
      <c r="J237" s="169"/>
      <c r="K237" s="169"/>
      <c r="L237" s="169"/>
      <c r="M237" s="169"/>
    </row>
    <row r="238" spans="2:13" ht="31.5" customHeight="1" hidden="1">
      <c r="B238" s="460"/>
      <c r="C238" s="462"/>
      <c r="D238" s="462"/>
      <c r="E238" s="92"/>
      <c r="F238" s="75" t="s">
        <v>17</v>
      </c>
      <c r="G238" s="162"/>
      <c r="H238" s="85"/>
      <c r="I238" s="169"/>
      <c r="J238" s="169"/>
      <c r="K238" s="169"/>
      <c r="L238" s="169"/>
      <c r="M238" s="169"/>
    </row>
    <row r="239" spans="2:13" ht="46.5" hidden="1">
      <c r="B239" s="461"/>
      <c r="C239" s="463"/>
      <c r="D239" s="463"/>
      <c r="E239" s="93"/>
      <c r="F239" s="75" t="s">
        <v>18</v>
      </c>
      <c r="G239" s="162"/>
      <c r="H239" s="85"/>
      <c r="I239" s="169"/>
      <c r="J239" s="169"/>
      <c r="K239" s="169"/>
      <c r="L239" s="169"/>
      <c r="M239" s="169"/>
    </row>
    <row r="240" spans="2:13" ht="15" hidden="1">
      <c r="B240" s="468" t="s">
        <v>355</v>
      </c>
      <c r="C240" s="394" t="s">
        <v>113</v>
      </c>
      <c r="D240" s="394" t="s">
        <v>20</v>
      </c>
      <c r="E240" s="82"/>
      <c r="F240" s="77" t="s">
        <v>21</v>
      </c>
      <c r="G240" s="163">
        <f>G241+G242+G243+G244+G245</f>
        <v>0</v>
      </c>
      <c r="H240" s="90"/>
      <c r="I240" s="169"/>
      <c r="J240" s="169"/>
      <c r="K240" s="169"/>
      <c r="L240" s="169"/>
      <c r="M240" s="169"/>
    </row>
    <row r="241" spans="2:13" ht="30.75" hidden="1">
      <c r="B241" s="469"/>
      <c r="C241" s="462"/>
      <c r="D241" s="395"/>
      <c r="E241" s="83"/>
      <c r="F241" s="75" t="s">
        <v>14</v>
      </c>
      <c r="G241" s="164"/>
      <c r="H241" s="84"/>
      <c r="I241" s="169"/>
      <c r="J241" s="169"/>
      <c r="K241" s="169"/>
      <c r="L241" s="169"/>
      <c r="M241" s="169"/>
    </row>
    <row r="242" spans="2:13" ht="46.5" hidden="1">
      <c r="B242" s="469"/>
      <c r="C242" s="462"/>
      <c r="D242" s="395"/>
      <c r="E242" s="87" t="s">
        <v>405</v>
      </c>
      <c r="F242" s="75" t="s">
        <v>15</v>
      </c>
      <c r="G242" s="164"/>
      <c r="H242" s="84"/>
      <c r="I242" s="169"/>
      <c r="J242" s="169"/>
      <c r="K242" s="169"/>
      <c r="L242" s="169"/>
      <c r="M242" s="169"/>
    </row>
    <row r="243" spans="2:13" ht="31.5" customHeight="1" hidden="1">
      <c r="B243" s="469"/>
      <c r="C243" s="462"/>
      <c r="D243" s="395"/>
      <c r="E243" s="83"/>
      <c r="F243" s="75" t="s">
        <v>16</v>
      </c>
      <c r="G243" s="164"/>
      <c r="H243" s="84"/>
      <c r="I243" s="169"/>
      <c r="J243" s="169"/>
      <c r="K243" s="169"/>
      <c r="L243" s="169"/>
      <c r="M243" s="169"/>
    </row>
    <row r="244" spans="2:13" ht="30.75" hidden="1">
      <c r="B244" s="469"/>
      <c r="C244" s="462"/>
      <c r="D244" s="395"/>
      <c r="E244" s="83"/>
      <c r="F244" s="75" t="s">
        <v>17</v>
      </c>
      <c r="G244" s="164"/>
      <c r="H244" s="84"/>
      <c r="I244" s="169"/>
      <c r="J244" s="169"/>
      <c r="K244" s="169"/>
      <c r="L244" s="169"/>
      <c r="M244" s="169"/>
    </row>
    <row r="245" spans="2:13" ht="46.5" hidden="1">
      <c r="B245" s="470"/>
      <c r="C245" s="463"/>
      <c r="D245" s="396"/>
      <c r="E245" s="88"/>
      <c r="F245" s="75" t="s">
        <v>18</v>
      </c>
      <c r="G245" s="164"/>
      <c r="H245" s="84"/>
      <c r="I245" s="169"/>
      <c r="J245" s="169"/>
      <c r="K245" s="169"/>
      <c r="L245" s="169"/>
      <c r="M245" s="169"/>
    </row>
    <row r="246" spans="2:13" ht="15" hidden="1">
      <c r="B246" s="468" t="s">
        <v>356</v>
      </c>
      <c r="C246" s="394" t="s">
        <v>109</v>
      </c>
      <c r="D246" s="394" t="s">
        <v>114</v>
      </c>
      <c r="E246" s="82"/>
      <c r="F246" s="77" t="s">
        <v>21</v>
      </c>
      <c r="G246" s="163">
        <f>G247+G248+G249+G250+G251</f>
        <v>0</v>
      </c>
      <c r="H246" s="90"/>
      <c r="I246" s="169"/>
      <c r="J246" s="169"/>
      <c r="K246" s="169"/>
      <c r="L246" s="169"/>
      <c r="M246" s="169"/>
    </row>
    <row r="247" spans="2:13" ht="30.75" hidden="1">
      <c r="B247" s="469"/>
      <c r="C247" s="462"/>
      <c r="D247" s="395"/>
      <c r="E247" s="83"/>
      <c r="F247" s="75" t="s">
        <v>14</v>
      </c>
      <c r="G247" s="162"/>
      <c r="H247" s="85"/>
      <c r="I247" s="169"/>
      <c r="J247" s="169"/>
      <c r="K247" s="169"/>
      <c r="L247" s="169"/>
      <c r="M247" s="169"/>
    </row>
    <row r="248" spans="2:13" ht="46.5" hidden="1">
      <c r="B248" s="469"/>
      <c r="C248" s="462"/>
      <c r="D248" s="395"/>
      <c r="E248" s="87" t="s">
        <v>405</v>
      </c>
      <c r="F248" s="75" t="s">
        <v>15</v>
      </c>
      <c r="G248" s="162"/>
      <c r="H248" s="85"/>
      <c r="I248" s="169"/>
      <c r="J248" s="169"/>
      <c r="K248" s="169"/>
      <c r="L248" s="169"/>
      <c r="M248" s="169"/>
    </row>
    <row r="249" spans="2:13" ht="31.5" customHeight="1" hidden="1">
      <c r="B249" s="469"/>
      <c r="C249" s="462"/>
      <c r="D249" s="395"/>
      <c r="E249" s="83"/>
      <c r="F249" s="75" t="s">
        <v>16</v>
      </c>
      <c r="G249" s="162"/>
      <c r="H249" s="85"/>
      <c r="I249" s="169"/>
      <c r="J249" s="169"/>
      <c r="K249" s="169"/>
      <c r="L249" s="169"/>
      <c r="M249" s="169"/>
    </row>
    <row r="250" spans="2:13" ht="30.75" hidden="1">
      <c r="B250" s="469"/>
      <c r="C250" s="462"/>
      <c r="D250" s="395"/>
      <c r="E250" s="83"/>
      <c r="F250" s="75" t="s">
        <v>17</v>
      </c>
      <c r="G250" s="162"/>
      <c r="H250" s="85"/>
      <c r="I250" s="169"/>
      <c r="J250" s="169"/>
      <c r="K250" s="169"/>
      <c r="L250" s="169"/>
      <c r="M250" s="169"/>
    </row>
    <row r="251" spans="2:13" ht="46.5" hidden="1">
      <c r="B251" s="470"/>
      <c r="C251" s="463"/>
      <c r="D251" s="396"/>
      <c r="E251" s="88"/>
      <c r="F251" s="75" t="s">
        <v>18</v>
      </c>
      <c r="G251" s="162"/>
      <c r="H251" s="85"/>
      <c r="I251" s="169"/>
      <c r="J251" s="169"/>
      <c r="K251" s="169"/>
      <c r="L251" s="169"/>
      <c r="M251" s="169"/>
    </row>
    <row r="252" spans="2:13" ht="15" hidden="1">
      <c r="B252" s="468" t="s">
        <v>357</v>
      </c>
      <c r="C252" s="394" t="s">
        <v>110</v>
      </c>
      <c r="D252" s="394" t="s">
        <v>114</v>
      </c>
      <c r="E252" s="82"/>
      <c r="F252" s="77" t="s">
        <v>21</v>
      </c>
      <c r="G252" s="163">
        <f>G253+G254+G255+G256+G257</f>
        <v>0</v>
      </c>
      <c r="H252" s="90"/>
      <c r="I252" s="169"/>
      <c r="J252" s="169"/>
      <c r="K252" s="169"/>
      <c r="L252" s="169"/>
      <c r="M252" s="169"/>
    </row>
    <row r="253" spans="2:13" ht="30.75" hidden="1">
      <c r="B253" s="469"/>
      <c r="C253" s="462"/>
      <c r="D253" s="395"/>
      <c r="E253" s="83"/>
      <c r="F253" s="75" t="s">
        <v>14</v>
      </c>
      <c r="G253" s="162"/>
      <c r="H253" s="85"/>
      <c r="I253" s="169"/>
      <c r="J253" s="169"/>
      <c r="K253" s="169"/>
      <c r="L253" s="169"/>
      <c r="M253" s="169"/>
    </row>
    <row r="254" spans="2:13" ht="46.5" hidden="1">
      <c r="B254" s="469"/>
      <c r="C254" s="462"/>
      <c r="D254" s="395"/>
      <c r="E254" s="87" t="s">
        <v>405</v>
      </c>
      <c r="F254" s="75" t="s">
        <v>15</v>
      </c>
      <c r="G254" s="162"/>
      <c r="H254" s="85"/>
      <c r="I254" s="169"/>
      <c r="J254" s="169"/>
      <c r="K254" s="169"/>
      <c r="L254" s="169"/>
      <c r="M254" s="169"/>
    </row>
    <row r="255" spans="2:13" ht="31.5" customHeight="1" hidden="1">
      <c r="B255" s="469"/>
      <c r="C255" s="462"/>
      <c r="D255" s="395"/>
      <c r="E255" s="83"/>
      <c r="F255" s="75" t="s">
        <v>16</v>
      </c>
      <c r="G255" s="162"/>
      <c r="H255" s="85"/>
      <c r="I255" s="169"/>
      <c r="J255" s="169"/>
      <c r="K255" s="169"/>
      <c r="L255" s="169"/>
      <c r="M255" s="169"/>
    </row>
    <row r="256" spans="2:13" ht="30.75" hidden="1">
      <c r="B256" s="469"/>
      <c r="C256" s="462"/>
      <c r="D256" s="395"/>
      <c r="E256" s="83"/>
      <c r="F256" s="75" t="s">
        <v>17</v>
      </c>
      <c r="G256" s="162"/>
      <c r="H256" s="85"/>
      <c r="I256" s="169"/>
      <c r="J256" s="169"/>
      <c r="K256" s="169"/>
      <c r="L256" s="169"/>
      <c r="M256" s="169"/>
    </row>
    <row r="257" spans="2:13" ht="46.5" hidden="1">
      <c r="B257" s="470"/>
      <c r="C257" s="463"/>
      <c r="D257" s="396"/>
      <c r="E257" s="88"/>
      <c r="F257" s="75" t="s">
        <v>18</v>
      </c>
      <c r="G257" s="162"/>
      <c r="H257" s="85"/>
      <c r="I257" s="169"/>
      <c r="J257" s="169"/>
      <c r="K257" s="169"/>
      <c r="L257" s="169"/>
      <c r="M257" s="169"/>
    </row>
    <row r="258" spans="2:13" ht="15" hidden="1">
      <c r="B258" s="468" t="s">
        <v>359</v>
      </c>
      <c r="C258" s="394" t="s">
        <v>358</v>
      </c>
      <c r="D258" s="394" t="s">
        <v>20</v>
      </c>
      <c r="E258" s="82"/>
      <c r="F258" s="77" t="s">
        <v>21</v>
      </c>
      <c r="G258" s="163">
        <f>G259+G260+G261+G262+G263</f>
        <v>0</v>
      </c>
      <c r="H258" s="90"/>
      <c r="I258" s="169"/>
      <c r="J258" s="169"/>
      <c r="K258" s="169"/>
      <c r="L258" s="169"/>
      <c r="M258" s="169"/>
    </row>
    <row r="259" spans="2:13" ht="30.75" hidden="1">
      <c r="B259" s="469"/>
      <c r="C259" s="462"/>
      <c r="D259" s="395"/>
      <c r="E259" s="87" t="s">
        <v>405</v>
      </c>
      <c r="F259" s="75" t="s">
        <v>14</v>
      </c>
      <c r="G259" s="164"/>
      <c r="H259" s="84"/>
      <c r="I259" s="169"/>
      <c r="J259" s="169"/>
      <c r="K259" s="169"/>
      <c r="L259" s="169"/>
      <c r="M259" s="169"/>
    </row>
    <row r="260" spans="2:13" ht="46.5" hidden="1">
      <c r="B260" s="469"/>
      <c r="C260" s="462"/>
      <c r="D260" s="395"/>
      <c r="E260" s="83"/>
      <c r="F260" s="75" t="s">
        <v>15</v>
      </c>
      <c r="G260" s="164"/>
      <c r="H260" s="84"/>
      <c r="I260" s="169"/>
      <c r="J260" s="169"/>
      <c r="K260" s="169"/>
      <c r="L260" s="169"/>
      <c r="M260" s="169"/>
    </row>
    <row r="261" spans="2:13" ht="31.5" customHeight="1" hidden="1">
      <c r="B261" s="469"/>
      <c r="C261" s="462"/>
      <c r="D261" s="395"/>
      <c r="E261" s="83"/>
      <c r="F261" s="75" t="s">
        <v>16</v>
      </c>
      <c r="G261" s="164"/>
      <c r="H261" s="84"/>
      <c r="I261" s="169"/>
      <c r="J261" s="169"/>
      <c r="K261" s="169"/>
      <c r="L261" s="169"/>
      <c r="M261" s="169"/>
    </row>
    <row r="262" spans="2:13" ht="30.75" hidden="1">
      <c r="B262" s="469"/>
      <c r="C262" s="462"/>
      <c r="D262" s="395"/>
      <c r="E262" s="83"/>
      <c r="F262" s="75" t="s">
        <v>17</v>
      </c>
      <c r="G262" s="164"/>
      <c r="H262" s="84"/>
      <c r="I262" s="169"/>
      <c r="J262" s="169"/>
      <c r="K262" s="169"/>
      <c r="L262" s="169"/>
      <c r="M262" s="169"/>
    </row>
    <row r="263" spans="2:13" ht="46.5" hidden="1">
      <c r="B263" s="470"/>
      <c r="C263" s="463"/>
      <c r="D263" s="396"/>
      <c r="E263" s="88"/>
      <c r="F263" s="75" t="s">
        <v>18</v>
      </c>
      <c r="G263" s="164"/>
      <c r="H263" s="84"/>
      <c r="I263" s="169"/>
      <c r="J263" s="169"/>
      <c r="K263" s="169"/>
      <c r="L263" s="169"/>
      <c r="M263" s="169"/>
    </row>
    <row r="264" spans="2:13" ht="15" hidden="1">
      <c r="B264" s="468" t="s">
        <v>361</v>
      </c>
      <c r="C264" s="394" t="s">
        <v>360</v>
      </c>
      <c r="D264" s="394" t="s">
        <v>20</v>
      </c>
      <c r="E264" s="82"/>
      <c r="F264" s="77" t="s">
        <v>21</v>
      </c>
      <c r="G264" s="163">
        <f>G265+G266+G267+G268+G269</f>
        <v>0</v>
      </c>
      <c r="H264" s="90"/>
      <c r="I264" s="169"/>
      <c r="J264" s="169"/>
      <c r="K264" s="169"/>
      <c r="L264" s="169"/>
      <c r="M264" s="169"/>
    </row>
    <row r="265" spans="2:13" ht="30.75" hidden="1">
      <c r="B265" s="469"/>
      <c r="C265" s="462"/>
      <c r="D265" s="395"/>
      <c r="E265" s="83"/>
      <c r="F265" s="75" t="s">
        <v>14</v>
      </c>
      <c r="G265" s="164"/>
      <c r="H265" s="84"/>
      <c r="I265" s="169"/>
      <c r="J265" s="169"/>
      <c r="K265" s="169"/>
      <c r="L265" s="169"/>
      <c r="M265" s="169"/>
    </row>
    <row r="266" spans="2:13" ht="46.5" hidden="1">
      <c r="B266" s="469"/>
      <c r="C266" s="462"/>
      <c r="D266" s="395"/>
      <c r="E266" s="87" t="s">
        <v>405</v>
      </c>
      <c r="F266" s="75" t="s">
        <v>15</v>
      </c>
      <c r="G266" s="164"/>
      <c r="H266" s="84"/>
      <c r="I266" s="169"/>
      <c r="J266" s="169"/>
      <c r="K266" s="169"/>
      <c r="L266" s="169"/>
      <c r="M266" s="169"/>
    </row>
    <row r="267" spans="2:13" ht="31.5" customHeight="1" hidden="1">
      <c r="B267" s="469"/>
      <c r="C267" s="462"/>
      <c r="D267" s="395"/>
      <c r="E267" s="83"/>
      <c r="F267" s="75" t="s">
        <v>16</v>
      </c>
      <c r="G267" s="164"/>
      <c r="H267" s="84"/>
      <c r="I267" s="169"/>
      <c r="J267" s="169"/>
      <c r="K267" s="169"/>
      <c r="L267" s="169"/>
      <c r="M267" s="169"/>
    </row>
    <row r="268" spans="2:13" ht="30.75" hidden="1">
      <c r="B268" s="469"/>
      <c r="C268" s="462"/>
      <c r="D268" s="395"/>
      <c r="E268" s="83"/>
      <c r="F268" s="75" t="s">
        <v>17</v>
      </c>
      <c r="G268" s="164"/>
      <c r="H268" s="84"/>
      <c r="I268" s="169"/>
      <c r="J268" s="169"/>
      <c r="K268" s="169"/>
      <c r="L268" s="169"/>
      <c r="M268" s="169"/>
    </row>
    <row r="269" spans="2:13" ht="46.5" hidden="1">
      <c r="B269" s="470"/>
      <c r="C269" s="463"/>
      <c r="D269" s="396"/>
      <c r="E269" s="88"/>
      <c r="F269" s="75" t="s">
        <v>18</v>
      </c>
      <c r="G269" s="164"/>
      <c r="H269" s="84"/>
      <c r="I269" s="169"/>
      <c r="J269" s="169"/>
      <c r="K269" s="169"/>
      <c r="L269" s="169"/>
      <c r="M269" s="169"/>
    </row>
    <row r="270" spans="2:13" ht="15">
      <c r="B270" s="492" t="s">
        <v>362</v>
      </c>
      <c r="C270" s="394" t="s">
        <v>299</v>
      </c>
      <c r="D270" s="495" t="s">
        <v>302</v>
      </c>
      <c r="E270" s="101"/>
      <c r="F270" s="77" t="s">
        <v>21</v>
      </c>
      <c r="G270" s="163">
        <f>G271+G272+G273+G274+G275</f>
        <v>300</v>
      </c>
      <c r="H270" s="90">
        <v>300</v>
      </c>
      <c r="I270" s="169">
        <v>100</v>
      </c>
      <c r="J270" s="169"/>
      <c r="K270" s="90"/>
      <c r="L270" s="169"/>
      <c r="M270" s="169"/>
    </row>
    <row r="271" spans="2:13" ht="30.75">
      <c r="B271" s="493"/>
      <c r="C271" s="462"/>
      <c r="D271" s="395"/>
      <c r="E271" s="87" t="s">
        <v>405</v>
      </c>
      <c r="F271" s="75" t="s">
        <v>377</v>
      </c>
      <c r="G271" s="80">
        <f>G276+G277+G278</f>
        <v>300</v>
      </c>
      <c r="H271" s="81">
        <v>300</v>
      </c>
      <c r="I271" s="169">
        <v>100</v>
      </c>
      <c r="J271" s="169"/>
      <c r="K271" s="81"/>
      <c r="L271" s="169"/>
      <c r="M271" s="169"/>
    </row>
    <row r="272" spans="2:13" ht="46.5">
      <c r="B272" s="493"/>
      <c r="C272" s="462"/>
      <c r="D272" s="395"/>
      <c r="E272" s="83"/>
      <c r="F272" s="75" t="s">
        <v>15</v>
      </c>
      <c r="G272" s="80"/>
      <c r="H272" s="81"/>
      <c r="I272" s="169"/>
      <c r="J272" s="169"/>
      <c r="K272" s="81"/>
      <c r="L272" s="169"/>
      <c r="M272" s="169"/>
    </row>
    <row r="273" spans="2:13" ht="15">
      <c r="B273" s="493"/>
      <c r="C273" s="462"/>
      <c r="D273" s="395"/>
      <c r="E273" s="83"/>
      <c r="F273" s="75" t="s">
        <v>16</v>
      </c>
      <c r="G273" s="80"/>
      <c r="H273" s="81"/>
      <c r="I273" s="169"/>
      <c r="J273" s="169"/>
      <c r="K273" s="81"/>
      <c r="L273" s="169"/>
      <c r="M273" s="169"/>
    </row>
    <row r="274" spans="2:13" ht="30.75">
      <c r="B274" s="493"/>
      <c r="C274" s="462"/>
      <c r="D274" s="395"/>
      <c r="E274" s="83"/>
      <c r="F274" s="75" t="s">
        <v>17</v>
      </c>
      <c r="G274" s="80"/>
      <c r="H274" s="81"/>
      <c r="I274" s="169"/>
      <c r="J274" s="169"/>
      <c r="K274" s="81"/>
      <c r="L274" s="169"/>
      <c r="M274" s="169"/>
    </row>
    <row r="275" spans="2:13" ht="46.5">
      <c r="B275" s="493"/>
      <c r="C275" s="462"/>
      <c r="D275" s="396"/>
      <c r="E275" s="87" t="s">
        <v>405</v>
      </c>
      <c r="F275" s="75" t="s">
        <v>18</v>
      </c>
      <c r="G275" s="80"/>
      <c r="H275" s="81"/>
      <c r="I275" s="169"/>
      <c r="J275" s="169"/>
      <c r="K275" s="81"/>
      <c r="L275" s="169"/>
      <c r="M275" s="169"/>
    </row>
    <row r="276" spans="2:13" ht="53.25" customHeight="1">
      <c r="B276" s="488"/>
      <c r="C276" s="488"/>
      <c r="D276" s="102" t="s">
        <v>300</v>
      </c>
      <c r="E276" s="102"/>
      <c r="F276" s="75" t="s">
        <v>378</v>
      </c>
      <c r="G276" s="80">
        <v>150</v>
      </c>
      <c r="H276" s="81">
        <v>150</v>
      </c>
      <c r="I276" s="169">
        <v>100</v>
      </c>
      <c r="J276" s="169"/>
      <c r="K276" s="81"/>
      <c r="L276" s="169"/>
      <c r="M276" s="169"/>
    </row>
    <row r="277" spans="2:13" ht="46.5">
      <c r="B277" s="488"/>
      <c r="C277" s="488"/>
      <c r="D277" s="102" t="s">
        <v>301</v>
      </c>
      <c r="E277" s="102"/>
      <c r="F277" s="75" t="s">
        <v>378</v>
      </c>
      <c r="G277" s="80">
        <v>50</v>
      </c>
      <c r="H277" s="81">
        <v>50</v>
      </c>
      <c r="I277" s="169">
        <v>100</v>
      </c>
      <c r="J277" s="169"/>
      <c r="K277" s="81"/>
      <c r="L277" s="169"/>
      <c r="M277" s="169"/>
    </row>
    <row r="278" spans="2:13" ht="90.75" customHeight="1">
      <c r="B278" s="494"/>
      <c r="C278" s="494"/>
      <c r="D278" s="102" t="s">
        <v>303</v>
      </c>
      <c r="E278" s="102"/>
      <c r="F278" s="75" t="s">
        <v>378</v>
      </c>
      <c r="G278" s="80">
        <v>100</v>
      </c>
      <c r="H278" s="81">
        <v>100</v>
      </c>
      <c r="I278" s="169">
        <v>100</v>
      </c>
      <c r="J278" s="169"/>
      <c r="K278" s="81"/>
      <c r="L278" s="169"/>
      <c r="M278" s="169"/>
    </row>
    <row r="279" spans="2:13" ht="22.5" customHeight="1">
      <c r="B279" s="468" t="s">
        <v>363</v>
      </c>
      <c r="C279" s="394" t="s">
        <v>309</v>
      </c>
      <c r="D279" s="394" t="s">
        <v>131</v>
      </c>
      <c r="E279" s="82"/>
      <c r="F279" s="77" t="s">
        <v>21</v>
      </c>
      <c r="G279" s="80">
        <f>G280+G281+G282+G285+G286</f>
        <v>50</v>
      </c>
      <c r="H279" s="81">
        <v>50</v>
      </c>
      <c r="I279" s="169">
        <v>100</v>
      </c>
      <c r="J279" s="169"/>
      <c r="K279" s="169"/>
      <c r="L279" s="169"/>
      <c r="M279" s="169"/>
    </row>
    <row r="280" spans="2:13" ht="145.5" customHeight="1">
      <c r="B280" s="489"/>
      <c r="C280" s="489"/>
      <c r="D280" s="496"/>
      <c r="E280" s="87" t="s">
        <v>405</v>
      </c>
      <c r="F280" s="75" t="s">
        <v>375</v>
      </c>
      <c r="G280" s="80">
        <f>G283</f>
        <v>50</v>
      </c>
      <c r="H280" s="81">
        <v>50</v>
      </c>
      <c r="I280" s="169">
        <v>100</v>
      </c>
      <c r="J280" s="169"/>
      <c r="K280" s="169"/>
      <c r="L280" s="169"/>
      <c r="M280" s="169"/>
    </row>
    <row r="281" spans="2:13" ht="31.5" customHeight="1">
      <c r="B281" s="489"/>
      <c r="C281" s="489"/>
      <c r="D281" s="496"/>
      <c r="E281" s="103"/>
      <c r="F281" s="75" t="s">
        <v>14</v>
      </c>
      <c r="G281" s="80"/>
      <c r="H281" s="81"/>
      <c r="I281" s="169"/>
      <c r="J281" s="169"/>
      <c r="K281" s="169"/>
      <c r="L281" s="169"/>
      <c r="M281" s="169"/>
    </row>
    <row r="282" spans="2:13" ht="46.5">
      <c r="B282" s="489"/>
      <c r="C282" s="489"/>
      <c r="D282" s="496"/>
      <c r="E282" s="87" t="s">
        <v>405</v>
      </c>
      <c r="F282" s="75" t="s">
        <v>15</v>
      </c>
      <c r="G282" s="80"/>
      <c r="H282" s="81"/>
      <c r="I282" s="169"/>
      <c r="J282" s="169"/>
      <c r="K282" s="169"/>
      <c r="L282" s="169"/>
      <c r="M282" s="169"/>
    </row>
    <row r="283" spans="2:13" ht="101.25" customHeight="1">
      <c r="B283" s="489"/>
      <c r="C283" s="489"/>
      <c r="D283" s="496"/>
      <c r="E283" s="87" t="s">
        <v>405</v>
      </c>
      <c r="F283" s="75" t="s">
        <v>165</v>
      </c>
      <c r="G283" s="80">
        <v>50</v>
      </c>
      <c r="H283" s="81"/>
      <c r="I283" s="169"/>
      <c r="J283" s="169"/>
      <c r="K283" s="169"/>
      <c r="L283" s="169"/>
      <c r="M283" s="169"/>
    </row>
    <row r="284" spans="2:13" ht="101.25" customHeight="1">
      <c r="B284" s="489"/>
      <c r="C284" s="489"/>
      <c r="D284" s="496"/>
      <c r="E284" s="87" t="s">
        <v>405</v>
      </c>
      <c r="F284" s="4" t="s">
        <v>409</v>
      </c>
      <c r="G284" s="80">
        <v>50</v>
      </c>
      <c r="H284" s="81">
        <v>50</v>
      </c>
      <c r="I284" s="169"/>
      <c r="J284" s="169"/>
      <c r="K284" s="169"/>
      <c r="L284" s="169"/>
      <c r="M284" s="169"/>
    </row>
    <row r="285" spans="2:13" ht="30.75">
      <c r="B285" s="489"/>
      <c r="C285" s="489"/>
      <c r="D285" s="496"/>
      <c r="E285" s="103"/>
      <c r="F285" s="75" t="s">
        <v>17</v>
      </c>
      <c r="G285" s="80"/>
      <c r="H285" s="81"/>
      <c r="I285" s="169"/>
      <c r="J285" s="169"/>
      <c r="K285" s="169"/>
      <c r="L285" s="169"/>
      <c r="M285" s="169"/>
    </row>
    <row r="286" spans="2:13" ht="46.5">
      <c r="B286" s="489"/>
      <c r="C286" s="489"/>
      <c r="D286" s="497"/>
      <c r="E286" s="104"/>
      <c r="F286" s="75" t="s">
        <v>18</v>
      </c>
      <c r="G286" s="80"/>
      <c r="H286" s="81"/>
      <c r="I286" s="169"/>
      <c r="J286" s="169"/>
      <c r="K286" s="169"/>
      <c r="L286" s="169"/>
      <c r="M286" s="169"/>
    </row>
    <row r="287" spans="2:13" ht="108.75">
      <c r="B287" s="489"/>
      <c r="C287" s="489"/>
      <c r="D287" s="100" t="s">
        <v>204</v>
      </c>
      <c r="E287" s="87" t="s">
        <v>405</v>
      </c>
      <c r="F287" s="75" t="s">
        <v>176</v>
      </c>
      <c r="G287" s="80"/>
      <c r="H287" s="81"/>
      <c r="I287" s="169"/>
      <c r="J287" s="169"/>
      <c r="K287" s="169"/>
      <c r="L287" s="169"/>
      <c r="M287" s="169"/>
    </row>
    <row r="288" spans="2:13" ht="63" customHeight="1">
      <c r="B288" s="489"/>
      <c r="C288" s="489"/>
      <c r="D288" s="100" t="s">
        <v>221</v>
      </c>
      <c r="E288" s="87" t="s">
        <v>405</v>
      </c>
      <c r="F288" s="75" t="s">
        <v>176</v>
      </c>
      <c r="G288" s="80"/>
      <c r="H288" s="81"/>
      <c r="I288" s="169"/>
      <c r="J288" s="169"/>
      <c r="K288" s="169"/>
      <c r="L288" s="169"/>
      <c r="M288" s="169"/>
    </row>
    <row r="289" spans="2:13" ht="72.75" customHeight="1">
      <c r="B289" s="490"/>
      <c r="C289" s="490"/>
      <c r="D289" s="100" t="s">
        <v>222</v>
      </c>
      <c r="E289" s="87" t="s">
        <v>405</v>
      </c>
      <c r="F289" s="75" t="s">
        <v>176</v>
      </c>
      <c r="G289" s="80"/>
      <c r="H289" s="81"/>
      <c r="I289" s="169"/>
      <c r="J289" s="169"/>
      <c r="K289" s="169"/>
      <c r="L289" s="169"/>
      <c r="M289" s="169"/>
    </row>
    <row r="290" spans="1:13" ht="15.75" customHeight="1">
      <c r="A290" s="108"/>
      <c r="B290" s="498" t="s">
        <v>364</v>
      </c>
      <c r="C290" s="468" t="s">
        <v>429</v>
      </c>
      <c r="D290" s="394" t="s">
        <v>30</v>
      </c>
      <c r="E290" s="136"/>
      <c r="F290" s="133" t="s">
        <v>21</v>
      </c>
      <c r="G290" s="80">
        <f>G291+G292+G293+G295+G296</f>
        <v>826.4</v>
      </c>
      <c r="H290" s="109">
        <v>826.4</v>
      </c>
      <c r="I290" s="169">
        <v>100</v>
      </c>
      <c r="J290" s="169"/>
      <c r="K290" s="169"/>
      <c r="L290" s="169"/>
      <c r="M290" s="169"/>
    </row>
    <row r="291" spans="1:13" ht="31.5" customHeight="1">
      <c r="A291" s="108"/>
      <c r="B291" s="499"/>
      <c r="C291" s="469"/>
      <c r="D291" s="469"/>
      <c r="E291" s="134"/>
      <c r="F291" s="137" t="s">
        <v>14</v>
      </c>
      <c r="G291" s="109"/>
      <c r="H291" s="81"/>
      <c r="I291" s="169"/>
      <c r="J291" s="169"/>
      <c r="K291" s="169"/>
      <c r="L291" s="169"/>
      <c r="M291" s="169"/>
    </row>
    <row r="292" spans="1:13" ht="47.25" customHeight="1">
      <c r="A292" s="108"/>
      <c r="B292" s="499"/>
      <c r="C292" s="469"/>
      <c r="D292" s="469"/>
      <c r="E292" s="87" t="s">
        <v>405</v>
      </c>
      <c r="F292" s="137" t="s">
        <v>15</v>
      </c>
      <c r="G292" s="109"/>
      <c r="H292" s="81"/>
      <c r="I292" s="169"/>
      <c r="J292" s="169"/>
      <c r="K292" s="169"/>
      <c r="L292" s="169"/>
      <c r="M292" s="169"/>
    </row>
    <row r="293" spans="1:13" ht="31.5" customHeight="1">
      <c r="A293" s="108"/>
      <c r="B293" s="499"/>
      <c r="C293" s="469"/>
      <c r="D293" s="469"/>
      <c r="E293" s="134"/>
      <c r="F293" s="137" t="s">
        <v>16</v>
      </c>
      <c r="G293" s="81">
        <v>826.4</v>
      </c>
      <c r="H293" s="81">
        <v>826.4</v>
      </c>
      <c r="I293" s="169">
        <v>100</v>
      </c>
      <c r="J293" s="169"/>
      <c r="K293" s="169"/>
      <c r="L293" s="169"/>
      <c r="M293" s="169"/>
    </row>
    <row r="294" spans="1:13" ht="99.75" customHeight="1">
      <c r="A294" s="108"/>
      <c r="B294" s="499"/>
      <c r="C294" s="469"/>
      <c r="D294" s="469"/>
      <c r="E294" s="87" t="s">
        <v>405</v>
      </c>
      <c r="F294" s="137" t="s">
        <v>314</v>
      </c>
      <c r="G294" s="182">
        <v>826.4</v>
      </c>
      <c r="H294" s="81">
        <v>826.4</v>
      </c>
      <c r="I294" s="169">
        <v>100</v>
      </c>
      <c r="J294" s="169"/>
      <c r="K294" s="169"/>
      <c r="L294" s="169"/>
      <c r="M294" s="169"/>
    </row>
    <row r="295" spans="1:13" ht="31.5" customHeight="1">
      <c r="A295" s="108"/>
      <c r="B295" s="499"/>
      <c r="C295" s="469"/>
      <c r="D295" s="469"/>
      <c r="E295" s="134"/>
      <c r="F295" s="137" t="s">
        <v>17</v>
      </c>
      <c r="G295" s="109"/>
      <c r="H295" s="81"/>
      <c r="I295" s="169"/>
      <c r="J295" s="169"/>
      <c r="K295" s="169"/>
      <c r="L295" s="169"/>
      <c r="M295" s="169"/>
    </row>
    <row r="296" spans="1:13" ht="47.25" customHeight="1">
      <c r="A296" s="108"/>
      <c r="B296" s="500"/>
      <c r="C296" s="470"/>
      <c r="D296" s="470"/>
      <c r="E296" s="135"/>
      <c r="F296" s="137" t="s">
        <v>18</v>
      </c>
      <c r="G296" s="109"/>
      <c r="H296" s="81"/>
      <c r="I296" s="169"/>
      <c r="J296" s="169"/>
      <c r="K296" s="169"/>
      <c r="L296" s="169"/>
      <c r="M296" s="169"/>
    </row>
    <row r="297" spans="2:13" ht="15.75" customHeight="1" hidden="1">
      <c r="B297" s="468" t="s">
        <v>365</v>
      </c>
      <c r="C297" s="468" t="s">
        <v>245</v>
      </c>
      <c r="D297" s="468" t="s">
        <v>30</v>
      </c>
      <c r="E297" s="107"/>
      <c r="F297" s="77" t="s">
        <v>21</v>
      </c>
      <c r="G297" s="80">
        <f>G298+G299+G300+G301+G302</f>
        <v>0</v>
      </c>
      <c r="H297" s="81"/>
      <c r="I297" s="169"/>
      <c r="J297" s="169"/>
      <c r="K297" s="169"/>
      <c r="L297" s="169"/>
      <c r="M297" s="169"/>
    </row>
    <row r="298" spans="2:13" ht="31.5" customHeight="1" hidden="1">
      <c r="B298" s="469"/>
      <c r="C298" s="469"/>
      <c r="D298" s="469"/>
      <c r="E298" s="105"/>
      <c r="F298" s="75" t="s">
        <v>14</v>
      </c>
      <c r="G298" s="109"/>
      <c r="H298" s="81"/>
      <c r="I298" s="169"/>
      <c r="J298" s="169"/>
      <c r="K298" s="169"/>
      <c r="L298" s="169"/>
      <c r="M298" s="169"/>
    </row>
    <row r="299" spans="2:13" ht="47.25" customHeight="1" hidden="1">
      <c r="B299" s="469"/>
      <c r="C299" s="469"/>
      <c r="D299" s="469"/>
      <c r="E299" s="105"/>
      <c r="F299" s="75" t="s">
        <v>15</v>
      </c>
      <c r="G299" s="109"/>
      <c r="H299" s="81"/>
      <c r="I299" s="169"/>
      <c r="J299" s="169"/>
      <c r="K299" s="169"/>
      <c r="L299" s="169"/>
      <c r="M299" s="169"/>
    </row>
    <row r="300" spans="2:13" ht="31.5" customHeight="1" hidden="1">
      <c r="B300" s="469"/>
      <c r="C300" s="469"/>
      <c r="D300" s="469"/>
      <c r="E300" s="105"/>
      <c r="F300" s="75" t="s">
        <v>16</v>
      </c>
      <c r="G300" s="109"/>
      <c r="H300" s="81"/>
      <c r="I300" s="169"/>
      <c r="J300" s="169"/>
      <c r="K300" s="169"/>
      <c r="L300" s="169"/>
      <c r="M300" s="169"/>
    </row>
    <row r="301" spans="2:13" ht="31.5" customHeight="1" hidden="1">
      <c r="B301" s="469"/>
      <c r="C301" s="469"/>
      <c r="D301" s="469"/>
      <c r="E301" s="105"/>
      <c r="F301" s="75" t="s">
        <v>17</v>
      </c>
      <c r="G301" s="109"/>
      <c r="H301" s="81"/>
      <c r="I301" s="169"/>
      <c r="J301" s="169"/>
      <c r="K301" s="169"/>
      <c r="L301" s="169"/>
      <c r="M301" s="169"/>
    </row>
    <row r="302" spans="2:13" ht="47.25" customHeight="1" hidden="1">
      <c r="B302" s="470"/>
      <c r="C302" s="470"/>
      <c r="D302" s="470"/>
      <c r="E302" s="106"/>
      <c r="F302" s="75" t="s">
        <v>18</v>
      </c>
      <c r="G302" s="109"/>
      <c r="H302" s="81"/>
      <c r="I302" s="169"/>
      <c r="J302" s="169"/>
      <c r="K302" s="169"/>
      <c r="L302" s="169"/>
      <c r="M302" s="169"/>
    </row>
    <row r="303" spans="2:13" ht="15.75" customHeight="1">
      <c r="B303" s="468" t="s">
        <v>366</v>
      </c>
      <c r="C303" s="468" t="s">
        <v>430</v>
      </c>
      <c r="D303" s="468" t="s">
        <v>30</v>
      </c>
      <c r="E303" s="142"/>
      <c r="F303" s="133" t="s">
        <v>21</v>
      </c>
      <c r="G303" s="80">
        <f>G304+G305+G306+G308+G309</f>
        <v>426.1</v>
      </c>
      <c r="H303" s="183">
        <v>426.1</v>
      </c>
      <c r="I303" s="169">
        <v>100</v>
      </c>
      <c r="J303" s="169"/>
      <c r="K303" s="169"/>
      <c r="L303" s="169"/>
      <c r="M303" s="169"/>
    </row>
    <row r="304" spans="2:13" ht="31.5" customHeight="1">
      <c r="B304" s="469"/>
      <c r="C304" s="469"/>
      <c r="D304" s="469"/>
      <c r="E304" s="143"/>
      <c r="F304" s="137" t="s">
        <v>14</v>
      </c>
      <c r="G304" s="109"/>
      <c r="H304" s="81"/>
      <c r="I304" s="169"/>
      <c r="J304" s="169"/>
      <c r="K304" s="169"/>
      <c r="L304" s="169"/>
      <c r="M304" s="169"/>
    </row>
    <row r="305" spans="2:13" ht="47.25" customHeight="1">
      <c r="B305" s="469"/>
      <c r="C305" s="469"/>
      <c r="D305" s="469"/>
      <c r="E305" s="143"/>
      <c r="F305" s="137" t="s">
        <v>15</v>
      </c>
      <c r="G305" s="109"/>
      <c r="H305" s="81"/>
      <c r="I305" s="169"/>
      <c r="J305" s="169"/>
      <c r="K305" s="169"/>
      <c r="L305" s="169"/>
      <c r="M305" s="169"/>
    </row>
    <row r="306" spans="2:13" ht="31.5" customHeight="1">
      <c r="B306" s="469"/>
      <c r="C306" s="469"/>
      <c r="D306" s="469"/>
      <c r="E306" s="143"/>
      <c r="F306" s="137" t="s">
        <v>16</v>
      </c>
      <c r="G306" s="182">
        <v>426.1</v>
      </c>
      <c r="H306" s="182">
        <v>426.1</v>
      </c>
      <c r="I306" s="169">
        <v>100</v>
      </c>
      <c r="J306" s="169"/>
      <c r="K306" s="169"/>
      <c r="L306" s="169"/>
      <c r="M306" s="169"/>
    </row>
    <row r="307" spans="2:13" ht="105.75" customHeight="1">
      <c r="B307" s="469"/>
      <c r="C307" s="469"/>
      <c r="D307" s="469"/>
      <c r="E307" s="140" t="s">
        <v>405</v>
      </c>
      <c r="F307" s="137" t="s">
        <v>314</v>
      </c>
      <c r="G307" s="81">
        <v>426.1</v>
      </c>
      <c r="H307" s="81">
        <v>402.09</v>
      </c>
      <c r="I307" s="169">
        <v>100</v>
      </c>
      <c r="J307" s="169"/>
      <c r="K307" s="169"/>
      <c r="L307" s="169"/>
      <c r="M307" s="169"/>
    </row>
    <row r="308" spans="2:13" ht="31.5" customHeight="1">
      <c r="B308" s="469"/>
      <c r="C308" s="469"/>
      <c r="D308" s="469"/>
      <c r="E308" s="143"/>
      <c r="F308" s="137" t="s">
        <v>17</v>
      </c>
      <c r="G308" s="109"/>
      <c r="H308" s="81"/>
      <c r="I308" s="169"/>
      <c r="J308" s="169"/>
      <c r="K308" s="169"/>
      <c r="L308" s="169"/>
      <c r="M308" s="169"/>
    </row>
    <row r="309" spans="2:13" ht="47.25" customHeight="1">
      <c r="B309" s="470"/>
      <c r="C309" s="470"/>
      <c r="D309" s="470"/>
      <c r="E309" s="144"/>
      <c r="F309" s="137" t="s">
        <v>18</v>
      </c>
      <c r="G309" s="109"/>
      <c r="H309" s="81"/>
      <c r="I309" s="169"/>
      <c r="J309" s="169"/>
      <c r="K309" s="169"/>
      <c r="L309" s="169"/>
      <c r="M309" s="169"/>
    </row>
    <row r="310" spans="2:13" ht="15.75" customHeight="1">
      <c r="B310" s="468" t="s">
        <v>367</v>
      </c>
      <c r="C310" s="468" t="s">
        <v>247</v>
      </c>
      <c r="D310" s="468" t="s">
        <v>19</v>
      </c>
      <c r="E310" s="107"/>
      <c r="F310" s="77" t="s">
        <v>21</v>
      </c>
      <c r="G310" s="80">
        <f>G311+G312+G313+G315+G316</f>
        <v>420</v>
      </c>
      <c r="H310" s="182">
        <v>420</v>
      </c>
      <c r="I310" s="184">
        <f>H310/G310*100</f>
        <v>100</v>
      </c>
      <c r="J310" s="169"/>
      <c r="K310" s="169"/>
      <c r="L310" s="169"/>
      <c r="M310" s="169"/>
    </row>
    <row r="311" spans="2:13" ht="31.5" customHeight="1">
      <c r="B311" s="469"/>
      <c r="C311" s="469"/>
      <c r="D311" s="469"/>
      <c r="E311" s="105"/>
      <c r="F311" s="75" t="s">
        <v>14</v>
      </c>
      <c r="G311" s="109"/>
      <c r="H311" s="81"/>
      <c r="I311" s="169"/>
      <c r="J311" s="169"/>
      <c r="K311" s="169"/>
      <c r="L311" s="169"/>
      <c r="M311" s="169"/>
    </row>
    <row r="312" spans="2:13" ht="47.25" customHeight="1">
      <c r="B312" s="469"/>
      <c r="C312" s="469"/>
      <c r="D312" s="469"/>
      <c r="E312" s="105"/>
      <c r="F312" s="75" t="s">
        <v>15</v>
      </c>
      <c r="G312" s="109"/>
      <c r="H312" s="81"/>
      <c r="I312" s="169"/>
      <c r="J312" s="169"/>
      <c r="K312" s="169"/>
      <c r="L312" s="169"/>
      <c r="M312" s="169"/>
    </row>
    <row r="313" spans="2:13" ht="31.5" customHeight="1">
      <c r="B313" s="469"/>
      <c r="C313" s="469"/>
      <c r="D313" s="469"/>
      <c r="E313" s="105"/>
      <c r="F313" s="75" t="s">
        <v>16</v>
      </c>
      <c r="G313" s="183">
        <v>420</v>
      </c>
      <c r="H313" s="182">
        <v>420</v>
      </c>
      <c r="I313" s="184">
        <f>H313/G313*100</f>
        <v>100</v>
      </c>
      <c r="J313" s="169"/>
      <c r="K313" s="169"/>
      <c r="L313" s="169"/>
      <c r="M313" s="169"/>
    </row>
    <row r="314" spans="2:16" ht="107.25" customHeight="1">
      <c r="B314" s="469"/>
      <c r="C314" s="469"/>
      <c r="D314" s="469"/>
      <c r="E314" s="87" t="s">
        <v>405</v>
      </c>
      <c r="F314" s="75" t="s">
        <v>314</v>
      </c>
      <c r="G314" s="109">
        <v>420</v>
      </c>
      <c r="H314" s="182">
        <v>420</v>
      </c>
      <c r="I314" s="184">
        <f>H314/G314*100</f>
        <v>100</v>
      </c>
      <c r="J314" s="169"/>
      <c r="K314" s="169"/>
      <c r="L314" s="169"/>
      <c r="M314" s="169"/>
      <c r="P314" s="72" t="s">
        <v>93</v>
      </c>
    </row>
    <row r="315" spans="2:13" ht="31.5" customHeight="1">
      <c r="B315" s="469"/>
      <c r="C315" s="469"/>
      <c r="D315" s="469"/>
      <c r="E315" s="105"/>
      <c r="F315" s="75" t="s">
        <v>17</v>
      </c>
      <c r="G315" s="109"/>
      <c r="H315" s="81"/>
      <c r="I315" s="169"/>
      <c r="J315" s="169"/>
      <c r="K315" s="169"/>
      <c r="L315" s="169"/>
      <c r="M315" s="169"/>
    </row>
    <row r="316" spans="2:13" ht="47.25" customHeight="1">
      <c r="B316" s="470"/>
      <c r="C316" s="470"/>
      <c r="D316" s="470"/>
      <c r="E316" s="106"/>
      <c r="F316" s="75" t="s">
        <v>18</v>
      </c>
      <c r="G316" s="109"/>
      <c r="H316" s="81"/>
      <c r="I316" s="169"/>
      <c r="J316" s="169"/>
      <c r="K316" s="169"/>
      <c r="L316" s="169"/>
      <c r="M316" s="169"/>
    </row>
    <row r="317" spans="2:13" ht="15.75" customHeight="1">
      <c r="B317" s="468" t="s">
        <v>369</v>
      </c>
      <c r="C317" s="468" t="s">
        <v>368</v>
      </c>
      <c r="D317" s="468" t="s">
        <v>19</v>
      </c>
      <c r="E317" s="107"/>
      <c r="F317" s="77" t="s">
        <v>21</v>
      </c>
      <c r="G317" s="80">
        <f>G318+G319+G320+G322+G323</f>
        <v>110</v>
      </c>
      <c r="H317" s="81">
        <v>110</v>
      </c>
      <c r="I317" s="169">
        <v>100</v>
      </c>
      <c r="J317" s="169"/>
      <c r="K317" s="169"/>
      <c r="L317" s="169"/>
      <c r="M317" s="169"/>
    </row>
    <row r="318" spans="2:13" ht="31.5" customHeight="1">
      <c r="B318" s="469"/>
      <c r="C318" s="469"/>
      <c r="D318" s="469"/>
      <c r="E318" s="105"/>
      <c r="F318" s="75" t="s">
        <v>14</v>
      </c>
      <c r="G318" s="109"/>
      <c r="H318" s="81"/>
      <c r="I318" s="169"/>
      <c r="J318" s="169"/>
      <c r="K318" s="169"/>
      <c r="L318" s="169"/>
      <c r="M318" s="169"/>
    </row>
    <row r="319" spans="2:13" ht="47.25" customHeight="1">
      <c r="B319" s="469"/>
      <c r="C319" s="469"/>
      <c r="D319" s="469"/>
      <c r="E319" s="105"/>
      <c r="F319" s="75" t="s">
        <v>15</v>
      </c>
      <c r="G319" s="109"/>
      <c r="H319" s="81"/>
      <c r="I319" s="169"/>
      <c r="J319" s="169"/>
      <c r="K319" s="169"/>
      <c r="L319" s="169"/>
      <c r="M319" s="169"/>
    </row>
    <row r="320" spans="2:13" ht="31.5" customHeight="1">
      <c r="B320" s="469"/>
      <c r="C320" s="469"/>
      <c r="D320" s="469"/>
      <c r="E320" s="105"/>
      <c r="F320" s="75" t="s">
        <v>16</v>
      </c>
      <c r="G320" s="80">
        <v>110</v>
      </c>
      <c r="H320" s="81">
        <v>110</v>
      </c>
      <c r="I320" s="169">
        <v>100</v>
      </c>
      <c r="J320" s="169"/>
      <c r="K320" s="169"/>
      <c r="L320" s="169"/>
      <c r="M320" s="169"/>
    </row>
    <row r="321" spans="2:13" ht="107.25" customHeight="1">
      <c r="B321" s="469"/>
      <c r="C321" s="469"/>
      <c r="D321" s="469"/>
      <c r="E321" s="87" t="s">
        <v>405</v>
      </c>
      <c r="F321" s="75" t="s">
        <v>314</v>
      </c>
      <c r="G321" s="80">
        <v>110</v>
      </c>
      <c r="H321" s="182">
        <v>110</v>
      </c>
      <c r="I321" s="169">
        <v>100</v>
      </c>
      <c r="J321" s="169"/>
      <c r="K321" s="169"/>
      <c r="L321" s="169"/>
      <c r="M321" s="169"/>
    </row>
    <row r="322" spans="2:13" ht="31.5" customHeight="1">
      <c r="B322" s="469"/>
      <c r="C322" s="469"/>
      <c r="D322" s="469"/>
      <c r="E322" s="105"/>
      <c r="F322" s="75" t="s">
        <v>17</v>
      </c>
      <c r="G322" s="109"/>
      <c r="H322" s="81"/>
      <c r="I322" s="169"/>
      <c r="J322" s="169"/>
      <c r="K322" s="169"/>
      <c r="L322" s="169"/>
      <c r="M322" s="169"/>
    </row>
    <row r="323" spans="2:13" ht="47.25" customHeight="1">
      <c r="B323" s="470"/>
      <c r="C323" s="470"/>
      <c r="D323" s="470"/>
      <c r="E323" s="106"/>
      <c r="F323" s="75" t="s">
        <v>18</v>
      </c>
      <c r="G323" s="98"/>
      <c r="H323" s="81"/>
      <c r="I323" s="169"/>
      <c r="J323" s="169"/>
      <c r="K323" s="169"/>
      <c r="L323" s="169"/>
      <c r="M323" s="169"/>
    </row>
    <row r="324" spans="2:13" ht="15.75" customHeight="1">
      <c r="B324" s="468" t="s">
        <v>371</v>
      </c>
      <c r="C324" s="468" t="s">
        <v>370</v>
      </c>
      <c r="D324" s="468" t="s">
        <v>319</v>
      </c>
      <c r="E324" s="107"/>
      <c r="F324" s="77" t="s">
        <v>21</v>
      </c>
      <c r="G324" s="80">
        <f>G325+G326+G327+G331+G332</f>
        <v>91</v>
      </c>
      <c r="H324" s="81">
        <v>91</v>
      </c>
      <c r="I324" s="169">
        <v>100</v>
      </c>
      <c r="J324" s="169"/>
      <c r="K324" s="169"/>
      <c r="L324" s="169"/>
      <c r="M324" s="169"/>
    </row>
    <row r="325" spans="2:13" ht="31.5" customHeight="1">
      <c r="B325" s="469"/>
      <c r="C325" s="469"/>
      <c r="D325" s="469"/>
      <c r="E325" s="105"/>
      <c r="F325" s="75" t="s">
        <v>14</v>
      </c>
      <c r="G325" s="109"/>
      <c r="H325" s="81"/>
      <c r="I325" s="169"/>
      <c r="J325" s="169"/>
      <c r="K325" s="169"/>
      <c r="L325" s="169"/>
      <c r="M325" s="169"/>
    </row>
    <row r="326" spans="2:13" ht="47.25" customHeight="1">
      <c r="B326" s="469"/>
      <c r="C326" s="469"/>
      <c r="D326" s="469"/>
      <c r="E326" s="105"/>
      <c r="F326" s="75" t="s">
        <v>15</v>
      </c>
      <c r="G326" s="109"/>
      <c r="H326" s="81"/>
      <c r="I326" s="169"/>
      <c r="J326" s="169"/>
      <c r="K326" s="169"/>
      <c r="L326" s="169"/>
      <c r="M326" s="169"/>
    </row>
    <row r="327" spans="2:13" ht="31.5" customHeight="1">
      <c r="B327" s="469"/>
      <c r="C327" s="469"/>
      <c r="D327" s="469"/>
      <c r="E327" s="105"/>
      <c r="F327" s="75" t="s">
        <v>16</v>
      </c>
      <c r="G327" s="80">
        <v>91</v>
      </c>
      <c r="H327" s="81">
        <v>91</v>
      </c>
      <c r="I327" s="169">
        <v>100</v>
      </c>
      <c r="J327" s="169"/>
      <c r="K327" s="169"/>
      <c r="L327" s="169"/>
      <c r="M327" s="169"/>
    </row>
    <row r="328" spans="2:13" ht="106.5" customHeight="1">
      <c r="B328" s="469"/>
      <c r="C328" s="469"/>
      <c r="D328" s="469"/>
      <c r="E328" s="87" t="s">
        <v>405</v>
      </c>
      <c r="F328" s="75" t="s">
        <v>314</v>
      </c>
      <c r="G328" s="181">
        <v>91</v>
      </c>
      <c r="H328" s="182">
        <v>91</v>
      </c>
      <c r="I328" s="169">
        <v>100</v>
      </c>
      <c r="J328" s="169"/>
      <c r="K328" s="169"/>
      <c r="L328" s="169"/>
      <c r="M328" s="169"/>
    </row>
    <row r="329" spans="2:13" ht="133.5" customHeight="1">
      <c r="B329" s="469"/>
      <c r="C329" s="469"/>
      <c r="D329" s="469"/>
      <c r="E329" s="105"/>
      <c r="F329" s="75" t="s">
        <v>317</v>
      </c>
      <c r="G329" s="80">
        <v>41.5</v>
      </c>
      <c r="H329" s="80">
        <v>41.5</v>
      </c>
      <c r="I329" s="169">
        <v>100</v>
      </c>
      <c r="J329" s="169"/>
      <c r="K329" s="169"/>
      <c r="L329" s="169"/>
      <c r="M329" s="169"/>
    </row>
    <row r="330" spans="2:13" ht="129.75" customHeight="1">
      <c r="B330" s="469"/>
      <c r="C330" s="469"/>
      <c r="D330" s="469"/>
      <c r="E330" s="105"/>
      <c r="F330" s="75" t="s">
        <v>318</v>
      </c>
      <c r="G330" s="80">
        <v>0.5</v>
      </c>
      <c r="H330" s="80">
        <v>0.5</v>
      </c>
      <c r="I330" s="169">
        <v>100</v>
      </c>
      <c r="J330" s="169"/>
      <c r="K330" s="169"/>
      <c r="L330" s="169"/>
      <c r="M330" s="169"/>
    </row>
    <row r="331" spans="2:13" ht="31.5" customHeight="1">
      <c r="B331" s="469"/>
      <c r="C331" s="469"/>
      <c r="D331" s="469"/>
      <c r="E331" s="105"/>
      <c r="F331" s="75" t="s">
        <v>17</v>
      </c>
      <c r="G331" s="80"/>
      <c r="H331" s="81"/>
      <c r="I331" s="169"/>
      <c r="J331" s="169"/>
      <c r="K331" s="169"/>
      <c r="L331" s="169"/>
      <c r="M331" s="169"/>
    </row>
    <row r="332" spans="2:13" ht="47.25" customHeight="1">
      <c r="B332" s="470"/>
      <c r="C332" s="470"/>
      <c r="D332" s="470"/>
      <c r="E332" s="106"/>
      <c r="F332" s="75" t="s">
        <v>18</v>
      </c>
      <c r="G332" s="80"/>
      <c r="H332" s="81"/>
      <c r="I332" s="169"/>
      <c r="J332" s="169"/>
      <c r="K332" s="169"/>
      <c r="L332" s="169"/>
      <c r="M332" s="169"/>
    </row>
    <row r="333" spans="2:13" ht="13.5" customHeight="1">
      <c r="B333" s="468" t="s">
        <v>373</v>
      </c>
      <c r="C333" s="468" t="s">
        <v>372</v>
      </c>
      <c r="D333" s="468" t="s">
        <v>256</v>
      </c>
      <c r="E333" s="107"/>
      <c r="F333" s="77" t="s">
        <v>21</v>
      </c>
      <c r="G333" s="80">
        <f>G334+G335+G336+G338+G339</f>
        <v>160.62</v>
      </c>
      <c r="H333" s="81">
        <v>160.6</v>
      </c>
      <c r="I333" s="169">
        <v>100</v>
      </c>
      <c r="J333" s="169"/>
      <c r="K333" s="169"/>
      <c r="L333" s="169"/>
      <c r="M333" s="169"/>
    </row>
    <row r="334" spans="2:13" ht="31.5" customHeight="1">
      <c r="B334" s="469"/>
      <c r="C334" s="469"/>
      <c r="D334" s="469"/>
      <c r="E334" s="105"/>
      <c r="F334" s="75" t="s">
        <v>14</v>
      </c>
      <c r="G334" s="109"/>
      <c r="H334" s="81"/>
      <c r="I334" s="169"/>
      <c r="J334" s="169"/>
      <c r="K334" s="169"/>
      <c r="L334" s="169"/>
      <c r="M334" s="169"/>
    </row>
    <row r="335" spans="2:13" ht="47.25" customHeight="1">
      <c r="B335" s="469"/>
      <c r="C335" s="469"/>
      <c r="D335" s="469"/>
      <c r="E335" s="105"/>
      <c r="F335" s="75" t="s">
        <v>15</v>
      </c>
      <c r="G335" s="109"/>
      <c r="H335" s="81"/>
      <c r="I335" s="169"/>
      <c r="J335" s="169"/>
      <c r="K335" s="169"/>
      <c r="L335" s="169"/>
      <c r="M335" s="169"/>
    </row>
    <row r="336" spans="2:13" s="108" customFormat="1" ht="31.5" customHeight="1">
      <c r="B336" s="469"/>
      <c r="C336" s="469"/>
      <c r="D336" s="469"/>
      <c r="E336" s="105"/>
      <c r="F336" s="75" t="s">
        <v>16</v>
      </c>
      <c r="G336" s="109">
        <v>160.62</v>
      </c>
      <c r="H336" s="81">
        <v>160.6</v>
      </c>
      <c r="I336" s="169">
        <v>100</v>
      </c>
      <c r="J336" s="172"/>
      <c r="K336" s="172"/>
      <c r="L336" s="172"/>
      <c r="M336" s="172"/>
    </row>
    <row r="337" spans="2:13" s="108" customFormat="1" ht="103.5" customHeight="1">
      <c r="B337" s="469"/>
      <c r="C337" s="469"/>
      <c r="D337" s="469"/>
      <c r="E337" s="87" t="s">
        <v>405</v>
      </c>
      <c r="F337" s="75" t="s">
        <v>314</v>
      </c>
      <c r="G337" s="81">
        <v>160.62</v>
      </c>
      <c r="H337" s="81">
        <v>160.62</v>
      </c>
      <c r="I337" s="172">
        <v>100</v>
      </c>
      <c r="J337" s="172"/>
      <c r="K337" s="172"/>
      <c r="L337" s="172"/>
      <c r="M337" s="172"/>
    </row>
    <row r="338" spans="2:13" ht="31.5" customHeight="1">
      <c r="B338" s="469"/>
      <c r="C338" s="469"/>
      <c r="D338" s="469"/>
      <c r="E338" s="105"/>
      <c r="F338" s="75" t="s">
        <v>17</v>
      </c>
      <c r="G338" s="80"/>
      <c r="H338" s="81"/>
      <c r="I338" s="169"/>
      <c r="J338" s="169"/>
      <c r="K338" s="169"/>
      <c r="L338" s="169"/>
      <c r="M338" s="169"/>
    </row>
    <row r="339" spans="2:13" ht="47.25" customHeight="1">
      <c r="B339" s="470"/>
      <c r="C339" s="470"/>
      <c r="D339" s="470"/>
      <c r="E339" s="106"/>
      <c r="F339" s="75" t="s">
        <v>18</v>
      </c>
      <c r="G339" s="80"/>
      <c r="H339" s="81"/>
      <c r="I339" s="169"/>
      <c r="J339" s="169"/>
      <c r="K339" s="169"/>
      <c r="L339" s="169"/>
      <c r="M339" s="169"/>
    </row>
    <row r="340" spans="2:13" ht="15.75" customHeight="1">
      <c r="B340" s="501" t="s">
        <v>374</v>
      </c>
      <c r="C340" s="468" t="s">
        <v>296</v>
      </c>
      <c r="D340" s="468" t="s">
        <v>30</v>
      </c>
      <c r="E340" s="107"/>
      <c r="F340" s="77" t="s">
        <v>21</v>
      </c>
      <c r="G340" s="80">
        <f>G341+G342+G343+G344+G345</f>
        <v>100</v>
      </c>
      <c r="H340" s="81">
        <v>100</v>
      </c>
      <c r="I340" s="169">
        <v>100</v>
      </c>
      <c r="J340" s="169"/>
      <c r="K340" s="169"/>
      <c r="L340" s="169"/>
      <c r="M340" s="169"/>
    </row>
    <row r="341" spans="2:13" ht="31.5" customHeight="1">
      <c r="B341" s="502"/>
      <c r="C341" s="469"/>
      <c r="D341" s="469"/>
      <c r="E341" s="105"/>
      <c r="F341" s="75" t="s">
        <v>14</v>
      </c>
      <c r="G341" s="109"/>
      <c r="H341" s="81"/>
      <c r="I341" s="169"/>
      <c r="J341" s="169"/>
      <c r="K341" s="169"/>
      <c r="L341" s="169"/>
      <c r="M341" s="169"/>
    </row>
    <row r="342" spans="2:13" ht="47.25" customHeight="1">
      <c r="B342" s="502"/>
      <c r="C342" s="469"/>
      <c r="D342" s="469"/>
      <c r="E342" s="87" t="s">
        <v>405</v>
      </c>
      <c r="F342" s="75" t="s">
        <v>15</v>
      </c>
      <c r="G342" s="109">
        <v>100</v>
      </c>
      <c r="H342" s="81">
        <v>100</v>
      </c>
      <c r="I342" s="169">
        <v>100</v>
      </c>
      <c r="J342" s="169"/>
      <c r="K342" s="169"/>
      <c r="L342" s="169"/>
      <c r="M342" s="169"/>
    </row>
    <row r="343" spans="2:13" ht="31.5" customHeight="1">
      <c r="B343" s="502"/>
      <c r="C343" s="469"/>
      <c r="D343" s="469"/>
      <c r="E343" s="105"/>
      <c r="F343" s="75" t="s">
        <v>16</v>
      </c>
      <c r="G343" s="109"/>
      <c r="H343" s="81"/>
      <c r="I343" s="169"/>
      <c r="J343" s="169"/>
      <c r="K343" s="169"/>
      <c r="L343" s="169"/>
      <c r="M343" s="169"/>
    </row>
    <row r="344" spans="2:13" ht="31.5" customHeight="1">
      <c r="B344" s="502"/>
      <c r="C344" s="469"/>
      <c r="D344" s="469"/>
      <c r="E344" s="105"/>
      <c r="F344" s="75" t="s">
        <v>17</v>
      </c>
      <c r="G344" s="109"/>
      <c r="H344" s="81"/>
      <c r="I344" s="169"/>
      <c r="J344" s="169"/>
      <c r="K344" s="169"/>
      <c r="L344" s="169"/>
      <c r="M344" s="169"/>
    </row>
    <row r="345" spans="2:13" ht="47.25" customHeight="1">
      <c r="B345" s="502"/>
      <c r="C345" s="470"/>
      <c r="D345" s="470"/>
      <c r="E345" s="106"/>
      <c r="F345" s="75" t="s">
        <v>18</v>
      </c>
      <c r="G345" s="109"/>
      <c r="H345" s="81"/>
      <c r="I345" s="169"/>
      <c r="J345" s="169"/>
      <c r="K345" s="169"/>
      <c r="L345" s="169"/>
      <c r="M345" s="169"/>
    </row>
    <row r="346" spans="2:13" ht="15.75" customHeight="1">
      <c r="B346" s="434" t="s">
        <v>412</v>
      </c>
      <c r="C346" s="477"/>
      <c r="D346" s="478"/>
      <c r="E346" s="157"/>
      <c r="F346" s="147" t="s">
        <v>21</v>
      </c>
      <c r="G346" s="78">
        <f>G347+G348+G349+G351+G352</f>
        <v>8570.12</v>
      </c>
      <c r="H346" s="78">
        <f>H347+H348+H349+H351+H352</f>
        <v>8054.400000000001</v>
      </c>
      <c r="I346" s="175">
        <f>H346/G346*100</f>
        <v>93.98234797179036</v>
      </c>
      <c r="J346" s="169"/>
      <c r="K346" s="78"/>
      <c r="L346" s="169"/>
      <c r="M346" s="169"/>
    </row>
    <row r="347" spans="2:13" ht="31.5" customHeight="1">
      <c r="B347" s="479"/>
      <c r="C347" s="480"/>
      <c r="D347" s="481"/>
      <c r="E347" s="158"/>
      <c r="F347" s="148" t="s">
        <v>14</v>
      </c>
      <c r="G347" s="80">
        <f>G341+G334+G325+G318+G311+G304+G298+G291+G281+G271+G265+G259+G253+G247+G241+G235+G215+G207+G201+G195+G189+G183+G176+G169+G163+G157+G151+G143+G136+G130+G124+G118+G112+G106+G100+G94+G88+G81+G75+G68+G61+G55+G49</f>
        <v>308.8</v>
      </c>
      <c r="H347" s="80">
        <f>H341+H334+H325+H318+H311+H304+H298+H291+H281+H271+H265+H259+H253+H247+H241+H235+H215+H207+H201+H195+H189+H183+H176+H169+H163+H157+H151+H143+H136+H130+H124+H118+H112+H106+H100+H94+H88+H81+H75+H68+H61+H55+H49</f>
        <v>308.8</v>
      </c>
      <c r="I347" s="175">
        <f>H347/G347*100</f>
        <v>100</v>
      </c>
      <c r="J347" s="169"/>
      <c r="K347" s="80"/>
      <c r="L347" s="169"/>
      <c r="M347" s="169"/>
    </row>
    <row r="348" spans="2:13" ht="47.25" customHeight="1">
      <c r="B348" s="479"/>
      <c r="C348" s="480"/>
      <c r="D348" s="481"/>
      <c r="E348" s="158"/>
      <c r="F348" s="148" t="s">
        <v>15</v>
      </c>
      <c r="G348" s="80">
        <f>G342+G335+G326+G319+G312+G305+G299+G292+G282+G272+G266+G260+G254+G248+G242+G236+G228+G216+G208+G202+G196+G190+G184+G177+G170+G164+G158+G152+G144+G137+G131+G125+G119+G113+G107+G101+G95+G89+G82+G76+G69+G62+G56+G50</f>
        <v>158.1</v>
      </c>
      <c r="H348" s="80">
        <f>H342+H335+H326+H319+H312+H305+H299+H292+H282+H272+H266+H260+H254+H248+H242+H236+H228+H216+H208+H202+H196+H190+H184+H177+H170+H164+H158+H152+H144+H137+H131+H125+H119+H113+H107+H101+H95+H89+H82+H76+H69+H62+H56+H50</f>
        <v>158.1</v>
      </c>
      <c r="I348" s="175">
        <f>H348/G348*100</f>
        <v>100</v>
      </c>
      <c r="J348" s="169"/>
      <c r="K348" s="80"/>
      <c r="L348" s="169"/>
      <c r="M348" s="169"/>
    </row>
    <row r="349" spans="2:13" ht="31.5" customHeight="1">
      <c r="B349" s="479"/>
      <c r="C349" s="480"/>
      <c r="D349" s="481"/>
      <c r="E349" s="158"/>
      <c r="F349" s="148" t="s">
        <v>16</v>
      </c>
      <c r="G349" s="80">
        <f>G51+G70+G77+G83+G142+G171+G178+G209+G217+G283+G293+G306+G313+G320+G327+G336</f>
        <v>8103.22</v>
      </c>
      <c r="H349" s="80">
        <f>H51+H70+H77+H83+H142+H171+H178+H209+H217+H283+H293+H306+H313+H320+H327+H336</f>
        <v>7587.500000000001</v>
      </c>
      <c r="I349" s="175">
        <f>H349/G349*100</f>
        <v>93.63561645864237</v>
      </c>
      <c r="J349" s="169"/>
      <c r="K349" s="80"/>
      <c r="L349" s="169"/>
      <c r="M349" s="169"/>
    </row>
    <row r="350" spans="2:13" ht="115.5" customHeight="1">
      <c r="B350" s="479"/>
      <c r="C350" s="480"/>
      <c r="D350" s="481"/>
      <c r="E350" s="158"/>
      <c r="F350" s="148" t="s">
        <v>314</v>
      </c>
      <c r="G350" s="80">
        <f>G71+G84+G172+G179+G210+G284+G294+G307+G314+G321+G328+G337</f>
        <v>7482.42</v>
      </c>
      <c r="H350" s="80">
        <f>H71+H84+H172+H179+H210+H284+H294+H307+H314+H321+H328+H337</f>
        <v>7005.11</v>
      </c>
      <c r="I350" s="175">
        <f>H350/G350*100</f>
        <v>93.62091408929196</v>
      </c>
      <c r="J350" s="169"/>
      <c r="K350" s="80"/>
      <c r="L350" s="169"/>
      <c r="M350" s="169"/>
    </row>
    <row r="351" spans="2:13" ht="31.5" customHeight="1">
      <c r="B351" s="479"/>
      <c r="C351" s="480"/>
      <c r="D351" s="481"/>
      <c r="E351" s="158"/>
      <c r="F351" s="148" t="s">
        <v>17</v>
      </c>
      <c r="G351" s="80">
        <f>G344+G338+G331+G322+G315+G308+G301+G295+G285+G274+G268+G262+G256+G250+G244+G238+G230+G219+G211+G204+G198+G192+G186+G180+G173+G166+G160+G154+G146+G139+G133+G127+G121+G115+G109+G103+G97+G91+G85+G78+G72+G65+G58+G52</f>
        <v>0</v>
      </c>
      <c r="H351" s="80">
        <f>H344+H338+H331+H322+H315+H308+H301+H295+H285+H274+H268+H262+H256+H250+H244+H238+H230+H219+H211+H204+H198+H192+H186+H180+H173+H166+H160+H154+H146+H139+H133+H127+H121+H115+H109+H103+H97+H91+H85+H78+H72+H65+H58+H52</f>
        <v>0</v>
      </c>
      <c r="I351" s="169"/>
      <c r="J351" s="169"/>
      <c r="K351" s="80"/>
      <c r="L351" s="169"/>
      <c r="M351" s="169"/>
    </row>
    <row r="352" spans="2:13" ht="47.25" customHeight="1">
      <c r="B352" s="482"/>
      <c r="C352" s="483"/>
      <c r="D352" s="484"/>
      <c r="E352" s="159"/>
      <c r="F352" s="148" t="s">
        <v>18</v>
      </c>
      <c r="G352" s="80">
        <f>G345+G339+G332+G323+G316+G309+G302+G296+G286+G275+G269+G263+G257+G251+G245+G239+G231+G220+G212+G205+G199+G193+G187+G181+G174+G167+G161+G155+G147+G140+G134+G128+G122+G116+G110+G104+G98+G92+G86+G79+G73+G66+G59+G53</f>
        <v>0</v>
      </c>
      <c r="H352" s="80">
        <f>H345+H339+H332+H323+H316+H309+H302+H296+H286+H275+H269+H263+H257+H251+H245+H239+H231+H220+H212+H205+H199+H193+H187+H181+H174+H167+H161+H155+H147+H140+H134+H128+H122+H116+H110+H104+H98+H92+H86+H79+H73+H66+H59+H53</f>
        <v>0</v>
      </c>
      <c r="I352" s="169"/>
      <c r="J352" s="169"/>
      <c r="K352" s="80"/>
      <c r="L352" s="169"/>
      <c r="M352" s="169"/>
    </row>
    <row r="353" spans="2:13" ht="84" customHeight="1">
      <c r="B353" s="451" t="s">
        <v>404</v>
      </c>
      <c r="C353" s="448" t="s">
        <v>411</v>
      </c>
      <c r="D353" s="448" t="s">
        <v>82</v>
      </c>
      <c r="E353" s="448" t="s">
        <v>422</v>
      </c>
      <c r="F353" s="77" t="s">
        <v>21</v>
      </c>
      <c r="G353" s="78">
        <f aca="true" t="shared" si="11" ref="G353:H359">G438</f>
        <v>33840.79532</v>
      </c>
      <c r="H353" s="78">
        <f t="shared" si="11"/>
        <v>11747.5</v>
      </c>
      <c r="I353" s="169"/>
      <c r="J353" s="169"/>
      <c r="K353" s="78">
        <f aca="true" t="shared" si="12" ref="K353:K359">K438</f>
        <v>535</v>
      </c>
      <c r="L353" s="169"/>
      <c r="M353" s="169"/>
    </row>
    <row r="354" spans="2:13" ht="30.75">
      <c r="B354" s="452"/>
      <c r="C354" s="449"/>
      <c r="D354" s="449"/>
      <c r="E354" s="449"/>
      <c r="F354" s="75" t="s">
        <v>14</v>
      </c>
      <c r="G354" s="78">
        <f aca="true" t="shared" si="13" ref="G354:G359">G439</f>
        <v>0</v>
      </c>
      <c r="H354" s="78">
        <f t="shared" si="11"/>
        <v>0</v>
      </c>
      <c r="I354" s="169"/>
      <c r="J354" s="169"/>
      <c r="K354" s="78">
        <f t="shared" si="12"/>
        <v>0</v>
      </c>
      <c r="L354" s="169"/>
      <c r="M354" s="169"/>
    </row>
    <row r="355" spans="2:13" ht="46.5">
      <c r="B355" s="452"/>
      <c r="C355" s="449"/>
      <c r="D355" s="449"/>
      <c r="E355" s="449"/>
      <c r="F355" s="75" t="s">
        <v>15</v>
      </c>
      <c r="G355" s="78">
        <f t="shared" si="13"/>
        <v>2934.401</v>
      </c>
      <c r="H355" s="78">
        <f t="shared" si="11"/>
        <v>2703.4</v>
      </c>
      <c r="I355" s="169"/>
      <c r="J355" s="169"/>
      <c r="K355" s="78">
        <f t="shared" si="12"/>
        <v>298</v>
      </c>
      <c r="L355" s="169"/>
      <c r="M355" s="169"/>
    </row>
    <row r="356" spans="2:13" ht="15">
      <c r="B356" s="452"/>
      <c r="C356" s="449"/>
      <c r="D356" s="449"/>
      <c r="E356" s="449"/>
      <c r="F356" s="75" t="s">
        <v>16</v>
      </c>
      <c r="G356" s="78">
        <f t="shared" si="13"/>
        <v>30906.394319999996</v>
      </c>
      <c r="H356" s="78">
        <f t="shared" si="11"/>
        <v>9044.1</v>
      </c>
      <c r="I356" s="169"/>
      <c r="J356" s="169"/>
      <c r="K356" s="78">
        <f t="shared" si="12"/>
        <v>237</v>
      </c>
      <c r="L356" s="169"/>
      <c r="M356" s="169"/>
    </row>
    <row r="357" spans="2:13" ht="93">
      <c r="B357" s="452"/>
      <c r="C357" s="449"/>
      <c r="D357" s="449"/>
      <c r="E357" s="449"/>
      <c r="F357" s="75" t="s">
        <v>314</v>
      </c>
      <c r="G357" s="78">
        <f t="shared" si="13"/>
        <v>2007.4990000000003</v>
      </c>
      <c r="H357" s="78">
        <f t="shared" si="11"/>
        <v>2007.38</v>
      </c>
      <c r="I357" s="169"/>
      <c r="J357" s="169"/>
      <c r="K357" s="78">
        <f t="shared" si="12"/>
        <v>0</v>
      </c>
      <c r="L357" s="169"/>
      <c r="M357" s="169"/>
    </row>
    <row r="358" spans="2:13" ht="30.75">
      <c r="B358" s="452"/>
      <c r="C358" s="449"/>
      <c r="D358" s="449"/>
      <c r="E358" s="449"/>
      <c r="F358" s="75" t="s">
        <v>17</v>
      </c>
      <c r="G358" s="78">
        <f t="shared" si="13"/>
        <v>0</v>
      </c>
      <c r="H358" s="78">
        <f t="shared" si="11"/>
        <v>0</v>
      </c>
      <c r="I358" s="169"/>
      <c r="J358" s="169"/>
      <c r="K358" s="78">
        <f t="shared" si="12"/>
        <v>0</v>
      </c>
      <c r="L358" s="169"/>
      <c r="M358" s="169"/>
    </row>
    <row r="359" spans="2:13" ht="46.5">
      <c r="B359" s="453"/>
      <c r="C359" s="450"/>
      <c r="D359" s="450"/>
      <c r="E359" s="450"/>
      <c r="F359" s="75" t="s">
        <v>18</v>
      </c>
      <c r="G359" s="78">
        <f t="shared" si="13"/>
        <v>0</v>
      </c>
      <c r="H359" s="78">
        <f t="shared" si="11"/>
        <v>0</v>
      </c>
      <c r="I359" s="169"/>
      <c r="J359" s="169"/>
      <c r="K359" s="78">
        <f t="shared" si="12"/>
        <v>0</v>
      </c>
      <c r="L359" s="169"/>
      <c r="M359" s="169"/>
    </row>
    <row r="360" spans="2:13" ht="15.75" customHeight="1">
      <c r="B360" s="468" t="s">
        <v>146</v>
      </c>
      <c r="C360" s="531" t="s">
        <v>255</v>
      </c>
      <c r="D360" s="468" t="s">
        <v>257</v>
      </c>
      <c r="E360" s="107"/>
      <c r="F360" s="113" t="s">
        <v>21</v>
      </c>
      <c r="G360" s="80">
        <f>G361+G362+G363+G364+G365</f>
        <v>1618.1190000000001</v>
      </c>
      <c r="H360" s="80">
        <f>H361+H362+H363+H364+H365</f>
        <v>1618</v>
      </c>
      <c r="I360" s="169">
        <v>100</v>
      </c>
      <c r="J360" s="169"/>
      <c r="K360" s="169">
        <f>K363+K364</f>
        <v>535</v>
      </c>
      <c r="L360" s="169"/>
      <c r="M360" s="169"/>
    </row>
    <row r="361" spans="2:13" ht="129" customHeight="1">
      <c r="B361" s="469"/>
      <c r="C361" s="532"/>
      <c r="D361" s="469"/>
      <c r="E361" s="87" t="s">
        <v>405</v>
      </c>
      <c r="F361" s="75" t="s">
        <v>399</v>
      </c>
      <c r="G361" s="181">
        <f>G366+G367+G368+G369+G370+G371+G372+G373+G374</f>
        <v>1618.1190000000001</v>
      </c>
      <c r="H361" s="181">
        <v>1618</v>
      </c>
      <c r="I361" s="169">
        <v>100</v>
      </c>
      <c r="J361" s="169"/>
      <c r="K361" s="169"/>
      <c r="L361" s="169"/>
      <c r="M361" s="169"/>
    </row>
    <row r="362" spans="2:13" ht="31.5" customHeight="1">
      <c r="B362" s="469"/>
      <c r="C362" s="532"/>
      <c r="D362" s="469"/>
      <c r="E362" s="87" t="s">
        <v>405</v>
      </c>
      <c r="F362" s="75" t="s">
        <v>14</v>
      </c>
      <c r="G362" s="109"/>
      <c r="H362" s="81"/>
      <c r="I362" s="169"/>
      <c r="J362" s="169"/>
      <c r="K362" s="169"/>
      <c r="L362" s="169"/>
      <c r="M362" s="169"/>
    </row>
    <row r="363" spans="2:13" ht="47.25" customHeight="1">
      <c r="B363" s="469"/>
      <c r="C363" s="532"/>
      <c r="D363" s="469"/>
      <c r="E363" s="87" t="s">
        <v>405</v>
      </c>
      <c r="F363" s="75" t="s">
        <v>15</v>
      </c>
      <c r="G363" s="109"/>
      <c r="H363" s="81"/>
      <c r="I363" s="169"/>
      <c r="J363" s="169"/>
      <c r="K363" s="169">
        <v>298</v>
      </c>
      <c r="L363" s="169"/>
      <c r="M363" s="169"/>
    </row>
    <row r="364" spans="2:13" ht="31.5" customHeight="1">
      <c r="B364" s="469"/>
      <c r="C364" s="532"/>
      <c r="D364" s="469"/>
      <c r="E364" s="87" t="s">
        <v>405</v>
      </c>
      <c r="F364" s="75" t="s">
        <v>16</v>
      </c>
      <c r="G364" s="80"/>
      <c r="H364" s="81"/>
      <c r="I364" s="169"/>
      <c r="J364" s="169"/>
      <c r="K364" s="169">
        <v>237</v>
      </c>
      <c r="L364" s="169"/>
      <c r="M364" s="169"/>
    </row>
    <row r="365" spans="2:13" ht="31.5" customHeight="1">
      <c r="B365" s="469"/>
      <c r="C365" s="532"/>
      <c r="D365" s="469"/>
      <c r="E365" s="87" t="s">
        <v>405</v>
      </c>
      <c r="F365" s="75" t="s">
        <v>17</v>
      </c>
      <c r="G365" s="109"/>
      <c r="H365" s="81"/>
      <c r="I365" s="169"/>
      <c r="J365" s="169"/>
      <c r="K365" s="169"/>
      <c r="L365" s="169"/>
      <c r="M365" s="169"/>
    </row>
    <row r="366" spans="2:13" ht="97.5" customHeight="1">
      <c r="B366" s="469"/>
      <c r="C366" s="532"/>
      <c r="D366" s="470"/>
      <c r="E366" s="87" t="s">
        <v>405</v>
      </c>
      <c r="F366" s="75" t="s">
        <v>314</v>
      </c>
      <c r="G366" s="81">
        <v>154.13</v>
      </c>
      <c r="H366" s="81">
        <v>154.13</v>
      </c>
      <c r="I366" s="169"/>
      <c r="J366" s="169"/>
      <c r="K366" s="169"/>
      <c r="L366" s="169"/>
      <c r="M366" s="169"/>
    </row>
    <row r="367" spans="2:13" ht="125.25" customHeight="1">
      <c r="B367" s="469"/>
      <c r="C367" s="532"/>
      <c r="D367" s="114" t="s">
        <v>258</v>
      </c>
      <c r="E367" s="87" t="s">
        <v>405</v>
      </c>
      <c r="F367" s="75" t="s">
        <v>314</v>
      </c>
      <c r="G367" s="81">
        <v>140.48</v>
      </c>
      <c r="H367" s="81">
        <v>140.48</v>
      </c>
      <c r="I367" s="171"/>
      <c r="J367" s="169"/>
      <c r="K367" s="169"/>
      <c r="L367" s="169"/>
      <c r="M367" s="169"/>
    </row>
    <row r="368" spans="2:13" ht="123" customHeight="1">
      <c r="B368" s="469"/>
      <c r="C368" s="532"/>
      <c r="D368" s="114" t="s">
        <v>259</v>
      </c>
      <c r="E368" s="87" t="s">
        <v>405</v>
      </c>
      <c r="F368" s="75" t="s">
        <v>314</v>
      </c>
      <c r="G368" s="81">
        <v>209.65</v>
      </c>
      <c r="H368" s="81">
        <v>209.65</v>
      </c>
      <c r="I368" s="169"/>
      <c r="J368" s="169"/>
      <c r="K368" s="169"/>
      <c r="L368" s="169"/>
      <c r="M368" s="169"/>
    </row>
    <row r="369" spans="2:13" ht="99" customHeight="1">
      <c r="B369" s="469"/>
      <c r="C369" s="532"/>
      <c r="D369" s="114" t="s">
        <v>260</v>
      </c>
      <c r="E369" s="87" t="s">
        <v>405</v>
      </c>
      <c r="F369" s="75" t="s">
        <v>314</v>
      </c>
      <c r="G369" s="81">
        <v>26.871</v>
      </c>
      <c r="H369" s="81">
        <v>26.871</v>
      </c>
      <c r="I369" s="169"/>
      <c r="J369" s="169"/>
      <c r="K369" s="169"/>
      <c r="L369" s="169"/>
      <c r="M369" s="169"/>
    </row>
    <row r="370" spans="2:13" ht="63" customHeight="1">
      <c r="B370" s="469"/>
      <c r="C370" s="532"/>
      <c r="D370" s="114" t="s">
        <v>261</v>
      </c>
      <c r="E370" s="87" t="s">
        <v>405</v>
      </c>
      <c r="F370" s="75" t="s">
        <v>314</v>
      </c>
      <c r="G370" s="81">
        <v>81</v>
      </c>
      <c r="H370" s="81">
        <v>81</v>
      </c>
      <c r="I370" s="169"/>
      <c r="J370" s="169"/>
      <c r="K370" s="169"/>
      <c r="L370" s="169"/>
      <c r="M370" s="169"/>
    </row>
    <row r="371" spans="2:13" ht="102" customHeight="1">
      <c r="B371" s="469"/>
      <c r="C371" s="532"/>
      <c r="D371" s="114" t="s">
        <v>262</v>
      </c>
      <c r="E371" s="87" t="s">
        <v>405</v>
      </c>
      <c r="F371" s="75" t="s">
        <v>314</v>
      </c>
      <c r="G371" s="81">
        <v>50.109</v>
      </c>
      <c r="H371" s="81">
        <v>50.109</v>
      </c>
      <c r="I371" s="169"/>
      <c r="J371" s="169"/>
      <c r="K371" s="169"/>
      <c r="L371" s="169"/>
      <c r="M371" s="169"/>
    </row>
    <row r="372" spans="2:13" ht="111" customHeight="1">
      <c r="B372" s="469"/>
      <c r="C372" s="532"/>
      <c r="D372" s="114" t="s">
        <v>263</v>
      </c>
      <c r="E372" s="87" t="s">
        <v>405</v>
      </c>
      <c r="F372" s="75" t="s">
        <v>314</v>
      </c>
      <c r="G372" s="81">
        <v>182.403</v>
      </c>
      <c r="H372" s="81">
        <v>182.403</v>
      </c>
      <c r="I372" s="169"/>
      <c r="J372" s="169"/>
      <c r="K372" s="169"/>
      <c r="L372" s="169"/>
      <c r="M372" s="169"/>
    </row>
    <row r="373" spans="2:13" ht="110.25" customHeight="1">
      <c r="B373" s="469"/>
      <c r="C373" s="532"/>
      <c r="D373" s="114" t="s">
        <v>264</v>
      </c>
      <c r="E373" s="87" t="s">
        <v>405</v>
      </c>
      <c r="F373" s="75" t="s">
        <v>314</v>
      </c>
      <c r="G373" s="81">
        <v>449.929</v>
      </c>
      <c r="H373" s="81">
        <v>449.929</v>
      </c>
      <c r="I373" s="169"/>
      <c r="J373" s="169"/>
      <c r="K373" s="169"/>
      <c r="L373" s="169"/>
      <c r="M373" s="169"/>
    </row>
    <row r="374" spans="2:13" ht="111.75" customHeight="1">
      <c r="B374" s="469"/>
      <c r="C374" s="532"/>
      <c r="D374" s="114" t="s">
        <v>265</v>
      </c>
      <c r="E374" s="87" t="s">
        <v>405</v>
      </c>
      <c r="F374" s="146" t="s">
        <v>314</v>
      </c>
      <c r="G374" s="81">
        <v>323.547</v>
      </c>
      <c r="H374" s="81">
        <v>323.547</v>
      </c>
      <c r="I374" s="169"/>
      <c r="J374" s="169"/>
      <c r="K374" s="169"/>
      <c r="L374" s="169"/>
      <c r="M374" s="169"/>
    </row>
    <row r="375" spans="2:13" ht="20.25" customHeight="1">
      <c r="B375" s="468" t="s">
        <v>147</v>
      </c>
      <c r="C375" s="394" t="s">
        <v>295</v>
      </c>
      <c r="D375" s="394" t="s">
        <v>208</v>
      </c>
      <c r="E375" s="87" t="s">
        <v>405</v>
      </c>
      <c r="F375" s="113" t="s">
        <v>21</v>
      </c>
      <c r="G375" s="165">
        <f>G376+G377+G380</f>
        <v>1355.9009999999998</v>
      </c>
      <c r="H375" s="94">
        <v>1355.9</v>
      </c>
      <c r="I375" s="185">
        <v>100</v>
      </c>
      <c r="J375" s="169"/>
      <c r="K375" s="94"/>
      <c r="L375" s="169"/>
      <c r="M375" s="169"/>
    </row>
    <row r="376" spans="2:13" ht="145.5" customHeight="1">
      <c r="B376" s="475"/>
      <c r="C376" s="475"/>
      <c r="D376" s="489"/>
      <c r="E376" s="87" t="s">
        <v>405</v>
      </c>
      <c r="F376" s="75" t="s">
        <v>400</v>
      </c>
      <c r="G376" s="165">
        <f>G378+G379</f>
        <v>1355.9009999999998</v>
      </c>
      <c r="H376" s="94">
        <v>1355.9</v>
      </c>
      <c r="I376" s="185">
        <v>100</v>
      </c>
      <c r="J376" s="169"/>
      <c r="K376" s="170"/>
      <c r="L376" s="169"/>
      <c r="M376" s="169"/>
    </row>
    <row r="377" spans="2:13" ht="31.5" customHeight="1">
      <c r="B377" s="475"/>
      <c r="C377" s="475"/>
      <c r="D377" s="489"/>
      <c r="E377" s="87" t="s">
        <v>405</v>
      </c>
      <c r="F377" s="75" t="s">
        <v>14</v>
      </c>
      <c r="G377" s="165"/>
      <c r="H377" s="94"/>
      <c r="I377" s="185"/>
      <c r="J377" s="169"/>
      <c r="K377" s="169"/>
      <c r="L377" s="169"/>
      <c r="M377" s="169"/>
    </row>
    <row r="378" spans="2:13" ht="46.5">
      <c r="B378" s="475"/>
      <c r="C378" s="475"/>
      <c r="D378" s="489"/>
      <c r="E378" s="87" t="s">
        <v>405</v>
      </c>
      <c r="F378" s="75" t="s">
        <v>15</v>
      </c>
      <c r="G378" s="165">
        <v>824.401</v>
      </c>
      <c r="H378" s="185">
        <v>824.4</v>
      </c>
      <c r="I378" s="185">
        <v>824.4</v>
      </c>
      <c r="J378" s="169"/>
      <c r="K378" s="169"/>
      <c r="L378" s="169"/>
      <c r="M378" s="169"/>
    </row>
    <row r="379" spans="2:13" ht="110.25" customHeight="1">
      <c r="B379" s="475"/>
      <c r="C379" s="475"/>
      <c r="D379" s="489"/>
      <c r="E379" s="87" t="s">
        <v>405</v>
      </c>
      <c r="F379" s="75" t="s">
        <v>165</v>
      </c>
      <c r="G379" s="165">
        <v>531.5</v>
      </c>
      <c r="H379" s="185">
        <v>531.5</v>
      </c>
      <c r="I379" s="185">
        <v>531.5</v>
      </c>
      <c r="J379" s="169"/>
      <c r="K379" s="169"/>
      <c r="L379" s="169"/>
      <c r="M379" s="169"/>
    </row>
    <row r="380" spans="2:13" ht="30.75">
      <c r="B380" s="475"/>
      <c r="C380" s="475"/>
      <c r="D380" s="489"/>
      <c r="E380" s="87" t="s">
        <v>405</v>
      </c>
      <c r="F380" s="75" t="s">
        <v>17</v>
      </c>
      <c r="G380" s="80"/>
      <c r="H380" s="81"/>
      <c r="I380" s="169"/>
      <c r="J380" s="169"/>
      <c r="K380" s="169"/>
      <c r="L380" s="169"/>
      <c r="M380" s="169"/>
    </row>
    <row r="381" spans="2:13" ht="47.25" customHeight="1">
      <c r="B381" s="475"/>
      <c r="C381" s="475"/>
      <c r="D381" s="490"/>
      <c r="E381" s="87" t="s">
        <v>405</v>
      </c>
      <c r="F381" s="75" t="s">
        <v>18</v>
      </c>
      <c r="G381" s="80"/>
      <c r="H381" s="81"/>
      <c r="I381" s="169"/>
      <c r="J381" s="169"/>
      <c r="K381" s="169"/>
      <c r="L381" s="169"/>
      <c r="M381" s="169"/>
    </row>
    <row r="382" spans="2:13" ht="82.5" customHeight="1">
      <c r="B382" s="475"/>
      <c r="C382" s="475"/>
      <c r="D382" s="100" t="s">
        <v>204</v>
      </c>
      <c r="E382" s="87" t="s">
        <v>405</v>
      </c>
      <c r="F382" s="75" t="s">
        <v>149</v>
      </c>
      <c r="G382" s="80"/>
      <c r="H382" s="81"/>
      <c r="I382" s="169"/>
      <c r="J382" s="169"/>
      <c r="K382" s="169"/>
      <c r="L382" s="169"/>
      <c r="M382" s="169"/>
    </row>
    <row r="383" spans="2:13" ht="58.5" customHeight="1">
      <c r="B383" s="475"/>
      <c r="C383" s="475"/>
      <c r="D383" s="100" t="s">
        <v>126</v>
      </c>
      <c r="E383" s="87" t="s">
        <v>405</v>
      </c>
      <c r="F383" s="75" t="s">
        <v>149</v>
      </c>
      <c r="G383" s="80"/>
      <c r="H383" s="81"/>
      <c r="I383" s="169"/>
      <c r="J383" s="169"/>
      <c r="K383" s="169"/>
      <c r="L383" s="169"/>
      <c r="M383" s="169"/>
    </row>
    <row r="384" spans="2:13" ht="64.5" customHeight="1">
      <c r="B384" s="475"/>
      <c r="C384" s="475"/>
      <c r="D384" s="100" t="s">
        <v>205</v>
      </c>
      <c r="E384" s="87" t="s">
        <v>405</v>
      </c>
      <c r="F384" s="75" t="s">
        <v>149</v>
      </c>
      <c r="G384" s="80"/>
      <c r="H384" s="81"/>
      <c r="I384" s="169"/>
      <c r="J384" s="169"/>
      <c r="K384" s="169"/>
      <c r="L384" s="169"/>
      <c r="M384" s="169"/>
    </row>
    <row r="385" spans="2:13" ht="68.25" customHeight="1">
      <c r="B385" s="475"/>
      <c r="C385" s="475"/>
      <c r="D385" s="100" t="s">
        <v>206</v>
      </c>
      <c r="E385" s="87" t="s">
        <v>405</v>
      </c>
      <c r="F385" s="75" t="s">
        <v>149</v>
      </c>
      <c r="G385" s="80"/>
      <c r="H385" s="81"/>
      <c r="I385" s="169"/>
      <c r="J385" s="169"/>
      <c r="K385" s="169"/>
      <c r="L385" s="169"/>
      <c r="M385" s="169"/>
    </row>
    <row r="386" spans="2:13" ht="93">
      <c r="B386" s="476"/>
      <c r="C386" s="476"/>
      <c r="D386" s="100" t="s">
        <v>207</v>
      </c>
      <c r="E386" s="87" t="s">
        <v>405</v>
      </c>
      <c r="F386" s="75" t="s">
        <v>149</v>
      </c>
      <c r="G386" s="80"/>
      <c r="H386" s="81"/>
      <c r="I386" s="169"/>
      <c r="J386" s="169"/>
      <c r="K386" s="169"/>
      <c r="L386" s="169"/>
      <c r="M386" s="169"/>
    </row>
    <row r="387" spans="2:13" ht="21">
      <c r="B387" s="459" t="s">
        <v>223</v>
      </c>
      <c r="C387" s="394" t="s">
        <v>29</v>
      </c>
      <c r="D387" s="394" t="s">
        <v>30</v>
      </c>
      <c r="E387" s="87" t="s">
        <v>405</v>
      </c>
      <c r="F387" s="113" t="s">
        <v>21</v>
      </c>
      <c r="G387" s="80">
        <f>G388+G389+G390+G392+G393</f>
        <v>50</v>
      </c>
      <c r="H387" s="81">
        <v>50</v>
      </c>
      <c r="I387" s="170">
        <v>100</v>
      </c>
      <c r="J387" s="169"/>
      <c r="K387" s="169"/>
      <c r="L387" s="169"/>
      <c r="M387" s="169"/>
    </row>
    <row r="388" spans="2:13" ht="30.75">
      <c r="B388" s="460"/>
      <c r="C388" s="462"/>
      <c r="D388" s="462"/>
      <c r="E388" s="87" t="s">
        <v>405</v>
      </c>
      <c r="F388" s="75" t="s">
        <v>14</v>
      </c>
      <c r="G388" s="80"/>
      <c r="H388" s="81"/>
      <c r="I388" s="169"/>
      <c r="J388" s="169"/>
      <c r="K388" s="169"/>
      <c r="L388" s="169"/>
      <c r="M388" s="169"/>
    </row>
    <row r="389" spans="2:13" ht="46.5">
      <c r="B389" s="460"/>
      <c r="C389" s="462"/>
      <c r="D389" s="462"/>
      <c r="E389" s="87" t="s">
        <v>405</v>
      </c>
      <c r="F389" s="75" t="s">
        <v>15</v>
      </c>
      <c r="G389" s="80"/>
      <c r="H389" s="81"/>
      <c r="I389" s="169"/>
      <c r="J389" s="169"/>
      <c r="K389" s="169"/>
      <c r="L389" s="169"/>
      <c r="M389" s="169"/>
    </row>
    <row r="390" spans="2:13" ht="21">
      <c r="B390" s="460"/>
      <c r="C390" s="462"/>
      <c r="D390" s="462"/>
      <c r="E390" s="87" t="s">
        <v>405</v>
      </c>
      <c r="F390" s="75" t="s">
        <v>16</v>
      </c>
      <c r="G390" s="80">
        <v>50</v>
      </c>
      <c r="H390" s="81">
        <v>50</v>
      </c>
      <c r="I390" s="169">
        <v>100</v>
      </c>
      <c r="J390" s="169"/>
      <c r="K390" s="169"/>
      <c r="L390" s="169"/>
      <c r="M390" s="169"/>
    </row>
    <row r="391" spans="2:13" ht="93">
      <c r="B391" s="460"/>
      <c r="C391" s="462"/>
      <c r="D391" s="462"/>
      <c r="E391" s="87" t="s">
        <v>405</v>
      </c>
      <c r="F391" s="75" t="s">
        <v>314</v>
      </c>
      <c r="G391" s="181">
        <v>50</v>
      </c>
      <c r="H391" s="182">
        <v>50</v>
      </c>
      <c r="I391" s="169"/>
      <c r="J391" s="169"/>
      <c r="K391" s="169"/>
      <c r="L391" s="169"/>
      <c r="M391" s="169"/>
    </row>
    <row r="392" spans="2:13" ht="30.75">
      <c r="B392" s="460"/>
      <c r="C392" s="462"/>
      <c r="D392" s="462"/>
      <c r="E392" s="87" t="s">
        <v>405</v>
      </c>
      <c r="F392" s="75" t="s">
        <v>17</v>
      </c>
      <c r="G392" s="80"/>
      <c r="H392" s="81"/>
      <c r="I392" s="169"/>
      <c r="J392" s="169"/>
      <c r="K392" s="169"/>
      <c r="L392" s="169"/>
      <c r="M392" s="169"/>
    </row>
    <row r="393" spans="2:13" ht="46.5">
      <c r="B393" s="461"/>
      <c r="C393" s="463"/>
      <c r="D393" s="463"/>
      <c r="E393" s="87" t="s">
        <v>405</v>
      </c>
      <c r="F393" s="75" t="s">
        <v>18</v>
      </c>
      <c r="G393" s="80"/>
      <c r="H393" s="81"/>
      <c r="I393" s="169"/>
      <c r="J393" s="169"/>
      <c r="K393" s="169"/>
      <c r="L393" s="169"/>
      <c r="M393" s="169"/>
    </row>
    <row r="394" spans="2:13" ht="21">
      <c r="B394" s="468" t="s">
        <v>379</v>
      </c>
      <c r="C394" s="394" t="s">
        <v>311</v>
      </c>
      <c r="D394" s="394" t="s">
        <v>25</v>
      </c>
      <c r="E394" s="87" t="s">
        <v>405</v>
      </c>
      <c r="F394" s="132" t="s">
        <v>21</v>
      </c>
      <c r="G394" s="80">
        <f>G396+G397+G395+G398+G399</f>
        <v>19520.795</v>
      </c>
      <c r="H394" s="80">
        <f>H396+H397+H395+H398+H399</f>
        <v>2746.12</v>
      </c>
      <c r="I394" s="169"/>
      <c r="J394" s="169"/>
      <c r="K394" s="81"/>
      <c r="L394" s="169"/>
      <c r="M394" s="169"/>
    </row>
    <row r="395" spans="2:13" ht="30.75">
      <c r="B395" s="469"/>
      <c r="C395" s="462"/>
      <c r="D395" s="462"/>
      <c r="E395" s="87" t="s">
        <v>405</v>
      </c>
      <c r="F395" s="131" t="s">
        <v>14</v>
      </c>
      <c r="G395" s="80">
        <v>0</v>
      </c>
      <c r="H395" s="81"/>
      <c r="I395" s="169"/>
      <c r="J395" s="169"/>
      <c r="K395" s="169"/>
      <c r="L395" s="169"/>
      <c r="M395" s="169"/>
    </row>
    <row r="396" spans="2:13" ht="46.5">
      <c r="B396" s="469"/>
      <c r="C396" s="462"/>
      <c r="D396" s="462"/>
      <c r="E396" s="87" t="s">
        <v>405</v>
      </c>
      <c r="F396" s="131" t="s">
        <v>15</v>
      </c>
      <c r="G396" s="80">
        <f>G402</f>
        <v>2110</v>
      </c>
      <c r="H396" s="80">
        <f>H402</f>
        <v>1879</v>
      </c>
      <c r="I396" s="170"/>
      <c r="J396" s="169"/>
      <c r="K396" s="169"/>
      <c r="L396" s="169"/>
      <c r="M396" s="169"/>
    </row>
    <row r="397" spans="2:13" ht="31.5" customHeight="1">
      <c r="B397" s="469"/>
      <c r="C397" s="462"/>
      <c r="D397" s="462"/>
      <c r="E397" s="87" t="s">
        <v>405</v>
      </c>
      <c r="F397" s="131" t="s">
        <v>16</v>
      </c>
      <c r="G397" s="80">
        <f>G408+G415+G416+G417+G403+G400</f>
        <v>17410.795</v>
      </c>
      <c r="H397" s="80">
        <f>H403+H415</f>
        <v>867.12</v>
      </c>
      <c r="I397" s="171"/>
      <c r="J397" s="169"/>
      <c r="K397" s="81"/>
      <c r="L397" s="169"/>
      <c r="M397" s="169"/>
    </row>
    <row r="398" spans="2:13" ht="30.75">
      <c r="B398" s="469"/>
      <c r="C398" s="462"/>
      <c r="D398" s="462"/>
      <c r="E398" s="87" t="s">
        <v>405</v>
      </c>
      <c r="F398" s="131" t="s">
        <v>17</v>
      </c>
      <c r="G398" s="80"/>
      <c r="H398" s="81"/>
      <c r="I398" s="170"/>
      <c r="J398" s="169"/>
      <c r="K398" s="169"/>
      <c r="L398" s="169"/>
      <c r="M398" s="169"/>
    </row>
    <row r="399" spans="2:13" ht="46.5">
      <c r="B399" s="469"/>
      <c r="C399" s="463"/>
      <c r="D399" s="462"/>
      <c r="E399" s="87" t="s">
        <v>405</v>
      </c>
      <c r="F399" s="131" t="s">
        <v>18</v>
      </c>
      <c r="G399" s="80"/>
      <c r="H399" s="81"/>
      <c r="I399" s="169"/>
      <c r="J399" s="169"/>
      <c r="K399" s="169"/>
      <c r="L399" s="169"/>
      <c r="M399" s="169"/>
    </row>
    <row r="400" spans="2:13" ht="66" customHeight="1">
      <c r="B400" s="488"/>
      <c r="C400" s="160" t="s">
        <v>444</v>
      </c>
      <c r="D400" s="469"/>
      <c r="E400" s="87" t="s">
        <v>405</v>
      </c>
      <c r="F400" s="131" t="s">
        <v>16</v>
      </c>
      <c r="G400" s="166">
        <v>647.1</v>
      </c>
      <c r="H400" s="115"/>
      <c r="I400" s="169"/>
      <c r="J400" s="169"/>
      <c r="K400" s="169"/>
      <c r="L400" s="169"/>
      <c r="M400" s="169"/>
    </row>
    <row r="401" spans="2:13" ht="66" customHeight="1">
      <c r="B401" s="488"/>
      <c r="C401" s="394" t="s">
        <v>268</v>
      </c>
      <c r="D401" s="469"/>
      <c r="E401" s="87" t="s">
        <v>405</v>
      </c>
      <c r="F401" s="131" t="s">
        <v>9</v>
      </c>
      <c r="G401" s="166">
        <f>G402+G403</f>
        <v>7381.58</v>
      </c>
      <c r="H401" s="115">
        <f>H402+H403</f>
        <v>1942.1</v>
      </c>
      <c r="I401" s="170">
        <f>H401/G401*100</f>
        <v>26.31008537467588</v>
      </c>
      <c r="J401" s="169"/>
      <c r="K401" s="169">
        <v>298</v>
      </c>
      <c r="L401" s="169"/>
      <c r="M401" s="169"/>
    </row>
    <row r="402" spans="2:13" ht="66" customHeight="1">
      <c r="B402" s="488"/>
      <c r="C402" s="469"/>
      <c r="D402" s="469"/>
      <c r="E402" s="87" t="s">
        <v>405</v>
      </c>
      <c r="F402" s="131" t="s">
        <v>15</v>
      </c>
      <c r="G402" s="80">
        <v>2110</v>
      </c>
      <c r="H402" s="81">
        <v>1879</v>
      </c>
      <c r="I402" s="170">
        <f>H402/G402*100</f>
        <v>89.05213270142181</v>
      </c>
      <c r="J402" s="169"/>
      <c r="K402" s="169">
        <v>299</v>
      </c>
      <c r="L402" s="169"/>
      <c r="M402" s="169"/>
    </row>
    <row r="403" spans="2:13" ht="116.25" customHeight="1">
      <c r="B403" s="488"/>
      <c r="C403" s="470"/>
      <c r="D403" s="469"/>
      <c r="E403" s="87" t="s">
        <v>405</v>
      </c>
      <c r="F403" s="146" t="s">
        <v>432</v>
      </c>
      <c r="G403" s="181">
        <v>5271.58</v>
      </c>
      <c r="H403" s="182">
        <v>63.1</v>
      </c>
      <c r="I403" s="170">
        <f>H403/G403*100</f>
        <v>1.1969845852666563</v>
      </c>
      <c r="J403" s="169"/>
      <c r="K403" s="169"/>
      <c r="L403" s="169"/>
      <c r="M403" s="169"/>
    </row>
    <row r="404" spans="2:13" ht="66" customHeight="1">
      <c r="B404" s="488"/>
      <c r="C404" s="128" t="s">
        <v>284</v>
      </c>
      <c r="D404" s="469"/>
      <c r="E404" s="87" t="s">
        <v>405</v>
      </c>
      <c r="F404" s="131" t="s">
        <v>16</v>
      </c>
      <c r="G404" s="80"/>
      <c r="H404" s="81"/>
      <c r="I404" s="169"/>
      <c r="J404" s="169"/>
      <c r="K404" s="169"/>
      <c r="L404" s="169"/>
      <c r="M404" s="169"/>
    </row>
    <row r="405" spans="2:13" ht="66" customHeight="1">
      <c r="B405" s="488"/>
      <c r="C405" s="128" t="s">
        <v>278</v>
      </c>
      <c r="D405" s="469"/>
      <c r="E405" s="87" t="s">
        <v>405</v>
      </c>
      <c r="F405" s="131" t="s">
        <v>16</v>
      </c>
      <c r="G405" s="80"/>
      <c r="H405" s="81"/>
      <c r="I405" s="169"/>
      <c r="J405" s="169"/>
      <c r="K405" s="169"/>
      <c r="L405" s="169"/>
      <c r="M405" s="169"/>
    </row>
    <row r="406" spans="2:13" ht="66" customHeight="1">
      <c r="B406" s="488"/>
      <c r="C406" s="128" t="s">
        <v>279</v>
      </c>
      <c r="D406" s="469"/>
      <c r="E406" s="87" t="s">
        <v>405</v>
      </c>
      <c r="F406" s="131" t="s">
        <v>16</v>
      </c>
      <c r="G406" s="80"/>
      <c r="H406" s="81"/>
      <c r="I406" s="169"/>
      <c r="J406" s="169"/>
      <c r="K406" s="169"/>
      <c r="L406" s="169"/>
      <c r="M406" s="169"/>
    </row>
    <row r="407" spans="2:13" ht="66" customHeight="1">
      <c r="B407" s="488"/>
      <c r="C407" s="128" t="s">
        <v>276</v>
      </c>
      <c r="D407" s="469"/>
      <c r="E407" s="87" t="s">
        <v>405</v>
      </c>
      <c r="F407" s="131" t="s">
        <v>16</v>
      </c>
      <c r="G407" s="80"/>
      <c r="H407" s="81"/>
      <c r="I407" s="169"/>
      <c r="J407" s="169"/>
      <c r="K407" s="169"/>
      <c r="L407" s="169"/>
      <c r="M407" s="169"/>
    </row>
    <row r="408" spans="2:13" ht="66" customHeight="1">
      <c r="B408" s="488"/>
      <c r="C408" s="128" t="s">
        <v>280</v>
      </c>
      <c r="D408" s="469"/>
      <c r="E408" s="87" t="s">
        <v>405</v>
      </c>
      <c r="F408" s="131" t="s">
        <v>16</v>
      </c>
      <c r="G408" s="80">
        <v>6593</v>
      </c>
      <c r="H408" s="86"/>
      <c r="I408" s="169"/>
      <c r="J408" s="169"/>
      <c r="K408" s="169"/>
      <c r="L408" s="169"/>
      <c r="M408" s="169"/>
    </row>
    <row r="409" spans="2:13" ht="66" customHeight="1">
      <c r="B409" s="488"/>
      <c r="C409" s="128" t="s">
        <v>281</v>
      </c>
      <c r="D409" s="469"/>
      <c r="E409" s="87" t="s">
        <v>405</v>
      </c>
      <c r="F409" s="131" t="s">
        <v>16</v>
      </c>
      <c r="G409" s="80"/>
      <c r="H409" s="81"/>
      <c r="I409" s="169"/>
      <c r="J409" s="169"/>
      <c r="K409" s="169"/>
      <c r="L409" s="169"/>
      <c r="M409" s="169"/>
    </row>
    <row r="410" spans="2:13" ht="66" customHeight="1">
      <c r="B410" s="488"/>
      <c r="C410" s="128" t="s">
        <v>282</v>
      </c>
      <c r="D410" s="469"/>
      <c r="E410" s="87" t="s">
        <v>405</v>
      </c>
      <c r="F410" s="131" t="s">
        <v>16</v>
      </c>
      <c r="G410" s="80"/>
      <c r="H410" s="81"/>
      <c r="I410" s="169"/>
      <c r="J410" s="169"/>
      <c r="K410" s="169"/>
      <c r="L410" s="169"/>
      <c r="M410" s="169"/>
    </row>
    <row r="411" spans="2:13" ht="66" customHeight="1">
      <c r="B411" s="488"/>
      <c r="C411" s="128" t="s">
        <v>283</v>
      </c>
      <c r="D411" s="469"/>
      <c r="E411" s="87" t="s">
        <v>405</v>
      </c>
      <c r="F411" s="131" t="s">
        <v>16</v>
      </c>
      <c r="G411" s="80"/>
      <c r="H411" s="81"/>
      <c r="I411" s="169"/>
      <c r="J411" s="169"/>
      <c r="K411" s="169"/>
      <c r="L411" s="169"/>
      <c r="M411" s="169"/>
    </row>
    <row r="412" spans="2:13" ht="66" customHeight="1">
      <c r="B412" s="488"/>
      <c r="C412" s="128" t="s">
        <v>277</v>
      </c>
      <c r="D412" s="469"/>
      <c r="E412" s="87" t="s">
        <v>405</v>
      </c>
      <c r="F412" s="131" t="s">
        <v>16</v>
      </c>
      <c r="G412" s="80"/>
      <c r="H412" s="81"/>
      <c r="I412" s="169"/>
      <c r="J412" s="169"/>
      <c r="K412" s="169"/>
      <c r="L412" s="169"/>
      <c r="M412" s="169"/>
    </row>
    <row r="413" spans="2:13" ht="66" customHeight="1">
      <c r="B413" s="488"/>
      <c r="C413" s="128" t="s">
        <v>285</v>
      </c>
      <c r="D413" s="469"/>
      <c r="E413" s="87" t="s">
        <v>405</v>
      </c>
      <c r="F413" s="131" t="s">
        <v>16</v>
      </c>
      <c r="G413" s="80"/>
      <c r="H413" s="81"/>
      <c r="I413" s="169"/>
      <c r="J413" s="169"/>
      <c r="K413" s="169"/>
      <c r="L413" s="169"/>
      <c r="M413" s="169"/>
    </row>
    <row r="414" spans="2:13" ht="66" customHeight="1">
      <c r="B414" s="488"/>
      <c r="C414" s="129" t="s">
        <v>286</v>
      </c>
      <c r="D414" s="469"/>
      <c r="E414" s="87" t="s">
        <v>405</v>
      </c>
      <c r="F414" s="131" t="s">
        <v>16</v>
      </c>
      <c r="G414" s="80"/>
      <c r="H414" s="81"/>
      <c r="I414" s="169"/>
      <c r="J414" s="169"/>
      <c r="K414" s="169"/>
      <c r="L414" s="169"/>
      <c r="M414" s="169"/>
    </row>
    <row r="415" spans="2:13" ht="113.25" customHeight="1">
      <c r="B415" s="488"/>
      <c r="C415" s="116" t="s">
        <v>305</v>
      </c>
      <c r="D415" s="469"/>
      <c r="E415" s="87" t="s">
        <v>405</v>
      </c>
      <c r="F415" s="131" t="s">
        <v>16</v>
      </c>
      <c r="G415" s="80">
        <v>804.015</v>
      </c>
      <c r="H415" s="81">
        <v>804.02</v>
      </c>
      <c r="I415" s="186">
        <f>H415/G415*100</f>
        <v>100.00062187894505</v>
      </c>
      <c r="J415" s="169"/>
      <c r="K415" s="169">
        <v>237</v>
      </c>
      <c r="M415" s="169"/>
    </row>
    <row r="416" spans="2:13" ht="28.5" customHeight="1">
      <c r="B416" s="488"/>
      <c r="C416" s="116" t="s">
        <v>316</v>
      </c>
      <c r="D416" s="469"/>
      <c r="E416" s="87" t="s">
        <v>405</v>
      </c>
      <c r="F416" s="131" t="s">
        <v>16</v>
      </c>
      <c r="G416" s="166">
        <v>2595.1</v>
      </c>
      <c r="H416" s="115"/>
      <c r="I416" s="169"/>
      <c r="J416" s="169"/>
      <c r="K416" s="169"/>
      <c r="L416" s="169"/>
      <c r="M416" s="169"/>
    </row>
    <row r="417" spans="2:13" ht="121.5" customHeight="1">
      <c r="B417" s="488"/>
      <c r="C417" s="116" t="s">
        <v>306</v>
      </c>
      <c r="D417" s="469"/>
      <c r="E417" s="87" t="s">
        <v>405</v>
      </c>
      <c r="F417" s="131" t="s">
        <v>16</v>
      </c>
      <c r="G417" s="80">
        <v>1500</v>
      </c>
      <c r="H417" s="81"/>
      <c r="I417" s="169"/>
      <c r="J417" s="169"/>
      <c r="K417" s="169"/>
      <c r="L417" s="169"/>
      <c r="M417" s="169"/>
    </row>
    <row r="418" spans="2:13" ht="15.75" customHeight="1">
      <c r="B418" s="468" t="s">
        <v>380</v>
      </c>
      <c r="C418" s="394" t="s">
        <v>275</v>
      </c>
      <c r="D418" s="394" t="s">
        <v>25</v>
      </c>
      <c r="E418" s="87" t="s">
        <v>405</v>
      </c>
      <c r="F418" s="132" t="s">
        <v>21</v>
      </c>
      <c r="G418" s="80">
        <f>G419+G420+G421+G422+G423</f>
        <v>10956.60032</v>
      </c>
      <c r="H418" s="80">
        <f>H419+H420+H421+H422+H423</f>
        <v>5638.1</v>
      </c>
      <c r="I418" s="169"/>
      <c r="J418" s="169"/>
      <c r="K418" s="169"/>
      <c r="L418" s="169"/>
      <c r="M418" s="169"/>
    </row>
    <row r="419" spans="2:13" ht="30.75">
      <c r="B419" s="469"/>
      <c r="C419" s="533"/>
      <c r="D419" s="485"/>
      <c r="E419" s="87" t="s">
        <v>405</v>
      </c>
      <c r="F419" s="131" t="s">
        <v>14</v>
      </c>
      <c r="G419" s="80"/>
      <c r="H419" s="81"/>
      <c r="I419" s="169"/>
      <c r="J419" s="169"/>
      <c r="K419" s="169"/>
      <c r="L419" s="169"/>
      <c r="M419" s="169"/>
    </row>
    <row r="420" spans="2:13" ht="46.5">
      <c r="B420" s="469"/>
      <c r="C420" s="533"/>
      <c r="D420" s="485"/>
      <c r="E420" s="87" t="s">
        <v>405</v>
      </c>
      <c r="F420" s="131" t="s">
        <v>15</v>
      </c>
      <c r="G420" s="80"/>
      <c r="H420" s="81"/>
      <c r="I420" s="169"/>
      <c r="J420" s="169"/>
      <c r="K420" s="169"/>
      <c r="L420" s="169"/>
      <c r="M420" s="169"/>
    </row>
    <row r="421" spans="2:13" ht="31.5" customHeight="1">
      <c r="B421" s="469"/>
      <c r="C421" s="533"/>
      <c r="D421" s="485"/>
      <c r="E421" s="87" t="s">
        <v>405</v>
      </c>
      <c r="F421" s="131" t="s">
        <v>16</v>
      </c>
      <c r="G421" s="167">
        <f>G424+G425+G426+G427+G428+G429+G430</f>
        <v>10956.60032</v>
      </c>
      <c r="H421" s="167">
        <f>H424+H426+H427+H428+H429+H430</f>
        <v>5638.1</v>
      </c>
      <c r="I421" s="169"/>
      <c r="J421" s="169"/>
      <c r="K421" s="169"/>
      <c r="L421" s="169"/>
      <c r="M421" s="169"/>
    </row>
    <row r="422" spans="2:13" ht="30.75">
      <c r="B422" s="469"/>
      <c r="C422" s="533"/>
      <c r="D422" s="485"/>
      <c r="E422" s="87" t="s">
        <v>405</v>
      </c>
      <c r="F422" s="131" t="s">
        <v>17</v>
      </c>
      <c r="G422" s="80"/>
      <c r="H422" s="81"/>
      <c r="I422" s="169"/>
      <c r="J422" s="169"/>
      <c r="K422" s="169"/>
      <c r="L422" s="169"/>
      <c r="M422" s="169"/>
    </row>
    <row r="423" spans="2:13" ht="46.5">
      <c r="B423" s="469"/>
      <c r="C423" s="534"/>
      <c r="D423" s="485"/>
      <c r="E423" s="87" t="s">
        <v>405</v>
      </c>
      <c r="F423" s="131" t="s">
        <v>18</v>
      </c>
      <c r="G423" s="80"/>
      <c r="H423" s="81"/>
      <c r="I423" s="169"/>
      <c r="J423" s="169"/>
      <c r="K423" s="169"/>
      <c r="L423" s="169"/>
      <c r="M423" s="169"/>
    </row>
    <row r="424" spans="2:13" ht="42" customHeight="1">
      <c r="B424" s="488"/>
      <c r="C424" s="129" t="s">
        <v>269</v>
      </c>
      <c r="D424" s="485"/>
      <c r="E424" s="87" t="s">
        <v>405</v>
      </c>
      <c r="F424" s="131" t="s">
        <v>16</v>
      </c>
      <c r="G424" s="167">
        <v>513.204</v>
      </c>
      <c r="H424" s="117">
        <v>394</v>
      </c>
      <c r="I424" s="173"/>
      <c r="J424" s="169"/>
      <c r="K424" s="169"/>
      <c r="L424" s="169"/>
      <c r="M424" s="169"/>
    </row>
    <row r="425" spans="2:13" ht="42" customHeight="1" hidden="1">
      <c r="B425" s="488"/>
      <c r="C425" s="129" t="s">
        <v>287</v>
      </c>
      <c r="D425" s="485"/>
      <c r="E425" s="87" t="s">
        <v>405</v>
      </c>
      <c r="F425" s="131" t="s">
        <v>16</v>
      </c>
      <c r="G425" s="167"/>
      <c r="H425" s="117"/>
      <c r="I425" s="173"/>
      <c r="J425" s="169"/>
      <c r="K425" s="169"/>
      <c r="L425" s="169"/>
      <c r="M425" s="169"/>
    </row>
    <row r="426" spans="2:13" ht="108.75">
      <c r="B426" s="488"/>
      <c r="C426" s="129" t="s">
        <v>270</v>
      </c>
      <c r="D426" s="485"/>
      <c r="E426" s="87" t="s">
        <v>405</v>
      </c>
      <c r="F426" s="131" t="s">
        <v>16</v>
      </c>
      <c r="G426" s="167">
        <v>1415.7983</v>
      </c>
      <c r="H426" s="117">
        <v>529.5</v>
      </c>
      <c r="I426" s="169"/>
      <c r="J426" s="169"/>
      <c r="K426" s="169"/>
      <c r="L426" s="169"/>
      <c r="M426" s="169"/>
    </row>
    <row r="427" spans="2:13" ht="65.25" customHeight="1">
      <c r="B427" s="488"/>
      <c r="C427" s="129" t="s">
        <v>271</v>
      </c>
      <c r="D427" s="485"/>
      <c r="E427" s="87" t="s">
        <v>405</v>
      </c>
      <c r="F427" s="131" t="s">
        <v>16</v>
      </c>
      <c r="G427" s="167">
        <v>1844</v>
      </c>
      <c r="H427" s="117">
        <v>250</v>
      </c>
      <c r="I427" s="169"/>
      <c r="J427" s="169"/>
      <c r="K427" s="169"/>
      <c r="L427" s="169"/>
      <c r="M427" s="169"/>
    </row>
    <row r="428" spans="2:13" ht="69" customHeight="1">
      <c r="B428" s="488"/>
      <c r="C428" s="129" t="s">
        <v>272</v>
      </c>
      <c r="D428" s="485"/>
      <c r="E428" s="87" t="s">
        <v>405</v>
      </c>
      <c r="F428" s="131" t="s">
        <v>16</v>
      </c>
      <c r="G428" s="167">
        <v>2234.59802</v>
      </c>
      <c r="H428" s="117">
        <v>924.1</v>
      </c>
      <c r="I428" s="169"/>
      <c r="J428" s="169"/>
      <c r="K428" s="169"/>
      <c r="L428" s="169"/>
      <c r="M428" s="169"/>
    </row>
    <row r="429" spans="2:13" ht="102" customHeight="1">
      <c r="B429" s="488"/>
      <c r="C429" s="129" t="s">
        <v>273</v>
      </c>
      <c r="D429" s="485"/>
      <c r="E429" s="87" t="s">
        <v>405</v>
      </c>
      <c r="F429" s="131" t="s">
        <v>16</v>
      </c>
      <c r="G429" s="167">
        <v>4750</v>
      </c>
      <c r="H429" s="117">
        <v>3341.5</v>
      </c>
      <c r="I429" s="169"/>
      <c r="J429" s="169"/>
      <c r="K429" s="169"/>
      <c r="L429" s="169"/>
      <c r="M429" s="169"/>
    </row>
    <row r="430" spans="2:13" ht="112.5" customHeight="1">
      <c r="B430" s="494"/>
      <c r="C430" s="129" t="s">
        <v>274</v>
      </c>
      <c r="D430" s="486"/>
      <c r="E430" s="87" t="s">
        <v>405</v>
      </c>
      <c r="F430" s="131" t="s">
        <v>16</v>
      </c>
      <c r="G430" s="167">
        <v>199</v>
      </c>
      <c r="H430" s="117">
        <v>199</v>
      </c>
      <c r="I430" s="169"/>
      <c r="J430" s="169"/>
      <c r="K430" s="169"/>
      <c r="L430" s="169"/>
      <c r="M430" s="169"/>
    </row>
    <row r="431" spans="2:13" ht="15.75" customHeight="1">
      <c r="B431" s="468" t="s">
        <v>381</v>
      </c>
      <c r="C431" s="394" t="s">
        <v>431</v>
      </c>
      <c r="D431" s="394" t="s">
        <v>288</v>
      </c>
      <c r="E431" s="87" t="s">
        <v>405</v>
      </c>
      <c r="F431" s="113" t="s">
        <v>21</v>
      </c>
      <c r="G431" s="80">
        <f>G432+G433+G434+G436+G437</f>
        <v>339.38</v>
      </c>
      <c r="H431" s="81"/>
      <c r="I431" s="169"/>
      <c r="J431" s="169"/>
      <c r="K431" s="169"/>
      <c r="L431" s="169"/>
      <c r="M431" s="169"/>
    </row>
    <row r="432" spans="2:13" ht="30.75">
      <c r="B432" s="469"/>
      <c r="C432" s="462"/>
      <c r="D432" s="462"/>
      <c r="E432" s="87" t="s">
        <v>405</v>
      </c>
      <c r="F432" s="75" t="s">
        <v>14</v>
      </c>
      <c r="G432" s="80"/>
      <c r="H432" s="81"/>
      <c r="I432" s="169"/>
      <c r="J432" s="169"/>
      <c r="K432" s="169"/>
      <c r="L432" s="169"/>
      <c r="M432" s="169"/>
    </row>
    <row r="433" spans="2:13" ht="46.5">
      <c r="B433" s="469"/>
      <c r="C433" s="462"/>
      <c r="D433" s="462"/>
      <c r="E433" s="87" t="s">
        <v>405</v>
      </c>
      <c r="F433" s="75" t="s">
        <v>15</v>
      </c>
      <c r="G433" s="80"/>
      <c r="H433" s="81"/>
      <c r="I433" s="169"/>
      <c r="J433" s="169"/>
      <c r="K433" s="169"/>
      <c r="L433" s="169"/>
      <c r="M433" s="169"/>
    </row>
    <row r="434" spans="2:13" ht="31.5" customHeight="1">
      <c r="B434" s="469"/>
      <c r="C434" s="462"/>
      <c r="D434" s="462"/>
      <c r="E434" s="87" t="s">
        <v>405</v>
      </c>
      <c r="F434" s="75" t="s">
        <v>16</v>
      </c>
      <c r="G434" s="80">
        <v>339.38</v>
      </c>
      <c r="H434" s="80">
        <v>339.38</v>
      </c>
      <c r="I434" s="169"/>
      <c r="J434" s="169"/>
      <c r="K434" s="169"/>
      <c r="L434" s="169"/>
      <c r="M434" s="169"/>
    </row>
    <row r="435" spans="2:13" ht="102" customHeight="1">
      <c r="B435" s="469"/>
      <c r="C435" s="462"/>
      <c r="D435" s="462"/>
      <c r="E435" s="87" t="s">
        <v>405</v>
      </c>
      <c r="F435" s="75" t="s">
        <v>314</v>
      </c>
      <c r="G435" s="80">
        <v>339.38</v>
      </c>
      <c r="H435" s="80">
        <v>339.38</v>
      </c>
      <c r="I435" s="169"/>
      <c r="J435" s="169"/>
      <c r="K435" s="169"/>
      <c r="L435" s="169"/>
      <c r="M435" s="169"/>
    </row>
    <row r="436" spans="2:13" ht="30.75">
      <c r="B436" s="469"/>
      <c r="C436" s="462"/>
      <c r="D436" s="462"/>
      <c r="E436" s="87" t="s">
        <v>405</v>
      </c>
      <c r="F436" s="75" t="s">
        <v>17</v>
      </c>
      <c r="G436" s="80"/>
      <c r="H436" s="81"/>
      <c r="I436" s="169"/>
      <c r="J436" s="169"/>
      <c r="K436" s="169"/>
      <c r="L436" s="169"/>
      <c r="M436" s="169"/>
    </row>
    <row r="437" spans="2:13" ht="46.5">
      <c r="B437" s="470"/>
      <c r="C437" s="463"/>
      <c r="D437" s="463"/>
      <c r="E437" s="87" t="s">
        <v>405</v>
      </c>
      <c r="F437" s="75" t="s">
        <v>18</v>
      </c>
      <c r="G437" s="98"/>
      <c r="H437" s="81"/>
      <c r="I437" s="169"/>
      <c r="J437" s="169"/>
      <c r="K437" s="169"/>
      <c r="L437" s="169"/>
      <c r="M437" s="169"/>
    </row>
    <row r="438" spans="2:13" ht="15">
      <c r="B438" s="434" t="s">
        <v>413</v>
      </c>
      <c r="C438" s="477"/>
      <c r="D438" s="478"/>
      <c r="E438" s="110"/>
      <c r="F438" s="77" t="s">
        <v>21</v>
      </c>
      <c r="G438" s="78">
        <f>G440+G441</f>
        <v>33840.79532</v>
      </c>
      <c r="H438" s="78">
        <f>H440+H441</f>
        <v>11747.5</v>
      </c>
      <c r="I438" s="169"/>
      <c r="J438" s="78">
        <f>J440+J441</f>
        <v>0</v>
      </c>
      <c r="K438" s="78">
        <f>K440+K441</f>
        <v>535</v>
      </c>
      <c r="L438" s="169"/>
      <c r="M438" s="169"/>
    </row>
    <row r="439" spans="2:13" ht="30.75">
      <c r="B439" s="479"/>
      <c r="C439" s="480"/>
      <c r="D439" s="481"/>
      <c r="E439" s="111"/>
      <c r="F439" s="75" t="s">
        <v>14</v>
      </c>
      <c r="G439" s="80">
        <f>G432+G419+G395+G388+G377+G362</f>
        <v>0</v>
      </c>
      <c r="H439" s="80">
        <f>H432+H419+H395+H388+H377+H362</f>
        <v>0</v>
      </c>
      <c r="I439" s="169"/>
      <c r="J439" s="80">
        <f>J432+J419+J395+J388+J377+J362</f>
        <v>0</v>
      </c>
      <c r="K439" s="80">
        <f>K432+K419+K395+K388+K377+K362</f>
        <v>0</v>
      </c>
      <c r="L439" s="169"/>
      <c r="M439" s="169"/>
    </row>
    <row r="440" spans="2:13" ht="46.5">
      <c r="B440" s="479"/>
      <c r="C440" s="480"/>
      <c r="D440" s="481"/>
      <c r="E440" s="111"/>
      <c r="F440" s="75" t="s">
        <v>15</v>
      </c>
      <c r="G440" s="80">
        <f>G433+G420+G396+G389+G378+G363</f>
        <v>2934.401</v>
      </c>
      <c r="H440" s="80">
        <f>H433+H420+H396+H389+H378+H363</f>
        <v>2703.4</v>
      </c>
      <c r="I440" s="169"/>
      <c r="J440" s="80">
        <f>J433+J420+J396+J389+J378+J363</f>
        <v>0</v>
      </c>
      <c r="K440" s="80">
        <f>K433+K420+K396+K389+K378+K363</f>
        <v>298</v>
      </c>
      <c r="L440" s="169"/>
      <c r="M440" s="169"/>
    </row>
    <row r="441" spans="2:13" ht="15">
      <c r="B441" s="479"/>
      <c r="C441" s="480"/>
      <c r="D441" s="481"/>
      <c r="E441" s="111"/>
      <c r="F441" s="75" t="s">
        <v>16</v>
      </c>
      <c r="G441" s="80">
        <f>G361+G379+G390+G397+G421+G434</f>
        <v>30906.394319999996</v>
      </c>
      <c r="H441" s="80">
        <f>H361+H379+H390+H397+H421+H434</f>
        <v>9044.1</v>
      </c>
      <c r="I441" s="169"/>
      <c r="J441" s="80">
        <f>J361+J379+J390+J397+J421+J434</f>
        <v>0</v>
      </c>
      <c r="K441" s="80">
        <f>K364</f>
        <v>237</v>
      </c>
      <c r="L441" s="169"/>
      <c r="M441" s="169"/>
    </row>
    <row r="442" spans="2:13" ht="93">
      <c r="B442" s="479"/>
      <c r="C442" s="480"/>
      <c r="D442" s="481"/>
      <c r="E442" s="111"/>
      <c r="F442" s="75" t="s">
        <v>314</v>
      </c>
      <c r="G442" s="80">
        <f>G435+G391+G361</f>
        <v>2007.4990000000003</v>
      </c>
      <c r="H442" s="80">
        <f>H361+H391+H435</f>
        <v>2007.38</v>
      </c>
      <c r="I442" s="169"/>
      <c r="J442" s="80">
        <f>J361+J391+J435</f>
        <v>0</v>
      </c>
      <c r="K442" s="80">
        <f>O444</f>
        <v>0</v>
      </c>
      <c r="L442" s="169"/>
      <c r="M442" s="169"/>
    </row>
    <row r="443" spans="2:13" ht="30.75">
      <c r="B443" s="479"/>
      <c r="C443" s="480"/>
      <c r="D443" s="481"/>
      <c r="E443" s="111"/>
      <c r="F443" s="75" t="s">
        <v>17</v>
      </c>
      <c r="G443" s="80">
        <f>G436+G422+G398+G392+G380+G365</f>
        <v>0</v>
      </c>
      <c r="H443" s="80">
        <f>H436+H422+H398+H392+H380+H365</f>
        <v>0</v>
      </c>
      <c r="I443" s="169"/>
      <c r="J443" s="80">
        <f>J436+J422+J398+J392+J380+J365</f>
        <v>0</v>
      </c>
      <c r="K443" s="80">
        <f>K436+K422+K398+K392+K380+K365</f>
        <v>0</v>
      </c>
      <c r="L443" s="169"/>
      <c r="M443" s="169"/>
    </row>
    <row r="444" spans="2:13" ht="46.5">
      <c r="B444" s="482"/>
      <c r="C444" s="483"/>
      <c r="D444" s="484"/>
      <c r="E444" s="112"/>
      <c r="F444" s="75" t="s">
        <v>18</v>
      </c>
      <c r="G444" s="80">
        <f>G437+G423+G399+G393+G381+G365</f>
        <v>0</v>
      </c>
      <c r="H444" s="80">
        <f>H437+H423+H399+H393+H381+H365</f>
        <v>0</v>
      </c>
      <c r="I444" s="169"/>
      <c r="J444" s="80">
        <f>J437+J423+J399+J393+J381+J365</f>
        <v>0</v>
      </c>
      <c r="K444" s="80">
        <f>K437+K423+K399+K393+K381+K365</f>
        <v>0</v>
      </c>
      <c r="L444" s="169"/>
      <c r="M444" s="169"/>
    </row>
    <row r="445" spans="2:13" ht="84" customHeight="1">
      <c r="B445" s="451" t="s">
        <v>406</v>
      </c>
      <c r="C445" s="448" t="s">
        <v>414</v>
      </c>
      <c r="D445" s="448" t="s">
        <v>82</v>
      </c>
      <c r="E445" s="448" t="s">
        <v>420</v>
      </c>
      <c r="F445" s="77" t="s">
        <v>21</v>
      </c>
      <c r="G445" s="78">
        <f aca="true" t="shared" si="14" ref="G445:G451">G470</f>
        <v>10934.509999999998</v>
      </c>
      <c r="H445" s="79">
        <f>H447+H448</f>
        <v>5834.6</v>
      </c>
      <c r="I445" s="175">
        <f>H445/G445*100</f>
        <v>53.35950124879854</v>
      </c>
      <c r="J445" s="78">
        <f aca="true" t="shared" si="15" ref="J445:J451">J470</f>
        <v>0</v>
      </c>
      <c r="K445" s="169"/>
      <c r="L445" s="169"/>
      <c r="M445" s="169"/>
    </row>
    <row r="446" spans="2:13" ht="30.75">
      <c r="B446" s="452"/>
      <c r="C446" s="449"/>
      <c r="D446" s="449"/>
      <c r="E446" s="449"/>
      <c r="F446" s="75" t="s">
        <v>14</v>
      </c>
      <c r="G446" s="78">
        <f t="shared" si="14"/>
        <v>0</v>
      </c>
      <c r="H446" s="79"/>
      <c r="I446" s="169"/>
      <c r="J446" s="78">
        <f t="shared" si="15"/>
        <v>0</v>
      </c>
      <c r="K446" s="169"/>
      <c r="L446" s="169"/>
      <c r="M446" s="169"/>
    </row>
    <row r="447" spans="2:13" ht="46.5">
      <c r="B447" s="452"/>
      <c r="C447" s="449"/>
      <c r="D447" s="449"/>
      <c r="E447" s="449"/>
      <c r="F447" s="75" t="s">
        <v>15</v>
      </c>
      <c r="G447" s="78">
        <f t="shared" si="14"/>
        <v>9081.55</v>
      </c>
      <c r="H447" s="79">
        <v>5378.3</v>
      </c>
      <c r="I447" s="175">
        <f>H447/G447*100</f>
        <v>59.2222693262714</v>
      </c>
      <c r="J447" s="78">
        <f t="shared" si="15"/>
        <v>0</v>
      </c>
      <c r="K447" s="169"/>
      <c r="L447" s="169"/>
      <c r="M447" s="169"/>
    </row>
    <row r="448" spans="2:13" ht="15">
      <c r="B448" s="452"/>
      <c r="C448" s="449"/>
      <c r="D448" s="449"/>
      <c r="E448" s="449"/>
      <c r="F448" s="75" t="s">
        <v>16</v>
      </c>
      <c r="G448" s="78">
        <f t="shared" si="14"/>
        <v>1852.96</v>
      </c>
      <c r="H448" s="79">
        <v>456.3</v>
      </c>
      <c r="I448" s="175">
        <f>H448/G448*100</f>
        <v>24.625464122269232</v>
      </c>
      <c r="J448" s="78">
        <f t="shared" si="15"/>
        <v>0</v>
      </c>
      <c r="K448" s="169"/>
      <c r="L448" s="169"/>
      <c r="M448" s="169"/>
    </row>
    <row r="449" spans="2:13" ht="93">
      <c r="B449" s="452"/>
      <c r="C449" s="449"/>
      <c r="D449" s="449"/>
      <c r="E449" s="449"/>
      <c r="F449" s="75" t="s">
        <v>314</v>
      </c>
      <c r="G449" s="78">
        <f t="shared" si="14"/>
        <v>0</v>
      </c>
      <c r="H449" s="79"/>
      <c r="I449" s="169"/>
      <c r="J449" s="78">
        <f t="shared" si="15"/>
        <v>0</v>
      </c>
      <c r="K449" s="169"/>
      <c r="L449" s="169"/>
      <c r="M449" s="169"/>
    </row>
    <row r="450" spans="2:13" ht="30.75">
      <c r="B450" s="452"/>
      <c r="C450" s="449"/>
      <c r="D450" s="449"/>
      <c r="E450" s="449"/>
      <c r="F450" s="75" t="s">
        <v>17</v>
      </c>
      <c r="G450" s="78">
        <f t="shared" si="14"/>
        <v>0</v>
      </c>
      <c r="H450" s="79"/>
      <c r="I450" s="169"/>
      <c r="J450" s="78">
        <f t="shared" si="15"/>
        <v>0</v>
      </c>
      <c r="K450" s="169"/>
      <c r="L450" s="169"/>
      <c r="M450" s="169"/>
    </row>
    <row r="451" spans="2:13" ht="46.5">
      <c r="B451" s="453"/>
      <c r="C451" s="450"/>
      <c r="D451" s="450"/>
      <c r="E451" s="450"/>
      <c r="F451" s="75" t="s">
        <v>18</v>
      </c>
      <c r="G451" s="78">
        <f t="shared" si="14"/>
        <v>0</v>
      </c>
      <c r="H451" s="79"/>
      <c r="I451" s="169"/>
      <c r="J451" s="78">
        <f t="shared" si="15"/>
        <v>0</v>
      </c>
      <c r="K451" s="169"/>
      <c r="L451" s="169"/>
      <c r="M451" s="169"/>
    </row>
    <row r="452" spans="2:13" ht="15.75" customHeight="1">
      <c r="B452" s="459" t="s">
        <v>148</v>
      </c>
      <c r="C452" s="394" t="s">
        <v>24</v>
      </c>
      <c r="D452" s="394" t="s">
        <v>25</v>
      </c>
      <c r="E452" s="82"/>
      <c r="F452" s="113" t="s">
        <v>21</v>
      </c>
      <c r="G452" s="80">
        <f>G454+G455</f>
        <v>10934.509999999998</v>
      </c>
      <c r="H452" s="79">
        <f>H454+H455</f>
        <v>5834.6</v>
      </c>
      <c r="I452" s="175">
        <f>H452/G452*100</f>
        <v>53.35950124879854</v>
      </c>
      <c r="J452" s="169"/>
      <c r="K452" s="169"/>
      <c r="L452" s="169"/>
      <c r="M452" s="169"/>
    </row>
    <row r="453" spans="2:13" ht="31.5" customHeight="1">
      <c r="B453" s="460"/>
      <c r="C453" s="462"/>
      <c r="D453" s="462"/>
      <c r="E453" s="92"/>
      <c r="F453" s="75" t="s">
        <v>14</v>
      </c>
      <c r="G453" s="80"/>
      <c r="H453" s="81"/>
      <c r="I453" s="169"/>
      <c r="J453" s="169"/>
      <c r="K453" s="169"/>
      <c r="L453" s="169"/>
      <c r="M453" s="169"/>
    </row>
    <row r="454" spans="2:13" ht="46.5">
      <c r="B454" s="460"/>
      <c r="C454" s="462"/>
      <c r="D454" s="462"/>
      <c r="E454" s="92"/>
      <c r="F454" s="75" t="s">
        <v>15</v>
      </c>
      <c r="G454" s="80">
        <v>9081.55</v>
      </c>
      <c r="H454" s="79">
        <v>5378.3</v>
      </c>
      <c r="I454" s="175">
        <f>H454/G454*100</f>
        <v>59.2222693262714</v>
      </c>
      <c r="J454" s="169"/>
      <c r="K454" s="169"/>
      <c r="L454" s="169"/>
      <c r="M454" s="169"/>
    </row>
    <row r="455" spans="2:13" ht="21">
      <c r="B455" s="460"/>
      <c r="C455" s="462"/>
      <c r="D455" s="462"/>
      <c r="E455" s="87" t="s">
        <v>405</v>
      </c>
      <c r="F455" s="75" t="s">
        <v>16</v>
      </c>
      <c r="G455" s="80">
        <v>1852.96</v>
      </c>
      <c r="H455" s="79">
        <v>456.3</v>
      </c>
      <c r="I455" s="175">
        <f>H455/G455*100</f>
        <v>24.625464122269232</v>
      </c>
      <c r="J455" s="169"/>
      <c r="K455" s="169"/>
      <c r="L455" s="169"/>
      <c r="M455" s="169"/>
    </row>
    <row r="456" spans="2:13" ht="30.75">
      <c r="B456" s="460"/>
      <c r="C456" s="462"/>
      <c r="D456" s="462"/>
      <c r="E456" s="92"/>
      <c r="F456" s="75" t="s">
        <v>17</v>
      </c>
      <c r="G456" s="162"/>
      <c r="H456" s="85"/>
      <c r="I456" s="169"/>
      <c r="J456" s="169"/>
      <c r="K456" s="169"/>
      <c r="L456" s="169"/>
      <c r="M456" s="169"/>
    </row>
    <row r="457" spans="2:13" ht="46.5">
      <c r="B457" s="461"/>
      <c r="C457" s="463"/>
      <c r="D457" s="463"/>
      <c r="E457" s="93"/>
      <c r="F457" s="75" t="s">
        <v>18</v>
      </c>
      <c r="G457" s="162"/>
      <c r="H457" s="85"/>
      <c r="I457" s="169"/>
      <c r="J457" s="169"/>
      <c r="K457" s="169"/>
      <c r="L457" s="169"/>
      <c r="M457" s="169"/>
    </row>
    <row r="458" spans="2:13" ht="15" hidden="1">
      <c r="B458" s="468" t="s">
        <v>150</v>
      </c>
      <c r="C458" s="394" t="s">
        <v>121</v>
      </c>
      <c r="D458" s="394" t="s">
        <v>134</v>
      </c>
      <c r="E458" s="82"/>
      <c r="F458" s="113" t="s">
        <v>21</v>
      </c>
      <c r="G458" s="80">
        <f>G459+G460+G461+G462+G463</f>
        <v>0</v>
      </c>
      <c r="H458" s="81"/>
      <c r="I458" s="169"/>
      <c r="J458" s="169"/>
      <c r="K458" s="169"/>
      <c r="L458" s="169"/>
      <c r="M458" s="169"/>
    </row>
    <row r="459" spans="2:13" ht="31.5" customHeight="1" hidden="1">
      <c r="B459" s="469"/>
      <c r="C459" s="462"/>
      <c r="D459" s="462"/>
      <c r="E459" s="92"/>
      <c r="F459" s="75" t="s">
        <v>14</v>
      </c>
      <c r="G459" s="164"/>
      <c r="H459" s="84"/>
      <c r="I459" s="169"/>
      <c r="J459" s="169"/>
      <c r="K459" s="169"/>
      <c r="L459" s="169"/>
      <c r="M459" s="169"/>
    </row>
    <row r="460" spans="2:13" ht="46.5" hidden="1">
      <c r="B460" s="469"/>
      <c r="C460" s="462"/>
      <c r="D460" s="462"/>
      <c r="E460" s="87" t="s">
        <v>405</v>
      </c>
      <c r="F460" s="75" t="s">
        <v>15</v>
      </c>
      <c r="G460" s="164"/>
      <c r="H460" s="84"/>
      <c r="I460" s="169"/>
      <c r="J460" s="169"/>
      <c r="K460" s="169"/>
      <c r="L460" s="169"/>
      <c r="M460" s="169"/>
    </row>
    <row r="461" spans="2:13" ht="31.5" customHeight="1" hidden="1">
      <c r="B461" s="469"/>
      <c r="C461" s="462"/>
      <c r="D461" s="462"/>
      <c r="E461" s="92"/>
      <c r="F461" s="75" t="s">
        <v>16</v>
      </c>
      <c r="G461" s="164"/>
      <c r="H461" s="84"/>
      <c r="I461" s="169"/>
      <c r="J461" s="169"/>
      <c r="K461" s="169"/>
      <c r="L461" s="169"/>
      <c r="M461" s="169"/>
    </row>
    <row r="462" spans="2:13" ht="30.75" hidden="1">
      <c r="B462" s="469"/>
      <c r="C462" s="462"/>
      <c r="D462" s="462"/>
      <c r="E462" s="92"/>
      <c r="F462" s="75" t="s">
        <v>17</v>
      </c>
      <c r="G462" s="164"/>
      <c r="H462" s="84"/>
      <c r="I462" s="169"/>
      <c r="J462" s="169"/>
      <c r="K462" s="169"/>
      <c r="L462" s="169"/>
      <c r="M462" s="169"/>
    </row>
    <row r="463" spans="2:13" ht="46.5" hidden="1">
      <c r="B463" s="470"/>
      <c r="C463" s="463"/>
      <c r="D463" s="463"/>
      <c r="E463" s="93"/>
      <c r="F463" s="75" t="s">
        <v>18</v>
      </c>
      <c r="G463" s="164"/>
      <c r="H463" s="84"/>
      <c r="I463" s="169"/>
      <c r="J463" s="169"/>
      <c r="K463" s="169"/>
      <c r="L463" s="169"/>
      <c r="M463" s="169"/>
    </row>
    <row r="464" spans="2:13" ht="15" hidden="1">
      <c r="B464" s="468" t="s">
        <v>151</v>
      </c>
      <c r="C464" s="394" t="s">
        <v>224</v>
      </c>
      <c r="D464" s="394" t="s">
        <v>134</v>
      </c>
      <c r="E464" s="82"/>
      <c r="F464" s="113" t="s">
        <v>21</v>
      </c>
      <c r="G464" s="80">
        <f>G465+G466+G467+G468+G469</f>
        <v>0</v>
      </c>
      <c r="H464" s="81"/>
      <c r="I464" s="169"/>
      <c r="J464" s="169"/>
      <c r="K464" s="169"/>
      <c r="L464" s="169"/>
      <c r="M464" s="169"/>
    </row>
    <row r="465" spans="2:13" ht="30.75" hidden="1">
      <c r="B465" s="469"/>
      <c r="C465" s="462"/>
      <c r="D465" s="462"/>
      <c r="E465" s="92"/>
      <c r="F465" s="75" t="s">
        <v>14</v>
      </c>
      <c r="G465" s="164"/>
      <c r="H465" s="84"/>
      <c r="I465" s="170"/>
      <c r="J465" s="169"/>
      <c r="K465" s="169"/>
      <c r="L465" s="169"/>
      <c r="M465" s="169"/>
    </row>
    <row r="466" spans="2:13" ht="46.5" hidden="1">
      <c r="B466" s="469"/>
      <c r="C466" s="462"/>
      <c r="D466" s="462"/>
      <c r="E466" s="87" t="s">
        <v>405</v>
      </c>
      <c r="F466" s="75" t="s">
        <v>15</v>
      </c>
      <c r="G466" s="164"/>
      <c r="H466" s="84"/>
      <c r="I466" s="169"/>
      <c r="J466" s="169"/>
      <c r="K466" s="169"/>
      <c r="L466" s="169"/>
      <c r="M466" s="169"/>
    </row>
    <row r="467" spans="2:13" ht="31.5" customHeight="1" hidden="1">
      <c r="B467" s="469"/>
      <c r="C467" s="462"/>
      <c r="D467" s="462"/>
      <c r="E467" s="92"/>
      <c r="F467" s="75" t="s">
        <v>16</v>
      </c>
      <c r="G467" s="164"/>
      <c r="H467" s="84"/>
      <c r="I467" s="169"/>
      <c r="J467" s="169"/>
      <c r="K467" s="169"/>
      <c r="L467" s="169"/>
      <c r="M467" s="169"/>
    </row>
    <row r="468" spans="2:13" ht="30.75" hidden="1">
      <c r="B468" s="469"/>
      <c r="C468" s="462"/>
      <c r="D468" s="462"/>
      <c r="E468" s="92"/>
      <c r="F468" s="75" t="s">
        <v>17</v>
      </c>
      <c r="G468" s="164"/>
      <c r="H468" s="84"/>
      <c r="I468" s="169"/>
      <c r="J468" s="169"/>
      <c r="K468" s="169"/>
      <c r="L468" s="169"/>
      <c r="M468" s="169"/>
    </row>
    <row r="469" spans="2:13" ht="46.5" hidden="1">
      <c r="B469" s="470"/>
      <c r="C469" s="463"/>
      <c r="D469" s="463"/>
      <c r="E469" s="93"/>
      <c r="F469" s="75" t="s">
        <v>18</v>
      </c>
      <c r="G469" s="164"/>
      <c r="H469" s="84"/>
      <c r="I469" s="169"/>
      <c r="J469" s="169"/>
      <c r="K469" s="169"/>
      <c r="L469" s="169"/>
      <c r="M469" s="169"/>
    </row>
    <row r="470" spans="2:13" ht="15.75" customHeight="1">
      <c r="B470" s="434" t="s">
        <v>415</v>
      </c>
      <c r="C470" s="477"/>
      <c r="D470" s="478"/>
      <c r="E470" s="110"/>
      <c r="F470" s="77" t="s">
        <v>21</v>
      </c>
      <c r="G470" s="78">
        <f>G471+G472+G473+G475+G476</f>
        <v>10934.509999999998</v>
      </c>
      <c r="H470" s="79">
        <f>H472+H473</f>
        <v>5834.6</v>
      </c>
      <c r="I470" s="175">
        <f>H470/G470*100</f>
        <v>53.35950124879854</v>
      </c>
      <c r="J470" s="169"/>
      <c r="K470" s="169"/>
      <c r="L470" s="169"/>
      <c r="M470" s="169"/>
    </row>
    <row r="471" spans="2:13" ht="30.75">
      <c r="B471" s="479"/>
      <c r="C471" s="480"/>
      <c r="D471" s="481"/>
      <c r="E471" s="111"/>
      <c r="F471" s="75" t="s">
        <v>14</v>
      </c>
      <c r="G471" s="80">
        <f>G465+G459+G453</f>
        <v>0</v>
      </c>
      <c r="H471" s="81"/>
      <c r="I471" s="169"/>
      <c r="J471" s="169"/>
      <c r="K471" s="169"/>
      <c r="L471" s="169"/>
      <c r="M471" s="169"/>
    </row>
    <row r="472" spans="2:13" ht="46.5">
      <c r="B472" s="479"/>
      <c r="C472" s="480"/>
      <c r="D472" s="481"/>
      <c r="E472" s="111"/>
      <c r="F472" s="75" t="s">
        <v>15</v>
      </c>
      <c r="G472" s="80">
        <f>G466+G460+G454</f>
        <v>9081.55</v>
      </c>
      <c r="H472" s="79">
        <v>5378.3</v>
      </c>
      <c r="I472" s="175">
        <f>H472/G472*100</f>
        <v>59.2222693262714</v>
      </c>
      <c r="J472" s="169"/>
      <c r="K472" s="169"/>
      <c r="L472" s="169"/>
      <c r="M472" s="169"/>
    </row>
    <row r="473" spans="2:13" ht="31.5" customHeight="1">
      <c r="B473" s="479"/>
      <c r="C473" s="480"/>
      <c r="D473" s="481"/>
      <c r="E473" s="111"/>
      <c r="F473" s="75" t="s">
        <v>16</v>
      </c>
      <c r="G473" s="80">
        <f>G467+G461+G455</f>
        <v>1852.96</v>
      </c>
      <c r="H473" s="79">
        <v>456.3</v>
      </c>
      <c r="I473" s="175">
        <f>H473/G473*100</f>
        <v>24.625464122269232</v>
      </c>
      <c r="J473" s="169"/>
      <c r="K473" s="169"/>
      <c r="L473" s="169"/>
      <c r="M473" s="169"/>
    </row>
    <row r="474" spans="2:13" ht="93">
      <c r="B474" s="479"/>
      <c r="C474" s="480"/>
      <c r="D474" s="481"/>
      <c r="E474" s="111"/>
      <c r="F474" s="75" t="s">
        <v>314</v>
      </c>
      <c r="G474" s="80">
        <v>0</v>
      </c>
      <c r="H474" s="81"/>
      <c r="I474" s="169"/>
      <c r="J474" s="169"/>
      <c r="K474" s="169"/>
      <c r="L474" s="169"/>
      <c r="M474" s="169"/>
    </row>
    <row r="475" spans="2:13" ht="30.75">
      <c r="B475" s="479"/>
      <c r="C475" s="480"/>
      <c r="D475" s="481"/>
      <c r="E475" s="111"/>
      <c r="F475" s="75" t="s">
        <v>17</v>
      </c>
      <c r="G475" s="80">
        <f>G468+G462+G456</f>
        <v>0</v>
      </c>
      <c r="H475" s="81"/>
      <c r="I475" s="169"/>
      <c r="J475" s="169"/>
      <c r="K475" s="169"/>
      <c r="L475" s="169"/>
      <c r="M475" s="169"/>
    </row>
    <row r="476" spans="2:13" ht="46.5">
      <c r="B476" s="482"/>
      <c r="C476" s="483"/>
      <c r="D476" s="484"/>
      <c r="E476" s="112"/>
      <c r="F476" s="75" t="s">
        <v>18</v>
      </c>
      <c r="G476" s="80">
        <f>G469+G463+G457</f>
        <v>0</v>
      </c>
      <c r="H476" s="81"/>
      <c r="I476" s="169"/>
      <c r="J476" s="169"/>
      <c r="K476" s="169"/>
      <c r="L476" s="169"/>
      <c r="M476" s="169"/>
    </row>
    <row r="477" spans="2:13" ht="15.75" customHeight="1">
      <c r="B477" s="434" t="s">
        <v>425</v>
      </c>
      <c r="C477" s="477"/>
      <c r="D477" s="478"/>
      <c r="E477" s="123"/>
      <c r="F477" s="127" t="s">
        <v>21</v>
      </c>
      <c r="G477" s="188">
        <f>G478+G479+G480+G482+G483</f>
        <v>53345.425319999995</v>
      </c>
      <c r="H477" s="252">
        <f>H478+H479+H480+H482+H483</f>
        <v>25635.7</v>
      </c>
      <c r="I477" s="78">
        <f>H477/G477*100</f>
        <v>48.056042005890234</v>
      </c>
      <c r="J477" s="188">
        <f>J478+J479+J480+J482+J483</f>
        <v>0</v>
      </c>
      <c r="K477" s="188">
        <f>K478+K479+K480+K482+K483</f>
        <v>535</v>
      </c>
      <c r="L477" s="169"/>
      <c r="M477" s="169"/>
    </row>
    <row r="478" spans="2:13" ht="30.75">
      <c r="B478" s="479"/>
      <c r="C478" s="480"/>
      <c r="D478" s="481"/>
      <c r="E478" s="124"/>
      <c r="F478" s="126" t="s">
        <v>14</v>
      </c>
      <c r="G478" s="80">
        <f>G471+G439+G347</f>
        <v>308.8</v>
      </c>
      <c r="H478" s="80">
        <f>H471+H439+H347</f>
        <v>308.8</v>
      </c>
      <c r="I478" s="78">
        <f>H478/G478*100</f>
        <v>100</v>
      </c>
      <c r="J478" s="80">
        <f>J471+J439+J347</f>
        <v>0</v>
      </c>
      <c r="K478" s="80">
        <f>K471+K439+K347</f>
        <v>0</v>
      </c>
      <c r="L478" s="169"/>
      <c r="M478" s="169"/>
    </row>
    <row r="479" spans="2:13" ht="46.5">
      <c r="B479" s="479"/>
      <c r="C479" s="480"/>
      <c r="D479" s="481"/>
      <c r="E479" s="124"/>
      <c r="F479" s="126" t="s">
        <v>15</v>
      </c>
      <c r="G479" s="80">
        <f>G472+G440+G348</f>
        <v>12174.051</v>
      </c>
      <c r="H479" s="80">
        <v>8239</v>
      </c>
      <c r="I479" s="78">
        <f>H479/G479*100</f>
        <v>67.67673307759267</v>
      </c>
      <c r="J479" s="80">
        <f>J472+J440+J348</f>
        <v>0</v>
      </c>
      <c r="K479" s="80">
        <f>K472+K440+K348</f>
        <v>298</v>
      </c>
      <c r="L479" s="169"/>
      <c r="M479" s="169"/>
    </row>
    <row r="480" spans="2:13" ht="31.5" customHeight="1">
      <c r="B480" s="479"/>
      <c r="C480" s="480"/>
      <c r="D480" s="481"/>
      <c r="E480" s="124"/>
      <c r="F480" s="126" t="s">
        <v>16</v>
      </c>
      <c r="G480" s="187">
        <f>G349+G441+G473</f>
        <v>40862.57431999999</v>
      </c>
      <c r="H480" s="251">
        <f>H349+H441+H473</f>
        <v>17087.9</v>
      </c>
      <c r="I480" s="78">
        <f>H480/G480*100</f>
        <v>41.81797227502725</v>
      </c>
      <c r="J480" s="187">
        <f>J349+J441+J473</f>
        <v>0</v>
      </c>
      <c r="K480" s="251">
        <f>K349+K441+K473</f>
        <v>237</v>
      </c>
      <c r="L480" s="169"/>
      <c r="M480" s="169"/>
    </row>
    <row r="481" spans="2:13" ht="93">
      <c r="B481" s="479"/>
      <c r="C481" s="480"/>
      <c r="D481" s="481"/>
      <c r="E481" s="124"/>
      <c r="F481" s="126" t="s">
        <v>314</v>
      </c>
      <c r="G481" s="251">
        <f>G442+G350</f>
        <v>9489.919</v>
      </c>
      <c r="H481" s="251">
        <f aca="true" t="shared" si="16" ref="G481:H483">H474+H442+H350</f>
        <v>9012.49</v>
      </c>
      <c r="I481" s="78">
        <f>H481/G481*100</f>
        <v>94.96909299225842</v>
      </c>
      <c r="J481" s="80">
        <f aca="true" t="shared" si="17" ref="J481:K483">J474+J442+J350</f>
        <v>0</v>
      </c>
      <c r="K481" s="80">
        <f t="shared" si="17"/>
        <v>0</v>
      </c>
      <c r="L481" s="169"/>
      <c r="M481" s="169"/>
    </row>
    <row r="482" spans="2:13" ht="30.75">
      <c r="B482" s="479"/>
      <c r="C482" s="480"/>
      <c r="D482" s="481"/>
      <c r="E482" s="124"/>
      <c r="F482" s="126" t="s">
        <v>17</v>
      </c>
      <c r="G482" s="80">
        <f t="shared" si="16"/>
        <v>0</v>
      </c>
      <c r="H482" s="80">
        <f t="shared" si="16"/>
        <v>0</v>
      </c>
      <c r="I482" s="78">
        <v>0</v>
      </c>
      <c r="J482" s="80">
        <f t="shared" si="17"/>
        <v>0</v>
      </c>
      <c r="K482" s="80">
        <f t="shared" si="17"/>
        <v>0</v>
      </c>
      <c r="L482" s="169"/>
      <c r="M482" s="169"/>
    </row>
    <row r="483" spans="2:13" ht="46.5">
      <c r="B483" s="482"/>
      <c r="C483" s="483"/>
      <c r="D483" s="484"/>
      <c r="E483" s="125"/>
      <c r="F483" s="126" t="s">
        <v>18</v>
      </c>
      <c r="G483" s="80">
        <f t="shared" si="16"/>
        <v>0</v>
      </c>
      <c r="H483" s="80">
        <f t="shared" si="16"/>
        <v>0</v>
      </c>
      <c r="I483" s="78">
        <v>0</v>
      </c>
      <c r="J483" s="80">
        <f t="shared" si="17"/>
        <v>0</v>
      </c>
      <c r="K483" s="80">
        <f t="shared" si="17"/>
        <v>0</v>
      </c>
      <c r="L483" s="169"/>
      <c r="M483" s="169"/>
    </row>
    <row r="484" spans="2:13" ht="15" customHeight="1">
      <c r="B484" s="434" t="s">
        <v>56</v>
      </c>
      <c r="C484" s="435"/>
      <c r="D484" s="435"/>
      <c r="E484" s="435"/>
      <c r="F484" s="435"/>
      <c r="G484" s="435"/>
      <c r="H484" s="417"/>
      <c r="I484" s="417"/>
      <c r="J484" s="417"/>
      <c r="K484" s="417"/>
      <c r="L484" s="417"/>
      <c r="M484" s="418"/>
    </row>
    <row r="485" spans="2:13" ht="37.5" customHeight="1">
      <c r="B485" s="436"/>
      <c r="C485" s="437"/>
      <c r="D485" s="437"/>
      <c r="E485" s="437"/>
      <c r="F485" s="437"/>
      <c r="G485" s="437"/>
      <c r="H485" s="400"/>
      <c r="I485" s="400"/>
      <c r="J485" s="400"/>
      <c r="K485" s="400"/>
      <c r="L485" s="400"/>
      <c r="M485" s="423"/>
    </row>
    <row r="486" spans="2:13" ht="84" customHeight="1">
      <c r="B486" s="451" t="s">
        <v>407</v>
      </c>
      <c r="C486" s="448" t="s">
        <v>416</v>
      </c>
      <c r="D486" s="448" t="s">
        <v>82</v>
      </c>
      <c r="E486" s="448" t="s">
        <v>423</v>
      </c>
      <c r="F486" s="77" t="s">
        <v>21</v>
      </c>
      <c r="G486" s="188">
        <f aca="true" t="shared" si="18" ref="G486:H491">G588</f>
        <v>209235.63000000003</v>
      </c>
      <c r="H486" s="188">
        <f t="shared" si="18"/>
        <v>205247.23000000004</v>
      </c>
      <c r="I486" s="175">
        <f>H486/G486*100</f>
        <v>98.09382369532379</v>
      </c>
      <c r="J486" s="188">
        <f aca="true" t="shared" si="19" ref="J486:K491">J588</f>
        <v>22099.16</v>
      </c>
      <c r="K486" s="78">
        <f t="shared" si="19"/>
        <v>22099.16</v>
      </c>
      <c r="L486" s="169">
        <f>K486/J486*100</f>
        <v>100</v>
      </c>
      <c r="M486" s="169"/>
    </row>
    <row r="487" spans="2:13" ht="30.75">
      <c r="B487" s="452"/>
      <c r="C487" s="449"/>
      <c r="D487" s="449"/>
      <c r="E487" s="449"/>
      <c r="F487" s="75" t="s">
        <v>14</v>
      </c>
      <c r="G487" s="188">
        <f t="shared" si="18"/>
        <v>0</v>
      </c>
      <c r="H487" s="188">
        <f t="shared" si="18"/>
        <v>0</v>
      </c>
      <c r="I487" s="175"/>
      <c r="J487" s="188">
        <f t="shared" si="19"/>
        <v>0</v>
      </c>
      <c r="K487" s="78">
        <f t="shared" si="19"/>
        <v>0</v>
      </c>
      <c r="L487" s="169"/>
      <c r="M487" s="169"/>
    </row>
    <row r="488" spans="2:13" ht="46.5">
      <c r="B488" s="452"/>
      <c r="C488" s="449"/>
      <c r="D488" s="449"/>
      <c r="E488" s="449"/>
      <c r="F488" s="75" t="s">
        <v>15</v>
      </c>
      <c r="G488" s="188">
        <f t="shared" si="18"/>
        <v>7283.5</v>
      </c>
      <c r="H488" s="188">
        <f t="shared" si="18"/>
        <v>7283.5</v>
      </c>
      <c r="I488" s="175">
        <f aca="true" t="shared" si="20" ref="I488:I549">H488/G488*100</f>
        <v>100</v>
      </c>
      <c r="J488" s="188">
        <f t="shared" si="19"/>
        <v>0</v>
      </c>
      <c r="K488" s="78">
        <f t="shared" si="19"/>
        <v>0</v>
      </c>
      <c r="L488" s="169"/>
      <c r="M488" s="169"/>
    </row>
    <row r="489" spans="2:13" ht="15">
      <c r="B489" s="452"/>
      <c r="C489" s="449"/>
      <c r="D489" s="449"/>
      <c r="E489" s="449"/>
      <c r="F489" s="75" t="s">
        <v>16</v>
      </c>
      <c r="G489" s="188">
        <f t="shared" si="18"/>
        <v>197646.53000000003</v>
      </c>
      <c r="H489" s="188">
        <f t="shared" si="18"/>
        <v>195541.73000000004</v>
      </c>
      <c r="I489" s="175">
        <f t="shared" si="20"/>
        <v>98.93506857924599</v>
      </c>
      <c r="J489" s="188">
        <f t="shared" si="19"/>
        <v>22014.96</v>
      </c>
      <c r="K489" s="188">
        <f t="shared" si="19"/>
        <v>22014.96</v>
      </c>
      <c r="L489" s="169">
        <f>K489/J489*100</f>
        <v>100</v>
      </c>
      <c r="M489" s="169"/>
    </row>
    <row r="490" spans="2:13" ht="30.75">
      <c r="B490" s="452"/>
      <c r="C490" s="449"/>
      <c r="D490" s="449"/>
      <c r="E490" s="449"/>
      <c r="F490" s="75" t="s">
        <v>17</v>
      </c>
      <c r="G490" s="188">
        <f t="shared" si="18"/>
        <v>0</v>
      </c>
      <c r="H490" s="188">
        <f t="shared" si="18"/>
        <v>0</v>
      </c>
      <c r="I490" s="175"/>
      <c r="J490" s="188">
        <f t="shared" si="19"/>
        <v>0</v>
      </c>
      <c r="K490" s="78">
        <f t="shared" si="19"/>
        <v>0</v>
      </c>
      <c r="L490" s="169"/>
      <c r="M490" s="169"/>
    </row>
    <row r="491" spans="2:13" ht="46.5">
      <c r="B491" s="453"/>
      <c r="C491" s="450"/>
      <c r="D491" s="450"/>
      <c r="E491" s="450"/>
      <c r="F491" s="75" t="s">
        <v>18</v>
      </c>
      <c r="G491" s="188">
        <f t="shared" si="18"/>
        <v>4305.6</v>
      </c>
      <c r="H491" s="188">
        <f t="shared" si="18"/>
        <v>2422.0000000000005</v>
      </c>
      <c r="I491" s="175">
        <f t="shared" si="20"/>
        <v>56.252322556670386</v>
      </c>
      <c r="J491" s="188">
        <f t="shared" si="19"/>
        <v>84.2</v>
      </c>
      <c r="K491" s="78"/>
      <c r="L491" s="169"/>
      <c r="M491" s="169"/>
    </row>
    <row r="492" spans="2:13" ht="15.75" customHeight="1">
      <c r="B492" s="459" t="s">
        <v>186</v>
      </c>
      <c r="C492" s="394" t="s">
        <v>94</v>
      </c>
      <c r="D492" s="394" t="s">
        <v>58</v>
      </c>
      <c r="E492" s="152"/>
      <c r="F492" s="113" t="s">
        <v>21</v>
      </c>
      <c r="G492" s="80">
        <f>G493+G494+G495+G496+G497</f>
        <v>75187.47</v>
      </c>
      <c r="H492" s="80">
        <f>H493+H494+H495+H496+H497</f>
        <v>75168.03</v>
      </c>
      <c r="I492" s="175">
        <f t="shared" si="20"/>
        <v>99.97414462808763</v>
      </c>
      <c r="J492" s="169">
        <f>J495</f>
        <v>11695.8</v>
      </c>
      <c r="K492" s="169">
        <f>K495</f>
        <v>11695.8</v>
      </c>
      <c r="L492" s="169">
        <v>100</v>
      </c>
      <c r="M492" s="169"/>
    </row>
    <row r="493" spans="2:15" ht="30.75">
      <c r="B493" s="460"/>
      <c r="C493" s="462"/>
      <c r="D493" s="462"/>
      <c r="E493" s="153"/>
      <c r="F493" s="148" t="s">
        <v>14</v>
      </c>
      <c r="G493" s="80"/>
      <c r="H493" s="80"/>
      <c r="I493" s="175"/>
      <c r="J493" s="169"/>
      <c r="K493" s="169"/>
      <c r="L493" s="169"/>
      <c r="M493" s="169"/>
      <c r="O493" s="73"/>
    </row>
    <row r="494" spans="2:16" ht="46.5">
      <c r="B494" s="460"/>
      <c r="C494" s="462"/>
      <c r="D494" s="462"/>
      <c r="E494" s="87" t="s">
        <v>405</v>
      </c>
      <c r="F494" s="148" t="s">
        <v>15</v>
      </c>
      <c r="G494" s="80">
        <v>5800</v>
      </c>
      <c r="H494" s="80">
        <v>5800</v>
      </c>
      <c r="I494" s="175">
        <f t="shared" si="20"/>
        <v>100</v>
      </c>
      <c r="J494" s="169"/>
      <c r="K494" s="169"/>
      <c r="L494" s="169"/>
      <c r="M494" s="169"/>
      <c r="N494" s="73"/>
      <c r="O494" s="73"/>
      <c r="P494" s="73"/>
    </row>
    <row r="495" spans="2:16" ht="31.5" customHeight="1">
      <c r="B495" s="460"/>
      <c r="C495" s="462"/>
      <c r="D495" s="462"/>
      <c r="E495" s="153"/>
      <c r="F495" s="148" t="s">
        <v>16</v>
      </c>
      <c r="G495" s="80">
        <v>69307.13</v>
      </c>
      <c r="H495" s="80">
        <v>69307.13</v>
      </c>
      <c r="I495" s="175">
        <f t="shared" si="20"/>
        <v>100</v>
      </c>
      <c r="J495" s="169">
        <v>11695.8</v>
      </c>
      <c r="K495" s="169">
        <v>11695.8</v>
      </c>
      <c r="L495" s="169">
        <v>100</v>
      </c>
      <c r="M495" s="169"/>
      <c r="P495" s="73"/>
    </row>
    <row r="496" spans="2:13" ht="30.75">
      <c r="B496" s="460"/>
      <c r="C496" s="462"/>
      <c r="D496" s="462"/>
      <c r="E496" s="153"/>
      <c r="F496" s="148" t="s">
        <v>17</v>
      </c>
      <c r="G496" s="80"/>
      <c r="H496" s="80"/>
      <c r="I496" s="175"/>
      <c r="J496" s="169"/>
      <c r="K496" s="169"/>
      <c r="L496" s="169"/>
      <c r="M496" s="169"/>
    </row>
    <row r="497" spans="2:13" ht="47.25" customHeight="1">
      <c r="B497" s="461"/>
      <c r="C497" s="463"/>
      <c r="D497" s="463"/>
      <c r="E497" s="154"/>
      <c r="F497" s="148" t="s">
        <v>18</v>
      </c>
      <c r="G497" s="190">
        <v>80.34</v>
      </c>
      <c r="H497" s="191">
        <v>60.9</v>
      </c>
      <c r="I497" s="175">
        <f t="shared" si="20"/>
        <v>75.80283793876026</v>
      </c>
      <c r="J497" s="169"/>
      <c r="K497" s="169"/>
      <c r="L497" s="169"/>
      <c r="M497" s="169"/>
    </row>
    <row r="498" spans="2:13" ht="15.75" customHeight="1">
      <c r="B498" s="459" t="s">
        <v>187</v>
      </c>
      <c r="C498" s="394" t="s">
        <v>96</v>
      </c>
      <c r="D498" s="394" t="s">
        <v>58</v>
      </c>
      <c r="E498" s="152"/>
      <c r="F498" s="113" t="s">
        <v>21</v>
      </c>
      <c r="G498" s="80">
        <f>G499+G500+G501+G502+G503</f>
        <v>471.65999999999997</v>
      </c>
      <c r="H498" s="80">
        <f>H499+H500+H501+H502+H503</f>
        <v>477.82</v>
      </c>
      <c r="I498" s="175">
        <f t="shared" si="20"/>
        <v>101.30602552686258</v>
      </c>
      <c r="J498" s="169"/>
      <c r="K498" s="169"/>
      <c r="L498" s="169"/>
      <c r="M498" s="169"/>
    </row>
    <row r="499" spans="2:13" ht="31.5" customHeight="1">
      <c r="B499" s="460"/>
      <c r="C499" s="462"/>
      <c r="D499" s="462"/>
      <c r="E499" s="153"/>
      <c r="F499" s="148" t="s">
        <v>14</v>
      </c>
      <c r="G499" s="80"/>
      <c r="H499" s="80"/>
      <c r="I499" s="175"/>
      <c r="J499" s="169"/>
      <c r="K499" s="169"/>
      <c r="L499" s="169"/>
      <c r="M499" s="169"/>
    </row>
    <row r="500" spans="2:13" ht="46.5">
      <c r="B500" s="460"/>
      <c r="C500" s="462"/>
      <c r="D500" s="462"/>
      <c r="E500" s="87" t="s">
        <v>405</v>
      </c>
      <c r="F500" s="148" t="s">
        <v>15</v>
      </c>
      <c r="G500" s="80"/>
      <c r="H500" s="80"/>
      <c r="I500" s="175"/>
      <c r="J500" s="169"/>
      <c r="K500" s="169"/>
      <c r="L500" s="169"/>
      <c r="M500" s="169"/>
    </row>
    <row r="501" spans="2:13" ht="31.5" customHeight="1">
      <c r="B501" s="460"/>
      <c r="C501" s="462"/>
      <c r="D501" s="462"/>
      <c r="E501" s="153"/>
      <c r="F501" s="148" t="s">
        <v>16</v>
      </c>
      <c r="G501" s="80">
        <v>418.52</v>
      </c>
      <c r="H501" s="80">
        <v>418.52</v>
      </c>
      <c r="I501" s="175">
        <f t="shared" si="20"/>
        <v>100</v>
      </c>
      <c r="J501" s="169"/>
      <c r="K501" s="169"/>
      <c r="L501" s="169"/>
      <c r="M501" s="169"/>
    </row>
    <row r="502" spans="2:13" ht="30.75">
      <c r="B502" s="460"/>
      <c r="C502" s="462"/>
      <c r="D502" s="462"/>
      <c r="E502" s="153"/>
      <c r="F502" s="148" t="s">
        <v>17</v>
      </c>
      <c r="G502" s="80"/>
      <c r="H502" s="80"/>
      <c r="I502" s="175"/>
      <c r="J502" s="169"/>
      <c r="K502" s="169"/>
      <c r="L502" s="169"/>
      <c r="M502" s="169"/>
    </row>
    <row r="503" spans="2:13" ht="46.5">
      <c r="B503" s="461"/>
      <c r="C503" s="463"/>
      <c r="D503" s="463"/>
      <c r="E503" s="154"/>
      <c r="F503" s="148" t="s">
        <v>18</v>
      </c>
      <c r="G503" s="192">
        <v>53.14</v>
      </c>
      <c r="H503" s="191">
        <v>59.3</v>
      </c>
      <c r="I503" s="175">
        <f t="shared" si="20"/>
        <v>111.59202107640196</v>
      </c>
      <c r="J503" s="169"/>
      <c r="K503" s="169"/>
      <c r="L503" s="169"/>
      <c r="M503" s="169"/>
    </row>
    <row r="504" spans="2:13" ht="15.75" customHeight="1">
      <c r="B504" s="459" t="s">
        <v>188</v>
      </c>
      <c r="C504" s="394" t="s">
        <v>95</v>
      </c>
      <c r="D504" s="394" t="s">
        <v>58</v>
      </c>
      <c r="E504" s="152"/>
      <c r="F504" s="113" t="s">
        <v>21</v>
      </c>
      <c r="G504" s="80">
        <f>G505+G506+G507+G508+G509</f>
        <v>7831.22</v>
      </c>
      <c r="H504" s="80">
        <f>H505+H506+H507+H508+H509</f>
        <v>7594.6</v>
      </c>
      <c r="I504" s="175">
        <f t="shared" si="20"/>
        <v>96.9785039878844</v>
      </c>
      <c r="J504" s="169"/>
      <c r="K504" s="169"/>
      <c r="L504" s="169"/>
      <c r="M504" s="169"/>
    </row>
    <row r="505" spans="2:13" ht="30.75">
      <c r="B505" s="460"/>
      <c r="C505" s="462"/>
      <c r="D505" s="462"/>
      <c r="E505" s="153"/>
      <c r="F505" s="148" t="s">
        <v>14</v>
      </c>
      <c r="G505" s="80"/>
      <c r="H505" s="80"/>
      <c r="I505" s="175"/>
      <c r="J505" s="169"/>
      <c r="K505" s="169"/>
      <c r="L505" s="169"/>
      <c r="M505" s="169"/>
    </row>
    <row r="506" spans="2:13" ht="46.5">
      <c r="B506" s="460"/>
      <c r="C506" s="462"/>
      <c r="D506" s="462"/>
      <c r="E506" s="87" t="s">
        <v>405</v>
      </c>
      <c r="F506" s="148" t="s">
        <v>15</v>
      </c>
      <c r="G506" s="80"/>
      <c r="H506" s="80"/>
      <c r="I506" s="175"/>
      <c r="J506" s="169"/>
      <c r="K506" s="169"/>
      <c r="L506" s="169"/>
      <c r="M506" s="169"/>
    </row>
    <row r="507" spans="2:13" ht="31.5" customHeight="1">
      <c r="B507" s="460"/>
      <c r="C507" s="462"/>
      <c r="D507" s="462"/>
      <c r="E507" s="153"/>
      <c r="F507" s="148" t="s">
        <v>16</v>
      </c>
      <c r="G507" s="80">
        <v>7585.6</v>
      </c>
      <c r="H507" s="80">
        <v>7585.6</v>
      </c>
      <c r="I507" s="175">
        <f t="shared" si="20"/>
        <v>100</v>
      </c>
      <c r="J507" s="169"/>
      <c r="K507" s="169"/>
      <c r="L507" s="169"/>
      <c r="M507" s="169"/>
    </row>
    <row r="508" spans="2:13" ht="30.75">
      <c r="B508" s="460"/>
      <c r="C508" s="462"/>
      <c r="D508" s="462"/>
      <c r="E508" s="153"/>
      <c r="F508" s="148" t="s">
        <v>17</v>
      </c>
      <c r="G508" s="80"/>
      <c r="H508" s="80"/>
      <c r="I508" s="175"/>
      <c r="J508" s="169"/>
      <c r="K508" s="169"/>
      <c r="L508" s="169"/>
      <c r="M508" s="169"/>
    </row>
    <row r="509" spans="2:13" ht="75" customHeight="1">
      <c r="B509" s="461"/>
      <c r="C509" s="463"/>
      <c r="D509" s="463"/>
      <c r="E509" s="154"/>
      <c r="F509" s="148" t="s">
        <v>18</v>
      </c>
      <c r="G509" s="192">
        <v>245.62</v>
      </c>
      <c r="H509" s="191">
        <v>9</v>
      </c>
      <c r="I509" s="175">
        <f t="shared" si="20"/>
        <v>3.6641967266509243</v>
      </c>
      <c r="J509" s="169"/>
      <c r="K509" s="169"/>
      <c r="L509" s="169"/>
      <c r="M509" s="169"/>
    </row>
    <row r="510" spans="2:13" ht="15">
      <c r="B510" s="459" t="s">
        <v>382</v>
      </c>
      <c r="C510" s="394" t="s">
        <v>61</v>
      </c>
      <c r="D510" s="394" t="s">
        <v>19</v>
      </c>
      <c r="E510" s="152"/>
      <c r="F510" s="113" t="s">
        <v>21</v>
      </c>
      <c r="G510" s="80">
        <f>G511+G512+G513+G514+G515</f>
        <v>29125.42</v>
      </c>
      <c r="H510" s="80">
        <f>H511+H512+H513+H514+H515</f>
        <v>29125.42</v>
      </c>
      <c r="I510" s="175">
        <f t="shared" si="20"/>
        <v>100</v>
      </c>
      <c r="J510" s="169">
        <v>3427.23</v>
      </c>
      <c r="K510" s="169">
        <v>3427.23</v>
      </c>
      <c r="L510" s="169">
        <v>100</v>
      </c>
      <c r="M510" s="169"/>
    </row>
    <row r="511" spans="2:15" ht="31.5" customHeight="1">
      <c r="B511" s="460"/>
      <c r="C511" s="462"/>
      <c r="D511" s="462"/>
      <c r="E511" s="153"/>
      <c r="F511" s="148" t="s">
        <v>14</v>
      </c>
      <c r="G511" s="80"/>
      <c r="H511" s="80"/>
      <c r="I511" s="175"/>
      <c r="J511" s="169"/>
      <c r="K511" s="170"/>
      <c r="L511" s="169"/>
      <c r="M511" s="169"/>
      <c r="N511" s="73"/>
      <c r="O511" s="73"/>
    </row>
    <row r="512" spans="2:13" ht="46.5">
      <c r="B512" s="460"/>
      <c r="C512" s="462"/>
      <c r="D512" s="462"/>
      <c r="E512" s="87" t="s">
        <v>405</v>
      </c>
      <c r="F512" s="148" t="s">
        <v>15</v>
      </c>
      <c r="G512" s="80"/>
      <c r="H512" s="80"/>
      <c r="I512" s="175"/>
      <c r="J512" s="169"/>
      <c r="K512" s="169"/>
      <c r="L512" s="169"/>
      <c r="M512" s="169"/>
    </row>
    <row r="513" spans="2:15" ht="15">
      <c r="B513" s="460"/>
      <c r="C513" s="462"/>
      <c r="D513" s="462"/>
      <c r="E513" s="153"/>
      <c r="F513" s="148" t="s">
        <v>16</v>
      </c>
      <c r="G513" s="80">
        <v>29125.42</v>
      </c>
      <c r="H513" s="80">
        <v>29125.42</v>
      </c>
      <c r="I513" s="175">
        <f t="shared" si="20"/>
        <v>100</v>
      </c>
      <c r="J513" s="169">
        <v>3427.23</v>
      </c>
      <c r="K513" s="169">
        <v>3427.23</v>
      </c>
      <c r="L513" s="169">
        <v>100</v>
      </c>
      <c r="M513" s="169"/>
      <c r="O513" s="73"/>
    </row>
    <row r="514" spans="2:13" ht="30.75">
      <c r="B514" s="460"/>
      <c r="C514" s="462"/>
      <c r="D514" s="462"/>
      <c r="E514" s="153"/>
      <c r="F514" s="148" t="s">
        <v>17</v>
      </c>
      <c r="G514" s="80"/>
      <c r="H514" s="81"/>
      <c r="I514" s="175"/>
      <c r="J514" s="169"/>
      <c r="K514" s="169"/>
      <c r="L514" s="169"/>
      <c r="M514" s="169"/>
    </row>
    <row r="515" spans="2:13" ht="46.5">
      <c r="B515" s="461"/>
      <c r="C515" s="463"/>
      <c r="D515" s="463"/>
      <c r="E515" s="154"/>
      <c r="F515" s="148" t="s">
        <v>18</v>
      </c>
      <c r="G515" s="80"/>
      <c r="H515" s="81"/>
      <c r="I515" s="175"/>
      <c r="J515" s="169"/>
      <c r="K515" s="169"/>
      <c r="L515" s="169"/>
      <c r="M515" s="169"/>
    </row>
    <row r="516" spans="2:13" ht="15">
      <c r="B516" s="459" t="s">
        <v>383</v>
      </c>
      <c r="C516" s="394" t="s">
        <v>97</v>
      </c>
      <c r="D516" s="394" t="s">
        <v>19</v>
      </c>
      <c r="E516" s="152"/>
      <c r="F516" s="113" t="s">
        <v>21</v>
      </c>
      <c r="G516" s="80">
        <f>G517+G518+G519+G520+G521</f>
        <v>481.05</v>
      </c>
      <c r="H516" s="80">
        <f>H517+H518+H519+H520+H521</f>
        <v>472.65000000000003</v>
      </c>
      <c r="I516" s="175">
        <f t="shared" si="20"/>
        <v>98.25381976925476</v>
      </c>
      <c r="J516" s="169"/>
      <c r="K516" s="169"/>
      <c r="L516" s="169"/>
      <c r="M516" s="169"/>
    </row>
    <row r="517" spans="2:13" ht="31.5" customHeight="1">
      <c r="B517" s="460"/>
      <c r="C517" s="462"/>
      <c r="D517" s="462"/>
      <c r="E517" s="153"/>
      <c r="F517" s="148" t="s">
        <v>14</v>
      </c>
      <c r="G517" s="80"/>
      <c r="H517" s="80"/>
      <c r="I517" s="175"/>
      <c r="J517" s="169"/>
      <c r="K517" s="169"/>
      <c r="L517" s="169"/>
      <c r="M517" s="169"/>
    </row>
    <row r="518" spans="2:13" ht="46.5">
      <c r="B518" s="460"/>
      <c r="C518" s="462"/>
      <c r="D518" s="462"/>
      <c r="E518" s="87" t="s">
        <v>405</v>
      </c>
      <c r="F518" s="148" t="s">
        <v>15</v>
      </c>
      <c r="G518" s="80"/>
      <c r="H518" s="80"/>
      <c r="I518" s="175"/>
      <c r="J518" s="169"/>
      <c r="K518" s="169"/>
      <c r="L518" s="169"/>
      <c r="M518" s="169"/>
    </row>
    <row r="519" spans="2:13" ht="31.5" customHeight="1">
      <c r="B519" s="460"/>
      <c r="C519" s="462"/>
      <c r="D519" s="462"/>
      <c r="E519" s="153"/>
      <c r="F519" s="148" t="s">
        <v>16</v>
      </c>
      <c r="G519" s="80">
        <v>470.35</v>
      </c>
      <c r="H519" s="80">
        <v>470.35</v>
      </c>
      <c r="I519" s="175">
        <f t="shared" si="20"/>
        <v>100</v>
      </c>
      <c r="J519" s="169"/>
      <c r="K519" s="169"/>
      <c r="L519" s="169"/>
      <c r="M519" s="169"/>
    </row>
    <row r="520" spans="2:13" ht="30.75">
      <c r="B520" s="460"/>
      <c r="C520" s="462"/>
      <c r="D520" s="462"/>
      <c r="E520" s="153"/>
      <c r="F520" s="148" t="s">
        <v>17</v>
      </c>
      <c r="G520" s="80"/>
      <c r="H520" s="81"/>
      <c r="I520" s="175"/>
      <c r="J520" s="169"/>
      <c r="K520" s="169"/>
      <c r="L520" s="169"/>
      <c r="M520" s="169"/>
    </row>
    <row r="521" spans="2:13" ht="46.5">
      <c r="B521" s="461"/>
      <c r="C521" s="463"/>
      <c r="D521" s="463"/>
      <c r="E521" s="154"/>
      <c r="F521" s="148" t="s">
        <v>18</v>
      </c>
      <c r="G521" s="192">
        <v>10.7</v>
      </c>
      <c r="H521" s="192">
        <v>2.3</v>
      </c>
      <c r="I521" s="175">
        <f t="shared" si="20"/>
        <v>21.49532710280374</v>
      </c>
      <c r="J521" s="169"/>
      <c r="K521" s="169"/>
      <c r="L521" s="169"/>
      <c r="M521" s="169"/>
    </row>
    <row r="522" spans="2:13" ht="15">
      <c r="B522" s="459" t="s">
        <v>384</v>
      </c>
      <c r="C522" s="394" t="s">
        <v>98</v>
      </c>
      <c r="D522" s="394" t="s">
        <v>19</v>
      </c>
      <c r="E522" s="152"/>
      <c r="F522" s="113" t="s">
        <v>21</v>
      </c>
      <c r="G522" s="80">
        <f>G523+G524+G525+G526+G527</f>
        <v>2746.13</v>
      </c>
      <c r="H522" s="80">
        <f>H523+H524+H525+H526+H527</f>
        <v>2748.63</v>
      </c>
      <c r="I522" s="175">
        <f t="shared" si="20"/>
        <v>100.09103720508496</v>
      </c>
      <c r="J522" s="169"/>
      <c r="K522" s="169"/>
      <c r="L522" s="169"/>
      <c r="M522" s="169"/>
    </row>
    <row r="523" spans="2:13" ht="30.75">
      <c r="B523" s="460"/>
      <c r="C523" s="462"/>
      <c r="D523" s="462"/>
      <c r="E523" s="153"/>
      <c r="F523" s="148" t="s">
        <v>14</v>
      </c>
      <c r="G523" s="80"/>
      <c r="H523" s="80"/>
      <c r="I523" s="175"/>
      <c r="J523" s="169"/>
      <c r="K523" s="169"/>
      <c r="L523" s="169"/>
      <c r="M523" s="169"/>
    </row>
    <row r="524" spans="2:13" ht="46.5">
      <c r="B524" s="460"/>
      <c r="C524" s="462"/>
      <c r="D524" s="462"/>
      <c r="E524" s="87" t="s">
        <v>405</v>
      </c>
      <c r="F524" s="148" t="s">
        <v>15</v>
      </c>
      <c r="G524" s="80"/>
      <c r="H524" s="80"/>
      <c r="I524" s="175"/>
      <c r="J524" s="169"/>
      <c r="K524" s="169"/>
      <c r="L524" s="169"/>
      <c r="M524" s="169"/>
    </row>
    <row r="525" spans="2:13" ht="31.5" customHeight="1">
      <c r="B525" s="460"/>
      <c r="C525" s="462"/>
      <c r="D525" s="462"/>
      <c r="E525" s="153"/>
      <c r="F525" s="148" t="s">
        <v>16</v>
      </c>
      <c r="G525" s="80">
        <v>2740.83</v>
      </c>
      <c r="H525" s="80">
        <v>2740.83</v>
      </c>
      <c r="I525" s="175">
        <f t="shared" si="20"/>
        <v>100</v>
      </c>
      <c r="J525" s="169"/>
      <c r="K525" s="169"/>
      <c r="L525" s="169"/>
      <c r="M525" s="169"/>
    </row>
    <row r="526" spans="2:13" ht="30.75">
      <c r="B526" s="460"/>
      <c r="C526" s="462"/>
      <c r="D526" s="462"/>
      <c r="E526" s="153"/>
      <c r="F526" s="148" t="s">
        <v>17</v>
      </c>
      <c r="G526" s="80"/>
      <c r="H526" s="81"/>
      <c r="I526" s="175"/>
      <c r="J526" s="169"/>
      <c r="K526" s="169"/>
      <c r="L526" s="169"/>
      <c r="M526" s="169"/>
    </row>
    <row r="527" spans="2:13" ht="46.5">
      <c r="B527" s="461"/>
      <c r="C527" s="463"/>
      <c r="D527" s="463"/>
      <c r="E527" s="154"/>
      <c r="F527" s="148" t="s">
        <v>18</v>
      </c>
      <c r="G527" s="192">
        <v>5.3</v>
      </c>
      <c r="H527" s="192">
        <v>7.8</v>
      </c>
      <c r="I527" s="175">
        <f t="shared" si="20"/>
        <v>147.16981132075472</v>
      </c>
      <c r="J527" s="169"/>
      <c r="K527" s="169"/>
      <c r="L527" s="169"/>
      <c r="M527" s="169"/>
    </row>
    <row r="528" spans="2:13" ht="15">
      <c r="B528" s="459" t="s">
        <v>385</v>
      </c>
      <c r="C528" s="394" t="s">
        <v>99</v>
      </c>
      <c r="D528" s="394" t="s">
        <v>63</v>
      </c>
      <c r="E528" s="152"/>
      <c r="F528" s="113" t="s">
        <v>21</v>
      </c>
      <c r="G528" s="80">
        <f>G529+G530+G531+G532+G533</f>
        <v>53857.94</v>
      </c>
      <c r="H528" s="80">
        <f>H529+H530+H531+H532+H533</f>
        <v>53464.14</v>
      </c>
      <c r="I528" s="175">
        <f t="shared" si="20"/>
        <v>99.26881718832914</v>
      </c>
      <c r="J528" s="169">
        <v>4939.5</v>
      </c>
      <c r="K528" s="169">
        <v>4939.5</v>
      </c>
      <c r="L528" s="169">
        <v>100</v>
      </c>
      <c r="M528" s="169"/>
    </row>
    <row r="529" spans="2:13" ht="31.5" customHeight="1">
      <c r="B529" s="460"/>
      <c r="C529" s="462"/>
      <c r="D529" s="462"/>
      <c r="E529" s="153"/>
      <c r="F529" s="148" t="s">
        <v>14</v>
      </c>
      <c r="G529" s="80"/>
      <c r="H529" s="80"/>
      <c r="I529" s="175"/>
      <c r="J529" s="169"/>
      <c r="K529" s="169"/>
      <c r="L529" s="169"/>
      <c r="M529" s="169"/>
    </row>
    <row r="530" spans="2:15" ht="46.5">
      <c r="B530" s="460"/>
      <c r="C530" s="462"/>
      <c r="D530" s="462"/>
      <c r="E530" s="87" t="s">
        <v>405</v>
      </c>
      <c r="F530" s="148" t="s">
        <v>15</v>
      </c>
      <c r="G530" s="81">
        <v>1483.5</v>
      </c>
      <c r="H530" s="81">
        <v>1483.5</v>
      </c>
      <c r="I530" s="175">
        <f t="shared" si="20"/>
        <v>100</v>
      </c>
      <c r="J530" s="169"/>
      <c r="K530" s="169"/>
      <c r="L530" s="169"/>
      <c r="M530" s="169"/>
      <c r="N530" s="73"/>
      <c r="O530" s="73"/>
    </row>
    <row r="531" spans="2:15" ht="15">
      <c r="B531" s="460"/>
      <c r="C531" s="462"/>
      <c r="D531" s="462"/>
      <c r="E531" s="153"/>
      <c r="F531" s="148" t="s">
        <v>16</v>
      </c>
      <c r="G531" s="80">
        <v>51955.64</v>
      </c>
      <c r="H531" s="80">
        <v>51955.64</v>
      </c>
      <c r="I531" s="175">
        <f t="shared" si="20"/>
        <v>100</v>
      </c>
      <c r="J531" s="169">
        <v>4939.5</v>
      </c>
      <c r="K531" s="169">
        <v>4939.5</v>
      </c>
      <c r="L531" s="169">
        <v>100</v>
      </c>
      <c r="M531" s="169"/>
      <c r="O531" s="73"/>
    </row>
    <row r="532" spans="2:15" ht="30.75">
      <c r="B532" s="460"/>
      <c r="C532" s="462"/>
      <c r="D532" s="462"/>
      <c r="E532" s="153"/>
      <c r="F532" s="148" t="s">
        <v>17</v>
      </c>
      <c r="G532" s="80"/>
      <c r="H532" s="81"/>
      <c r="I532" s="175"/>
      <c r="J532" s="169"/>
      <c r="K532" s="169"/>
      <c r="L532" s="169"/>
      <c r="M532" s="169"/>
      <c r="O532" s="73"/>
    </row>
    <row r="533" spans="2:13" ht="46.5">
      <c r="B533" s="461"/>
      <c r="C533" s="463"/>
      <c r="D533" s="463"/>
      <c r="E533" s="154"/>
      <c r="F533" s="148" t="s">
        <v>18</v>
      </c>
      <c r="G533" s="192">
        <v>418.8</v>
      </c>
      <c r="H533" s="191">
        <v>25</v>
      </c>
      <c r="I533" s="175">
        <f t="shared" si="20"/>
        <v>5.969436485195797</v>
      </c>
      <c r="J533" s="169"/>
      <c r="K533" s="169"/>
      <c r="L533" s="169"/>
      <c r="M533" s="169"/>
    </row>
    <row r="534" spans="2:13" ht="15.75" customHeight="1">
      <c r="B534" s="459" t="s">
        <v>386</v>
      </c>
      <c r="C534" s="394" t="s">
        <v>100</v>
      </c>
      <c r="D534" s="394" t="s">
        <v>63</v>
      </c>
      <c r="E534" s="152"/>
      <c r="F534" s="113" t="s">
        <v>21</v>
      </c>
      <c r="G534" s="80">
        <f>G535+G536+G537+G538+G539</f>
        <v>13120.76</v>
      </c>
      <c r="H534" s="80">
        <f>H535+H536+H537+H538+H539</f>
        <v>12619.44</v>
      </c>
      <c r="I534" s="175">
        <f t="shared" si="20"/>
        <v>96.17918474234725</v>
      </c>
      <c r="J534" s="175">
        <v>84.2</v>
      </c>
      <c r="K534" s="169">
        <v>84.2</v>
      </c>
      <c r="L534" s="169">
        <v>100</v>
      </c>
      <c r="M534" s="169"/>
    </row>
    <row r="535" spans="2:13" ht="31.5" customHeight="1">
      <c r="B535" s="460"/>
      <c r="C535" s="462"/>
      <c r="D535" s="462"/>
      <c r="E535" s="153"/>
      <c r="F535" s="148" t="s">
        <v>14</v>
      </c>
      <c r="G535" s="80"/>
      <c r="H535" s="80"/>
      <c r="I535" s="175"/>
      <c r="J535" s="169"/>
      <c r="K535" s="169"/>
      <c r="L535" s="169"/>
      <c r="M535" s="169"/>
    </row>
    <row r="536" spans="2:13" ht="46.5">
      <c r="B536" s="460"/>
      <c r="C536" s="462"/>
      <c r="D536" s="462"/>
      <c r="E536" s="87" t="s">
        <v>405</v>
      </c>
      <c r="F536" s="148" t="s">
        <v>15</v>
      </c>
      <c r="G536" s="80"/>
      <c r="H536" s="80"/>
      <c r="I536" s="175"/>
      <c r="J536" s="169"/>
      <c r="K536" s="169"/>
      <c r="L536" s="169"/>
      <c r="M536" s="169"/>
    </row>
    <row r="537" spans="2:13" ht="31.5" customHeight="1">
      <c r="B537" s="460"/>
      <c r="C537" s="462"/>
      <c r="D537" s="462"/>
      <c r="E537" s="153"/>
      <c r="F537" s="148" t="s">
        <v>16</v>
      </c>
      <c r="G537" s="80">
        <v>11686.94</v>
      </c>
      <c r="H537" s="80">
        <v>11686.94</v>
      </c>
      <c r="I537" s="175">
        <f t="shared" si="20"/>
        <v>100</v>
      </c>
      <c r="J537" s="170"/>
      <c r="K537" s="169"/>
      <c r="L537" s="169"/>
      <c r="M537" s="169"/>
    </row>
    <row r="538" spans="2:13" ht="30.75">
      <c r="B538" s="460"/>
      <c r="C538" s="462"/>
      <c r="D538" s="462"/>
      <c r="E538" s="153"/>
      <c r="F538" s="148" t="s">
        <v>17</v>
      </c>
      <c r="G538" s="80"/>
      <c r="H538" s="81"/>
      <c r="I538" s="175"/>
      <c r="J538" s="169"/>
      <c r="K538" s="169"/>
      <c r="L538" s="169"/>
      <c r="M538" s="169"/>
    </row>
    <row r="539" spans="2:13" ht="46.5">
      <c r="B539" s="461"/>
      <c r="C539" s="463"/>
      <c r="D539" s="463"/>
      <c r="E539" s="154"/>
      <c r="F539" s="148" t="s">
        <v>18</v>
      </c>
      <c r="G539" s="193">
        <v>1433.82</v>
      </c>
      <c r="H539" s="191">
        <v>932.5</v>
      </c>
      <c r="I539" s="175">
        <f t="shared" si="20"/>
        <v>65.03605752465442</v>
      </c>
      <c r="J539" s="175">
        <v>84.2</v>
      </c>
      <c r="K539" s="169">
        <v>84.2</v>
      </c>
      <c r="L539" s="169">
        <v>100</v>
      </c>
      <c r="M539" s="169"/>
    </row>
    <row r="540" spans="2:13" ht="15">
      <c r="B540" s="459" t="s">
        <v>387</v>
      </c>
      <c r="C540" s="394" t="s">
        <v>101</v>
      </c>
      <c r="D540" s="394" t="s">
        <v>63</v>
      </c>
      <c r="E540" s="152"/>
      <c r="F540" s="113" t="s">
        <v>21</v>
      </c>
      <c r="G540" s="80">
        <f>G541+G542+G543+G544+G545</f>
        <v>2024.48</v>
      </c>
      <c r="H540" s="80">
        <f>H541+H542+H543+H544+H545</f>
        <v>1663.4</v>
      </c>
      <c r="I540" s="175">
        <f t="shared" si="20"/>
        <v>82.164308859559</v>
      </c>
      <c r="J540" s="169"/>
      <c r="K540" s="169"/>
      <c r="L540" s="169"/>
      <c r="M540" s="169"/>
    </row>
    <row r="541" spans="2:13" ht="30.75">
      <c r="B541" s="460"/>
      <c r="C541" s="462"/>
      <c r="D541" s="462"/>
      <c r="E541" s="153"/>
      <c r="F541" s="148" t="s">
        <v>14</v>
      </c>
      <c r="G541" s="80"/>
      <c r="H541" s="80"/>
      <c r="I541" s="175"/>
      <c r="J541" s="169"/>
      <c r="K541" s="169"/>
      <c r="L541" s="169"/>
      <c r="M541" s="169"/>
    </row>
    <row r="542" spans="2:13" ht="46.5">
      <c r="B542" s="460"/>
      <c r="C542" s="462"/>
      <c r="D542" s="462"/>
      <c r="E542" s="87" t="s">
        <v>405</v>
      </c>
      <c r="F542" s="148" t="s">
        <v>15</v>
      </c>
      <c r="G542" s="80"/>
      <c r="H542" s="80"/>
      <c r="I542" s="175"/>
      <c r="J542" s="169"/>
      <c r="K542" s="169"/>
      <c r="L542" s="169"/>
      <c r="M542" s="169"/>
    </row>
    <row r="543" spans="2:13" ht="31.5" customHeight="1">
      <c r="B543" s="460"/>
      <c r="C543" s="462"/>
      <c r="D543" s="462"/>
      <c r="E543" s="153"/>
      <c r="F543" s="148" t="s">
        <v>16</v>
      </c>
      <c r="G543" s="80">
        <v>835</v>
      </c>
      <c r="H543" s="80">
        <v>835</v>
      </c>
      <c r="I543" s="175">
        <f t="shared" si="20"/>
        <v>100</v>
      </c>
      <c r="J543" s="169"/>
      <c r="K543" s="169"/>
      <c r="L543" s="169"/>
      <c r="M543" s="169"/>
    </row>
    <row r="544" spans="2:13" ht="30.75">
      <c r="B544" s="460"/>
      <c r="C544" s="462"/>
      <c r="D544" s="462"/>
      <c r="E544" s="153"/>
      <c r="F544" s="148" t="s">
        <v>17</v>
      </c>
      <c r="G544" s="80"/>
      <c r="H544" s="81"/>
      <c r="I544" s="175"/>
      <c r="J544" s="169"/>
      <c r="K544" s="169"/>
      <c r="L544" s="169"/>
      <c r="M544" s="169"/>
    </row>
    <row r="545" spans="2:13" ht="69" customHeight="1">
      <c r="B545" s="461"/>
      <c r="C545" s="463"/>
      <c r="D545" s="463"/>
      <c r="E545" s="154"/>
      <c r="F545" s="148" t="s">
        <v>18</v>
      </c>
      <c r="G545" s="194">
        <v>1189.48</v>
      </c>
      <c r="H545" s="191">
        <v>828.4</v>
      </c>
      <c r="I545" s="175">
        <f t="shared" si="20"/>
        <v>69.64387799710798</v>
      </c>
      <c r="J545" s="169"/>
      <c r="K545" s="169"/>
      <c r="L545" s="169"/>
      <c r="M545" s="169"/>
    </row>
    <row r="546" spans="2:13" ht="15">
      <c r="B546" s="459" t="s">
        <v>388</v>
      </c>
      <c r="C546" s="394" t="s">
        <v>102</v>
      </c>
      <c r="D546" s="394" t="s">
        <v>26</v>
      </c>
      <c r="E546" s="152"/>
      <c r="F546" s="113" t="s">
        <v>21</v>
      </c>
      <c r="G546" s="80">
        <v>1</v>
      </c>
      <c r="H546" s="80">
        <f>H547+H548+H549+H550+H551</f>
        <v>7654.03</v>
      </c>
      <c r="I546" s="175">
        <f t="shared" si="20"/>
        <v>765403</v>
      </c>
      <c r="J546" s="169">
        <v>722.23</v>
      </c>
      <c r="K546" s="169">
        <v>722.23</v>
      </c>
      <c r="L546" s="72">
        <v>100</v>
      </c>
      <c r="M546" s="169"/>
    </row>
    <row r="547" spans="2:13" ht="31.5" customHeight="1">
      <c r="B547" s="460"/>
      <c r="C547" s="462"/>
      <c r="D547" s="462"/>
      <c r="E547" s="153"/>
      <c r="F547" s="148" t="s">
        <v>14</v>
      </c>
      <c r="G547" s="80"/>
      <c r="H547" s="80"/>
      <c r="I547" s="175"/>
      <c r="J547" s="169"/>
      <c r="K547" s="169"/>
      <c r="L547" s="169"/>
      <c r="M547" s="169"/>
    </row>
    <row r="548" spans="2:16" ht="46.5">
      <c r="B548" s="460"/>
      <c r="C548" s="462"/>
      <c r="D548" s="462"/>
      <c r="E548" s="87" t="s">
        <v>405</v>
      </c>
      <c r="F548" s="148" t="s">
        <v>15</v>
      </c>
      <c r="G548" s="80"/>
      <c r="H548" s="80"/>
      <c r="I548" s="175"/>
      <c r="J548" s="169"/>
      <c r="K548" s="169"/>
      <c r="L548" s="169"/>
      <c r="M548" s="169"/>
      <c r="O548" s="73"/>
      <c r="P548" s="73"/>
    </row>
    <row r="549" spans="2:16" ht="15">
      <c r="B549" s="460"/>
      <c r="C549" s="462"/>
      <c r="D549" s="462"/>
      <c r="E549" s="153"/>
      <c r="F549" s="148" t="s">
        <v>16</v>
      </c>
      <c r="G549" s="80">
        <v>7426.53</v>
      </c>
      <c r="H549" s="80">
        <v>7416.63</v>
      </c>
      <c r="I549" s="175">
        <f t="shared" si="20"/>
        <v>99.86669413575385</v>
      </c>
      <c r="J549" s="169">
        <v>722.23</v>
      </c>
      <c r="K549" s="169">
        <v>722.23</v>
      </c>
      <c r="L549" s="72">
        <v>100</v>
      </c>
      <c r="M549" s="169"/>
      <c r="O549" s="73"/>
      <c r="P549" s="73"/>
    </row>
    <row r="550" spans="2:13" ht="30.75">
      <c r="B550" s="460"/>
      <c r="C550" s="462"/>
      <c r="D550" s="462"/>
      <c r="E550" s="153"/>
      <c r="F550" s="148" t="s">
        <v>17</v>
      </c>
      <c r="G550" s="80"/>
      <c r="H550" s="81"/>
      <c r="I550" s="175"/>
      <c r="J550" s="169"/>
      <c r="K550" s="169"/>
      <c r="L550" s="169"/>
      <c r="M550" s="169"/>
    </row>
    <row r="551" spans="2:13" ht="46.5">
      <c r="B551" s="461"/>
      <c r="C551" s="463"/>
      <c r="D551" s="463"/>
      <c r="E551" s="154"/>
      <c r="F551" s="148" t="s">
        <v>18</v>
      </c>
      <c r="G551" s="193">
        <v>209</v>
      </c>
      <c r="H551" s="191">
        <v>237.4</v>
      </c>
      <c r="I551" s="175">
        <f>H551/G551*100</f>
        <v>113.58851674641149</v>
      </c>
      <c r="J551" s="169"/>
      <c r="K551" s="169"/>
      <c r="L551" s="169"/>
      <c r="M551" s="169"/>
    </row>
    <row r="552" spans="2:13" ht="15.75" customHeight="1">
      <c r="B552" s="459" t="s">
        <v>389</v>
      </c>
      <c r="C552" s="394" t="s">
        <v>103</v>
      </c>
      <c r="D552" s="394" t="s">
        <v>26</v>
      </c>
      <c r="E552" s="152"/>
      <c r="F552" s="113" t="s">
        <v>21</v>
      </c>
      <c r="G552" s="80">
        <f>G553+G554+G555+G556+G557</f>
        <v>1304.77</v>
      </c>
      <c r="H552" s="80">
        <f>H553+H554+H555+H556+H557</f>
        <v>1186.07</v>
      </c>
      <c r="I552" s="175">
        <f>H552/G552*100</f>
        <v>90.90261118817877</v>
      </c>
      <c r="J552" s="169"/>
      <c r="K552" s="169"/>
      <c r="L552" s="169"/>
      <c r="M552" s="169"/>
    </row>
    <row r="553" spans="2:13" ht="31.5" customHeight="1">
      <c r="B553" s="460"/>
      <c r="C553" s="462"/>
      <c r="D553" s="462"/>
      <c r="E553" s="153"/>
      <c r="F553" s="148" t="s">
        <v>14</v>
      </c>
      <c r="G553" s="80"/>
      <c r="H553" s="80"/>
      <c r="I553" s="175"/>
      <c r="J553" s="169"/>
      <c r="K553" s="169"/>
      <c r="L553" s="169"/>
      <c r="M553" s="169"/>
    </row>
    <row r="554" spans="2:13" ht="46.5">
      <c r="B554" s="460"/>
      <c r="C554" s="462"/>
      <c r="D554" s="462"/>
      <c r="E554" s="87" t="s">
        <v>405</v>
      </c>
      <c r="F554" s="148" t="s">
        <v>15</v>
      </c>
      <c r="G554" s="80"/>
      <c r="H554" s="80"/>
      <c r="I554" s="175"/>
      <c r="J554" s="169"/>
      <c r="K554" s="169"/>
      <c r="L554" s="169"/>
      <c r="M554" s="169"/>
    </row>
    <row r="555" spans="2:13" ht="31.5" customHeight="1">
      <c r="B555" s="460"/>
      <c r="C555" s="462"/>
      <c r="D555" s="462"/>
      <c r="E555" s="153"/>
      <c r="F555" s="148" t="s">
        <v>16</v>
      </c>
      <c r="G555" s="80">
        <v>993.77</v>
      </c>
      <c r="H555" s="80">
        <v>993.77</v>
      </c>
      <c r="I555" s="175">
        <f>H555/G555*100</f>
        <v>100</v>
      </c>
      <c r="J555" s="169"/>
      <c r="K555" s="169"/>
      <c r="L555" s="169"/>
      <c r="M555" s="169"/>
    </row>
    <row r="556" spans="2:13" ht="30.75">
      <c r="B556" s="460"/>
      <c r="C556" s="462"/>
      <c r="D556" s="462"/>
      <c r="E556" s="153"/>
      <c r="F556" s="148" t="s">
        <v>17</v>
      </c>
      <c r="G556" s="80"/>
      <c r="H556" s="81"/>
      <c r="I556" s="175"/>
      <c r="J556" s="169"/>
      <c r="K556" s="169"/>
      <c r="L556" s="169"/>
      <c r="M556" s="169"/>
    </row>
    <row r="557" spans="2:13" ht="46.5">
      <c r="B557" s="461"/>
      <c r="C557" s="463"/>
      <c r="D557" s="463"/>
      <c r="E557" s="154"/>
      <c r="F557" s="148" t="s">
        <v>18</v>
      </c>
      <c r="G557" s="193">
        <v>311</v>
      </c>
      <c r="H557" s="191">
        <v>192.3</v>
      </c>
      <c r="I557" s="175">
        <f>H557/G557*100</f>
        <v>61.83279742765274</v>
      </c>
      <c r="J557" s="169"/>
      <c r="K557" s="169"/>
      <c r="L557" s="169"/>
      <c r="M557" s="169"/>
    </row>
    <row r="558" spans="2:13" ht="15">
      <c r="B558" s="459" t="s">
        <v>390</v>
      </c>
      <c r="C558" s="394" t="s">
        <v>104</v>
      </c>
      <c r="D558" s="394" t="s">
        <v>26</v>
      </c>
      <c r="E558" s="152"/>
      <c r="F558" s="113" t="s">
        <v>21</v>
      </c>
      <c r="G558" s="80">
        <f>G559+G560+G561+G562+G563</f>
        <v>420.79999999999995</v>
      </c>
      <c r="H558" s="80">
        <f>H559+H560+H561+H562+H563</f>
        <v>139.5</v>
      </c>
      <c r="I558" s="175">
        <f>H558/G558*100</f>
        <v>33.15114068441065</v>
      </c>
      <c r="J558" s="169"/>
      <c r="K558" s="169"/>
      <c r="L558" s="169"/>
      <c r="M558" s="169"/>
    </row>
    <row r="559" spans="2:13" ht="30.75">
      <c r="B559" s="460"/>
      <c r="C559" s="462"/>
      <c r="D559" s="462"/>
      <c r="E559" s="153"/>
      <c r="F559" s="148" t="s">
        <v>14</v>
      </c>
      <c r="G559" s="80"/>
      <c r="H559" s="80"/>
      <c r="I559" s="175"/>
      <c r="J559" s="169"/>
      <c r="K559" s="169"/>
      <c r="L559" s="169"/>
      <c r="M559" s="169"/>
    </row>
    <row r="560" spans="2:13" ht="46.5">
      <c r="B560" s="460"/>
      <c r="C560" s="462"/>
      <c r="D560" s="462"/>
      <c r="E560" s="87" t="s">
        <v>405</v>
      </c>
      <c r="F560" s="148" t="s">
        <v>15</v>
      </c>
      <c r="G560" s="80"/>
      <c r="H560" s="80"/>
      <c r="I560" s="175"/>
      <c r="J560" s="169"/>
      <c r="K560" s="169"/>
      <c r="L560" s="169"/>
      <c r="M560" s="169"/>
    </row>
    <row r="561" spans="2:13" ht="31.5" customHeight="1">
      <c r="B561" s="460"/>
      <c r="C561" s="462"/>
      <c r="D561" s="462"/>
      <c r="E561" s="153"/>
      <c r="F561" s="148" t="s">
        <v>16</v>
      </c>
      <c r="G561" s="80">
        <v>72.4</v>
      </c>
      <c r="H561" s="80">
        <v>72.4</v>
      </c>
      <c r="I561" s="175">
        <f>H561/G561*100</f>
        <v>100</v>
      </c>
      <c r="J561" s="169"/>
      <c r="K561" s="169"/>
      <c r="L561" s="169"/>
      <c r="M561" s="169"/>
    </row>
    <row r="562" spans="2:13" ht="30.75">
      <c r="B562" s="460"/>
      <c r="C562" s="462"/>
      <c r="D562" s="462"/>
      <c r="E562" s="153"/>
      <c r="F562" s="148" t="s">
        <v>17</v>
      </c>
      <c r="G562" s="80"/>
      <c r="H562" s="81"/>
      <c r="I562" s="175"/>
      <c r="J562" s="169"/>
      <c r="K562" s="169"/>
      <c r="L562" s="169"/>
      <c r="M562" s="169"/>
    </row>
    <row r="563" spans="2:13" ht="46.5">
      <c r="B563" s="461"/>
      <c r="C563" s="463"/>
      <c r="D563" s="463"/>
      <c r="E563" s="154"/>
      <c r="F563" s="148" t="s">
        <v>18</v>
      </c>
      <c r="G563" s="193">
        <v>348.4</v>
      </c>
      <c r="H563" s="191">
        <v>67.1</v>
      </c>
      <c r="I563" s="175">
        <f>H563/G563*100</f>
        <v>19.25947187141217</v>
      </c>
      <c r="J563" s="169"/>
      <c r="K563" s="169"/>
      <c r="L563" s="169"/>
      <c r="M563" s="169"/>
    </row>
    <row r="564" spans="2:13" ht="15">
      <c r="B564" s="470" t="s">
        <v>391</v>
      </c>
      <c r="C564" s="394" t="s">
        <v>230</v>
      </c>
      <c r="D564" s="394" t="s">
        <v>229</v>
      </c>
      <c r="E564" s="152"/>
      <c r="F564" s="113" t="s">
        <v>21</v>
      </c>
      <c r="G564" s="80">
        <f>G565+G566+G567+G568+G569</f>
        <v>14875.4</v>
      </c>
      <c r="H564" s="80">
        <v>11550.3</v>
      </c>
      <c r="I564" s="175">
        <f>H564/G564*100</f>
        <v>77.64698764402974</v>
      </c>
      <c r="J564" s="169">
        <v>1230.2</v>
      </c>
      <c r="K564" s="169">
        <v>1230.2</v>
      </c>
      <c r="L564" s="169">
        <v>100</v>
      </c>
      <c r="M564" s="169"/>
    </row>
    <row r="565" spans="2:13" ht="30.75">
      <c r="B565" s="487"/>
      <c r="C565" s="462"/>
      <c r="D565" s="462"/>
      <c r="E565" s="153"/>
      <c r="F565" s="148" t="s">
        <v>14</v>
      </c>
      <c r="G565" s="80"/>
      <c r="H565" s="80"/>
      <c r="I565" s="175"/>
      <c r="J565" s="169"/>
      <c r="K565" s="169"/>
      <c r="L565" s="169"/>
      <c r="M565" s="169"/>
    </row>
    <row r="566" spans="2:16" ht="47.25" customHeight="1">
      <c r="B566" s="487"/>
      <c r="C566" s="462"/>
      <c r="D566" s="462"/>
      <c r="E566" s="87" t="s">
        <v>405</v>
      </c>
      <c r="F566" s="148" t="s">
        <v>15</v>
      </c>
      <c r="G566" s="80"/>
      <c r="H566" s="80"/>
      <c r="I566" s="175"/>
      <c r="J566" s="169"/>
      <c r="K566" s="169"/>
      <c r="L566" s="169"/>
      <c r="M566" s="169"/>
      <c r="O566" s="73"/>
      <c r="P566" s="73"/>
    </row>
    <row r="567" spans="2:13" ht="15">
      <c r="B567" s="487"/>
      <c r="C567" s="462"/>
      <c r="D567" s="462"/>
      <c r="E567" s="153"/>
      <c r="F567" s="148" t="s">
        <v>16</v>
      </c>
      <c r="G567" s="189">
        <v>14875.4</v>
      </c>
      <c r="H567" s="80">
        <v>12780.5</v>
      </c>
      <c r="I567" s="175">
        <f>H567/G567*100</f>
        <v>85.91701735751643</v>
      </c>
      <c r="J567" s="169">
        <v>1230.2</v>
      </c>
      <c r="K567" s="169">
        <v>1230.2</v>
      </c>
      <c r="L567" s="169">
        <v>100</v>
      </c>
      <c r="M567" s="169"/>
    </row>
    <row r="568" spans="2:14" ht="30.75">
      <c r="B568" s="487"/>
      <c r="C568" s="462"/>
      <c r="D568" s="462"/>
      <c r="E568" s="153"/>
      <c r="F568" s="148" t="s">
        <v>17</v>
      </c>
      <c r="G568" s="80"/>
      <c r="H568" s="81"/>
      <c r="I568" s="175"/>
      <c r="J568" s="169"/>
      <c r="K568" s="169"/>
      <c r="L568" s="169"/>
      <c r="M568" s="169"/>
      <c r="N568" s="73"/>
    </row>
    <row r="569" spans="2:13" ht="46.5">
      <c r="B569" s="487"/>
      <c r="C569" s="463"/>
      <c r="D569" s="462"/>
      <c r="E569" s="153"/>
      <c r="F569" s="148" t="s">
        <v>18</v>
      </c>
      <c r="G569" s="80"/>
      <c r="H569" s="81"/>
      <c r="I569" s="175"/>
      <c r="J569" s="169"/>
      <c r="K569" s="169"/>
      <c r="L569" s="169"/>
      <c r="M569" s="169"/>
    </row>
    <row r="570" spans="2:13" ht="15">
      <c r="B570" s="468" t="s">
        <v>392</v>
      </c>
      <c r="C570" s="394" t="s">
        <v>231</v>
      </c>
      <c r="D570" s="462"/>
      <c r="E570" s="153"/>
      <c r="F570" s="113" t="s">
        <v>21</v>
      </c>
      <c r="G570" s="80">
        <f>G571+G572+G573+G574+G575</f>
        <v>89</v>
      </c>
      <c r="H570" s="80">
        <f>H571+H572+H573+H574+H575</f>
        <v>89</v>
      </c>
      <c r="I570" s="175">
        <f>H570/G570*100</f>
        <v>100</v>
      </c>
      <c r="J570" s="169"/>
      <c r="K570" s="169"/>
      <c r="L570" s="169"/>
      <c r="M570" s="169"/>
    </row>
    <row r="571" spans="2:13" ht="30.75">
      <c r="B571" s="469"/>
      <c r="C571" s="462"/>
      <c r="D571" s="462"/>
      <c r="E571" s="153"/>
      <c r="F571" s="148" t="s">
        <v>14</v>
      </c>
      <c r="G571" s="80"/>
      <c r="H571" s="80"/>
      <c r="I571" s="175"/>
      <c r="J571" s="169"/>
      <c r="K571" s="169"/>
      <c r="L571" s="169"/>
      <c r="M571" s="169"/>
    </row>
    <row r="572" spans="2:13" ht="47.25" customHeight="1">
      <c r="B572" s="469"/>
      <c r="C572" s="462"/>
      <c r="D572" s="462"/>
      <c r="E572" s="153"/>
      <c r="F572" s="148" t="s">
        <v>15</v>
      </c>
      <c r="G572" s="80"/>
      <c r="H572" s="80"/>
      <c r="I572" s="175"/>
      <c r="J572" s="169"/>
      <c r="K572" s="169"/>
      <c r="L572" s="169"/>
      <c r="M572" s="169"/>
    </row>
    <row r="573" spans="2:13" ht="31.5" customHeight="1">
      <c r="B573" s="469"/>
      <c r="C573" s="462"/>
      <c r="D573" s="462"/>
      <c r="E573" s="153"/>
      <c r="F573" s="148" t="s">
        <v>16</v>
      </c>
      <c r="G573" s="80">
        <v>89</v>
      </c>
      <c r="H573" s="80">
        <v>89</v>
      </c>
      <c r="I573" s="175">
        <f>H573/G573*100</f>
        <v>100</v>
      </c>
      <c r="J573" s="169"/>
      <c r="K573" s="169"/>
      <c r="L573" s="169"/>
      <c r="M573" s="169"/>
    </row>
    <row r="574" spans="2:13" ht="30.75">
      <c r="B574" s="469"/>
      <c r="C574" s="462"/>
      <c r="D574" s="462"/>
      <c r="E574" s="153"/>
      <c r="F574" s="148" t="s">
        <v>17</v>
      </c>
      <c r="G574" s="80"/>
      <c r="H574" s="81"/>
      <c r="I574" s="175"/>
      <c r="J574" s="169"/>
      <c r="K574" s="169"/>
      <c r="L574" s="169"/>
      <c r="M574" s="169"/>
    </row>
    <row r="575" spans="2:13" ht="46.5">
      <c r="B575" s="469"/>
      <c r="C575" s="463"/>
      <c r="D575" s="462"/>
      <c r="E575" s="87" t="s">
        <v>405</v>
      </c>
      <c r="F575" s="148" t="s">
        <v>18</v>
      </c>
      <c r="G575" s="80"/>
      <c r="H575" s="81"/>
      <c r="I575" s="175"/>
      <c r="J575" s="169"/>
      <c r="K575" s="169"/>
      <c r="L575" s="169"/>
      <c r="M575" s="169"/>
    </row>
    <row r="576" spans="2:13" ht="15">
      <c r="B576" s="487" t="s">
        <v>393</v>
      </c>
      <c r="C576" s="394" t="s">
        <v>232</v>
      </c>
      <c r="D576" s="462"/>
      <c r="E576" s="153"/>
      <c r="F576" s="113" t="s">
        <v>21</v>
      </c>
      <c r="G576" s="80">
        <f>G577+G578+G579+G580+G581</f>
        <v>64</v>
      </c>
      <c r="H576" s="80">
        <f>H577+H578+H579+H580+H581</f>
        <v>64</v>
      </c>
      <c r="I576" s="175">
        <f>H576/G576*100</f>
        <v>100</v>
      </c>
      <c r="J576" s="169"/>
      <c r="K576" s="169"/>
      <c r="L576" s="169"/>
      <c r="M576" s="169"/>
    </row>
    <row r="577" spans="2:13" ht="30.75">
      <c r="B577" s="487"/>
      <c r="C577" s="462"/>
      <c r="D577" s="462"/>
      <c r="E577" s="153"/>
      <c r="F577" s="148" t="s">
        <v>14</v>
      </c>
      <c r="G577" s="80"/>
      <c r="H577" s="80"/>
      <c r="I577" s="175"/>
      <c r="J577" s="169"/>
      <c r="K577" s="169"/>
      <c r="L577" s="169"/>
      <c r="M577" s="169"/>
    </row>
    <row r="578" spans="2:13" ht="46.5">
      <c r="B578" s="487"/>
      <c r="C578" s="462"/>
      <c r="D578" s="462"/>
      <c r="E578" s="153"/>
      <c r="F578" s="148" t="s">
        <v>15</v>
      </c>
      <c r="G578" s="80"/>
      <c r="H578" s="80"/>
      <c r="I578" s="175"/>
      <c r="J578" s="169"/>
      <c r="K578" s="169"/>
      <c r="L578" s="169"/>
      <c r="M578" s="169"/>
    </row>
    <row r="579" spans="2:13" ht="31.5" customHeight="1">
      <c r="B579" s="487"/>
      <c r="C579" s="462"/>
      <c r="D579" s="462"/>
      <c r="E579" s="153"/>
      <c r="F579" s="148" t="s">
        <v>16</v>
      </c>
      <c r="G579" s="80">
        <v>64</v>
      </c>
      <c r="H579" s="80">
        <v>64</v>
      </c>
      <c r="I579" s="175">
        <f>H579/G579*100</f>
        <v>100</v>
      </c>
      <c r="J579" s="169"/>
      <c r="K579" s="169"/>
      <c r="L579" s="169"/>
      <c r="M579" s="169"/>
    </row>
    <row r="580" spans="2:13" ht="30.75">
      <c r="B580" s="487"/>
      <c r="C580" s="462"/>
      <c r="D580" s="462"/>
      <c r="E580" s="153"/>
      <c r="F580" s="148" t="s">
        <v>17</v>
      </c>
      <c r="G580" s="80"/>
      <c r="H580" s="81"/>
      <c r="I580" s="175"/>
      <c r="J580" s="169"/>
      <c r="K580" s="169"/>
      <c r="L580" s="169"/>
      <c r="M580" s="169"/>
    </row>
    <row r="581" spans="2:13" ht="46.5">
      <c r="B581" s="487"/>
      <c r="C581" s="463"/>
      <c r="D581" s="462"/>
      <c r="E581" s="153"/>
      <c r="F581" s="148" t="s">
        <v>18</v>
      </c>
      <c r="G581" s="80"/>
      <c r="H581" s="81"/>
      <c r="I581" s="175"/>
      <c r="J581" s="169"/>
      <c r="K581" s="169"/>
      <c r="L581" s="169"/>
      <c r="M581" s="169"/>
    </row>
    <row r="582" spans="2:13" ht="15">
      <c r="B582" s="487" t="s">
        <v>394</v>
      </c>
      <c r="C582" s="487" t="s">
        <v>290</v>
      </c>
      <c r="D582" s="503" t="s">
        <v>293</v>
      </c>
      <c r="E582" s="160"/>
      <c r="F582" s="113" t="s">
        <v>21</v>
      </c>
      <c r="G582" s="80">
        <f>G583+G584+G585+G586+G587</f>
        <v>0</v>
      </c>
      <c r="H582" s="81"/>
      <c r="I582" s="175"/>
      <c r="J582" s="169"/>
      <c r="K582" s="169"/>
      <c r="L582" s="169"/>
      <c r="M582" s="169"/>
    </row>
    <row r="583" spans="2:13" ht="30.75">
      <c r="B583" s="487"/>
      <c r="C583" s="487"/>
      <c r="D583" s="503"/>
      <c r="E583" s="160"/>
      <c r="F583" s="148" t="s">
        <v>14</v>
      </c>
      <c r="G583" s="80"/>
      <c r="H583" s="81"/>
      <c r="I583" s="175"/>
      <c r="J583" s="169"/>
      <c r="K583" s="169"/>
      <c r="L583" s="169"/>
      <c r="M583" s="169"/>
    </row>
    <row r="584" spans="2:13" ht="46.5">
      <c r="B584" s="487"/>
      <c r="C584" s="487"/>
      <c r="D584" s="503"/>
      <c r="E584" s="87" t="s">
        <v>405</v>
      </c>
      <c r="F584" s="148" t="s">
        <v>15</v>
      </c>
      <c r="G584" s="80"/>
      <c r="H584" s="81"/>
      <c r="I584" s="175"/>
      <c r="J584" s="169"/>
      <c r="K584" s="169"/>
      <c r="L584" s="169"/>
      <c r="M584" s="169"/>
    </row>
    <row r="585" spans="2:13" ht="15">
      <c r="B585" s="487"/>
      <c r="C585" s="487"/>
      <c r="D585" s="503"/>
      <c r="E585" s="160"/>
      <c r="F585" s="148" t="s">
        <v>16</v>
      </c>
      <c r="G585" s="80"/>
      <c r="H585" s="81"/>
      <c r="I585" s="175"/>
      <c r="J585" s="169"/>
      <c r="K585" s="169"/>
      <c r="L585" s="169"/>
      <c r="M585" s="169"/>
    </row>
    <row r="586" spans="2:13" ht="30.75">
      <c r="B586" s="487"/>
      <c r="C586" s="487"/>
      <c r="D586" s="503"/>
      <c r="E586" s="160"/>
      <c r="F586" s="148" t="s">
        <v>17</v>
      </c>
      <c r="G586" s="80"/>
      <c r="H586" s="81"/>
      <c r="I586" s="175"/>
      <c r="J586" s="169"/>
      <c r="K586" s="169"/>
      <c r="L586" s="169"/>
      <c r="M586" s="169"/>
    </row>
    <row r="587" spans="2:13" ht="46.5">
      <c r="B587" s="487"/>
      <c r="C587" s="487"/>
      <c r="D587" s="503"/>
      <c r="E587" s="160"/>
      <c r="F587" s="148" t="s">
        <v>18</v>
      </c>
      <c r="G587" s="80"/>
      <c r="H587" s="81"/>
      <c r="I587" s="175"/>
      <c r="J587" s="169"/>
      <c r="K587" s="169"/>
      <c r="L587" s="169"/>
      <c r="M587" s="169"/>
    </row>
    <row r="588" spans="2:13" ht="15.75" customHeight="1">
      <c r="B588" s="504" t="s">
        <v>417</v>
      </c>
      <c r="C588" s="505"/>
      <c r="D588" s="394" t="s">
        <v>82</v>
      </c>
      <c r="E588" s="152"/>
      <c r="F588" s="113" t="s">
        <v>21</v>
      </c>
      <c r="G588" s="80">
        <f>G589+G590+G591+G592+G593</f>
        <v>209235.63000000003</v>
      </c>
      <c r="H588" s="187">
        <f>H589+H590+H591+H592+H593</f>
        <v>205247.23000000004</v>
      </c>
      <c r="I588" s="175">
        <f>H588/G588*100</f>
        <v>98.09382369532379</v>
      </c>
      <c r="J588" s="80">
        <f>J589+J590+J591+J592+J593</f>
        <v>22099.16</v>
      </c>
      <c r="K588" s="80">
        <f>K589+K590+K591+K592+K593</f>
        <v>22099.16</v>
      </c>
      <c r="L588" s="169"/>
      <c r="M588" s="169"/>
    </row>
    <row r="589" spans="2:16" ht="30.75">
      <c r="B589" s="506"/>
      <c r="C589" s="507"/>
      <c r="D589" s="462"/>
      <c r="E589" s="153"/>
      <c r="F589" s="148" t="s">
        <v>14</v>
      </c>
      <c r="G589" s="80">
        <f aca="true" t="shared" si="21" ref="G589:H593">G583+G577+G571+G565+G559+G553+G547+G541+G535+G529+G523+G517+G511+G505+G499+G493</f>
        <v>0</v>
      </c>
      <c r="H589" s="80">
        <f t="shared" si="21"/>
        <v>0</v>
      </c>
      <c r="I589" s="175"/>
      <c r="J589" s="80">
        <f aca="true" t="shared" si="22" ref="J589:K593">J583+J577+J571+J565+J559+J553+J547+J541+J535+J529+J523+J517+J511+J505+J499+J493</f>
        <v>0</v>
      </c>
      <c r="K589" s="80">
        <f t="shared" si="22"/>
        <v>0</v>
      </c>
      <c r="L589" s="169"/>
      <c r="M589" s="169"/>
      <c r="P589" s="73"/>
    </row>
    <row r="590" spans="2:13" ht="46.5">
      <c r="B590" s="506"/>
      <c r="C590" s="507"/>
      <c r="D590" s="462"/>
      <c r="E590" s="153"/>
      <c r="F590" s="148" t="s">
        <v>15</v>
      </c>
      <c r="G590" s="80">
        <f t="shared" si="21"/>
        <v>7283.5</v>
      </c>
      <c r="H590" s="80">
        <f t="shared" si="21"/>
        <v>7283.5</v>
      </c>
      <c r="I590" s="175">
        <f>H590/G590*100</f>
        <v>100</v>
      </c>
      <c r="J590" s="80">
        <f t="shared" si="22"/>
        <v>0</v>
      </c>
      <c r="K590" s="80">
        <f t="shared" si="22"/>
        <v>0</v>
      </c>
      <c r="L590" s="169"/>
      <c r="M590" s="169"/>
    </row>
    <row r="591" spans="2:13" ht="15">
      <c r="B591" s="506"/>
      <c r="C591" s="507"/>
      <c r="D591" s="462"/>
      <c r="E591" s="153"/>
      <c r="F591" s="148" t="s">
        <v>16</v>
      </c>
      <c r="G591" s="187">
        <f t="shared" si="21"/>
        <v>197646.53000000003</v>
      </c>
      <c r="H591" s="251">
        <f t="shared" si="21"/>
        <v>195541.73000000004</v>
      </c>
      <c r="I591" s="175">
        <f>H591/G591*100</f>
        <v>98.93506857924599</v>
      </c>
      <c r="J591" s="187">
        <f t="shared" si="22"/>
        <v>22014.96</v>
      </c>
      <c r="K591" s="187">
        <f t="shared" si="22"/>
        <v>22014.96</v>
      </c>
      <c r="L591" s="169"/>
      <c r="M591" s="169"/>
    </row>
    <row r="592" spans="2:13" ht="30.75">
      <c r="B592" s="506"/>
      <c r="C592" s="507"/>
      <c r="D592" s="462"/>
      <c r="E592" s="153"/>
      <c r="F592" s="148" t="s">
        <v>17</v>
      </c>
      <c r="G592" s="80">
        <f t="shared" si="21"/>
        <v>0</v>
      </c>
      <c r="H592" s="80">
        <f t="shared" si="21"/>
        <v>0</v>
      </c>
      <c r="I592" s="175"/>
      <c r="J592" s="80">
        <f t="shared" si="22"/>
        <v>0</v>
      </c>
      <c r="K592" s="80">
        <f t="shared" si="22"/>
        <v>0</v>
      </c>
      <c r="L592" s="169"/>
      <c r="M592" s="169"/>
    </row>
    <row r="593" spans="2:13" ht="46.5">
      <c r="B593" s="508"/>
      <c r="C593" s="509"/>
      <c r="D593" s="463"/>
      <c r="E593" s="154"/>
      <c r="F593" s="148" t="s">
        <v>18</v>
      </c>
      <c r="G593" s="80">
        <f t="shared" si="21"/>
        <v>4305.6</v>
      </c>
      <c r="H593" s="80">
        <f t="shared" si="21"/>
        <v>2422.0000000000005</v>
      </c>
      <c r="I593" s="175">
        <f>H593/G593*100</f>
        <v>56.252322556670386</v>
      </c>
      <c r="J593" s="80">
        <f t="shared" si="22"/>
        <v>84.2</v>
      </c>
      <c r="K593" s="80">
        <f t="shared" si="22"/>
        <v>84.2</v>
      </c>
      <c r="L593" s="169"/>
      <c r="M593" s="169"/>
    </row>
    <row r="594" spans="2:13" ht="15.75" customHeight="1">
      <c r="B594" s="504" t="s">
        <v>426</v>
      </c>
      <c r="C594" s="505"/>
      <c r="D594" s="394" t="s">
        <v>82</v>
      </c>
      <c r="E594" s="152"/>
      <c r="F594" s="113" t="s">
        <v>21</v>
      </c>
      <c r="G594" s="187">
        <f>G595+G596+G597+G598+G599</f>
        <v>209235.63000000003</v>
      </c>
      <c r="H594" s="187">
        <f>H595+H596+H597+H598+H599</f>
        <v>205247.23000000004</v>
      </c>
      <c r="I594" s="175">
        <f>H594/G594*100</f>
        <v>98.09382369532379</v>
      </c>
      <c r="J594" s="187">
        <f>J595+J596+J597+J598+J599</f>
        <v>22099.16</v>
      </c>
      <c r="K594" s="80">
        <f>K595+K596+K597+K598+K599</f>
        <v>22099.16</v>
      </c>
      <c r="L594" s="169"/>
      <c r="M594" s="169"/>
    </row>
    <row r="595" spans="2:13" ht="30.75">
      <c r="B595" s="506"/>
      <c r="C595" s="507"/>
      <c r="D595" s="462"/>
      <c r="E595" s="153"/>
      <c r="F595" s="148" t="s">
        <v>14</v>
      </c>
      <c r="G595" s="187">
        <f aca="true" t="shared" si="23" ref="G595:H599">G589</f>
        <v>0</v>
      </c>
      <c r="H595" s="187">
        <f t="shared" si="23"/>
        <v>0</v>
      </c>
      <c r="I595" s="175"/>
      <c r="J595" s="187">
        <f aca="true" t="shared" si="24" ref="J595:K599">J589</f>
        <v>0</v>
      </c>
      <c r="K595" s="80">
        <f t="shared" si="24"/>
        <v>0</v>
      </c>
      <c r="L595" s="169"/>
      <c r="M595" s="169"/>
    </row>
    <row r="596" spans="2:13" ht="46.5">
      <c r="B596" s="506"/>
      <c r="C596" s="507"/>
      <c r="D596" s="462"/>
      <c r="E596" s="153"/>
      <c r="F596" s="148" t="s">
        <v>15</v>
      </c>
      <c r="G596" s="187">
        <f t="shared" si="23"/>
        <v>7283.5</v>
      </c>
      <c r="H596" s="187">
        <f t="shared" si="23"/>
        <v>7283.5</v>
      </c>
      <c r="I596" s="175">
        <f>H596/G596*100</f>
        <v>100</v>
      </c>
      <c r="J596" s="187">
        <f t="shared" si="24"/>
        <v>0</v>
      </c>
      <c r="K596" s="80">
        <f t="shared" si="24"/>
        <v>0</v>
      </c>
      <c r="L596" s="169"/>
      <c r="M596" s="169"/>
    </row>
    <row r="597" spans="2:13" ht="15">
      <c r="B597" s="506"/>
      <c r="C597" s="507"/>
      <c r="D597" s="462"/>
      <c r="E597" s="153"/>
      <c r="F597" s="148" t="s">
        <v>16</v>
      </c>
      <c r="G597" s="187">
        <f t="shared" si="23"/>
        <v>197646.53000000003</v>
      </c>
      <c r="H597" s="251">
        <f t="shared" si="23"/>
        <v>195541.73000000004</v>
      </c>
      <c r="I597" s="175">
        <f>H597/G597*100</f>
        <v>98.93506857924599</v>
      </c>
      <c r="J597" s="187">
        <f t="shared" si="24"/>
        <v>22014.96</v>
      </c>
      <c r="K597" s="80">
        <f t="shared" si="24"/>
        <v>22014.96</v>
      </c>
      <c r="L597" s="169"/>
      <c r="M597" s="169"/>
    </row>
    <row r="598" spans="2:13" ht="30.75">
      <c r="B598" s="506"/>
      <c r="C598" s="507"/>
      <c r="D598" s="462"/>
      <c r="E598" s="153"/>
      <c r="F598" s="148" t="s">
        <v>17</v>
      </c>
      <c r="G598" s="187">
        <f t="shared" si="23"/>
        <v>0</v>
      </c>
      <c r="H598" s="187">
        <f t="shared" si="23"/>
        <v>0</v>
      </c>
      <c r="I598" s="175"/>
      <c r="J598" s="187">
        <f t="shared" si="24"/>
        <v>0</v>
      </c>
      <c r="K598" s="80">
        <f t="shared" si="24"/>
        <v>0</v>
      </c>
      <c r="L598" s="169"/>
      <c r="M598" s="169"/>
    </row>
    <row r="599" spans="2:13" ht="46.5">
      <c r="B599" s="508"/>
      <c r="C599" s="509"/>
      <c r="D599" s="463"/>
      <c r="E599" s="154"/>
      <c r="F599" s="148" t="s">
        <v>18</v>
      </c>
      <c r="G599" s="187">
        <f t="shared" si="23"/>
        <v>4305.6</v>
      </c>
      <c r="H599" s="187">
        <f t="shared" si="23"/>
        <v>2422.0000000000005</v>
      </c>
      <c r="I599" s="175">
        <f>H599/G599*100</f>
        <v>56.252322556670386</v>
      </c>
      <c r="J599" s="187">
        <f t="shared" si="24"/>
        <v>84.2</v>
      </c>
      <c r="K599" s="80">
        <f t="shared" si="24"/>
        <v>84.2</v>
      </c>
      <c r="L599" s="169"/>
      <c r="M599" s="169"/>
    </row>
    <row r="600" spans="2:13" ht="15" customHeight="1">
      <c r="B600" s="438" t="s">
        <v>70</v>
      </c>
      <c r="C600" s="439"/>
      <c r="D600" s="439"/>
      <c r="E600" s="439"/>
      <c r="F600" s="439"/>
      <c r="G600" s="439"/>
      <c r="H600" s="440"/>
      <c r="I600" s="440"/>
      <c r="J600" s="440"/>
      <c r="K600" s="440"/>
      <c r="L600" s="440"/>
      <c r="M600" s="441"/>
    </row>
    <row r="601" spans="2:13" ht="15.75" customHeight="1">
      <c r="B601" s="442"/>
      <c r="C601" s="443"/>
      <c r="D601" s="443"/>
      <c r="E601" s="443"/>
      <c r="F601" s="443"/>
      <c r="G601" s="443"/>
      <c r="H601" s="444"/>
      <c r="I601" s="444"/>
      <c r="J601" s="444"/>
      <c r="K601" s="444"/>
      <c r="L601" s="444"/>
      <c r="M601" s="445"/>
    </row>
    <row r="602" spans="2:13" ht="84" customHeight="1">
      <c r="B602" s="451" t="s">
        <v>408</v>
      </c>
      <c r="C602" s="448" t="s">
        <v>418</v>
      </c>
      <c r="D602" s="149" t="s">
        <v>82</v>
      </c>
      <c r="E602" s="448" t="s">
        <v>424</v>
      </c>
      <c r="F602" s="147" t="s">
        <v>21</v>
      </c>
      <c r="G602" s="78">
        <v>200</v>
      </c>
      <c r="H602" s="79">
        <v>200</v>
      </c>
      <c r="I602" s="169">
        <v>100</v>
      </c>
      <c r="J602" s="169"/>
      <c r="K602" s="169"/>
      <c r="L602" s="169"/>
      <c r="M602" s="169"/>
    </row>
    <row r="603" spans="2:13" ht="30.75">
      <c r="B603" s="452"/>
      <c r="C603" s="449"/>
      <c r="D603" s="150"/>
      <c r="E603" s="449"/>
      <c r="F603" s="148" t="s">
        <v>14</v>
      </c>
      <c r="G603" s="80">
        <v>0</v>
      </c>
      <c r="H603" s="81"/>
      <c r="I603" s="169"/>
      <c r="J603" s="169"/>
      <c r="K603" s="169"/>
      <c r="L603" s="169"/>
      <c r="M603" s="169"/>
    </row>
    <row r="604" spans="2:13" ht="46.5">
      <c r="B604" s="452"/>
      <c r="C604" s="449"/>
      <c r="D604" s="150"/>
      <c r="E604" s="449"/>
      <c r="F604" s="148" t="s">
        <v>15</v>
      </c>
      <c r="G604" s="80">
        <v>0</v>
      </c>
      <c r="H604" s="81"/>
      <c r="I604" s="169"/>
      <c r="J604" s="169"/>
      <c r="K604" s="169"/>
      <c r="L604" s="169"/>
      <c r="M604" s="169"/>
    </row>
    <row r="605" spans="2:13" ht="15">
      <c r="B605" s="452"/>
      <c r="C605" s="449"/>
      <c r="D605" s="150"/>
      <c r="E605" s="449"/>
      <c r="F605" s="148" t="s">
        <v>16</v>
      </c>
      <c r="G605" s="80">
        <v>200</v>
      </c>
      <c r="H605" s="81">
        <v>200</v>
      </c>
      <c r="I605" s="169">
        <v>100</v>
      </c>
      <c r="J605" s="169"/>
      <c r="K605" s="169"/>
      <c r="L605" s="169"/>
      <c r="M605" s="169"/>
    </row>
    <row r="606" spans="2:13" ht="93">
      <c r="B606" s="452"/>
      <c r="C606" s="449"/>
      <c r="D606" s="150"/>
      <c r="E606" s="449"/>
      <c r="F606" s="148" t="s">
        <v>314</v>
      </c>
      <c r="G606" s="80">
        <v>0</v>
      </c>
      <c r="H606" s="81"/>
      <c r="I606" s="169"/>
      <c r="J606" s="169"/>
      <c r="K606" s="169"/>
      <c r="L606" s="169"/>
      <c r="M606" s="169"/>
    </row>
    <row r="607" spans="2:13" ht="30.75">
      <c r="B607" s="452"/>
      <c r="C607" s="449"/>
      <c r="D607" s="150"/>
      <c r="E607" s="449"/>
      <c r="F607" s="148" t="s">
        <v>17</v>
      </c>
      <c r="G607" s="80">
        <v>0</v>
      </c>
      <c r="H607" s="81"/>
      <c r="I607" s="169"/>
      <c r="J607" s="169"/>
      <c r="K607" s="169"/>
      <c r="L607" s="169"/>
      <c r="M607" s="169"/>
    </row>
    <row r="608" spans="2:13" ht="46.5">
      <c r="B608" s="453"/>
      <c r="C608" s="450"/>
      <c r="D608" s="151"/>
      <c r="E608" s="450"/>
      <c r="F608" s="148" t="s">
        <v>18</v>
      </c>
      <c r="G608" s="80">
        <v>0</v>
      </c>
      <c r="H608" s="81"/>
      <c r="I608" s="169"/>
      <c r="J608" s="169"/>
      <c r="K608" s="169"/>
      <c r="L608" s="169"/>
      <c r="M608" s="169"/>
    </row>
    <row r="609" spans="2:13" ht="15.75" customHeight="1">
      <c r="B609" s="459" t="s">
        <v>198</v>
      </c>
      <c r="C609" s="394" t="s">
        <v>310</v>
      </c>
      <c r="D609" s="394" t="s">
        <v>26</v>
      </c>
      <c r="E609" s="152"/>
      <c r="F609" s="113" t="s">
        <v>21</v>
      </c>
      <c r="G609" s="80">
        <f>G610+G611+G612+G613+G614+G615</f>
        <v>200</v>
      </c>
      <c r="H609" s="79">
        <v>200</v>
      </c>
      <c r="I609" s="169">
        <v>100</v>
      </c>
      <c r="J609" s="169"/>
      <c r="K609" s="169"/>
      <c r="L609" s="169"/>
      <c r="M609" s="169"/>
    </row>
    <row r="610" spans="2:13" ht="30.75">
      <c r="B610" s="460"/>
      <c r="C610" s="462"/>
      <c r="D610" s="462"/>
      <c r="E610" s="153"/>
      <c r="F610" s="148" t="s">
        <v>14</v>
      </c>
      <c r="G610" s="80"/>
      <c r="H610" s="81"/>
      <c r="I610" s="169"/>
      <c r="J610" s="169"/>
      <c r="K610" s="169"/>
      <c r="L610" s="169"/>
      <c r="M610" s="169"/>
    </row>
    <row r="611" spans="2:13" ht="46.5">
      <c r="B611" s="460"/>
      <c r="C611" s="462"/>
      <c r="D611" s="462"/>
      <c r="E611" s="87" t="s">
        <v>405</v>
      </c>
      <c r="F611" s="148" t="s">
        <v>15</v>
      </c>
      <c r="G611" s="80"/>
      <c r="H611" s="81"/>
      <c r="I611" s="169"/>
      <c r="J611" s="169"/>
      <c r="K611" s="169"/>
      <c r="L611" s="169"/>
      <c r="M611" s="169"/>
    </row>
    <row r="612" spans="2:13" ht="31.5" customHeight="1">
      <c r="B612" s="460"/>
      <c r="C612" s="462"/>
      <c r="D612" s="462"/>
      <c r="E612" s="153"/>
      <c r="F612" s="148" t="s">
        <v>16</v>
      </c>
      <c r="G612" s="80">
        <v>200</v>
      </c>
      <c r="H612" s="81">
        <v>200</v>
      </c>
      <c r="I612" s="169">
        <v>100</v>
      </c>
      <c r="J612" s="169"/>
      <c r="K612" s="169"/>
      <c r="L612" s="169"/>
      <c r="M612" s="169"/>
    </row>
    <row r="613" spans="2:13" ht="119.25" customHeight="1">
      <c r="B613" s="460"/>
      <c r="C613" s="462"/>
      <c r="D613" s="462"/>
      <c r="E613" s="87" t="s">
        <v>405</v>
      </c>
      <c r="F613" s="148" t="s">
        <v>314</v>
      </c>
      <c r="G613" s="80"/>
      <c r="H613" s="81">
        <v>200</v>
      </c>
      <c r="I613" s="169">
        <v>100</v>
      </c>
      <c r="J613" s="169"/>
      <c r="K613" s="169"/>
      <c r="L613" s="169"/>
      <c r="M613" s="169"/>
    </row>
    <row r="614" spans="2:13" ht="30.75">
      <c r="B614" s="460"/>
      <c r="C614" s="462"/>
      <c r="D614" s="462"/>
      <c r="E614" s="153"/>
      <c r="F614" s="148" t="s">
        <v>17</v>
      </c>
      <c r="G614" s="80"/>
      <c r="H614" s="81"/>
      <c r="I614" s="170"/>
      <c r="J614" s="169"/>
      <c r="K614" s="169"/>
      <c r="L614" s="169"/>
      <c r="M614" s="169"/>
    </row>
    <row r="615" spans="2:13" ht="47.25" customHeight="1">
      <c r="B615" s="461"/>
      <c r="C615" s="463"/>
      <c r="D615" s="463"/>
      <c r="E615" s="154"/>
      <c r="F615" s="148" t="s">
        <v>18</v>
      </c>
      <c r="G615" s="80"/>
      <c r="H615" s="81"/>
      <c r="I615" s="169"/>
      <c r="J615" s="169"/>
      <c r="K615" s="169"/>
      <c r="L615" s="169"/>
      <c r="M615" s="169"/>
    </row>
    <row r="616" spans="2:13" ht="15.75" customHeight="1" hidden="1">
      <c r="B616" s="459" t="s">
        <v>395</v>
      </c>
      <c r="C616" s="394" t="s">
        <v>74</v>
      </c>
      <c r="D616" s="394" t="s">
        <v>26</v>
      </c>
      <c r="E616" s="82"/>
      <c r="F616" s="113" t="s">
        <v>21</v>
      </c>
      <c r="G616" s="80">
        <f>SUM(G617:G621)</f>
        <v>0</v>
      </c>
      <c r="H616" s="81"/>
      <c r="I616" s="169"/>
      <c r="J616" s="169"/>
      <c r="K616" s="169"/>
      <c r="L616" s="169"/>
      <c r="M616" s="169"/>
    </row>
    <row r="617" spans="2:13" ht="31.5" customHeight="1" hidden="1">
      <c r="B617" s="460"/>
      <c r="C617" s="462"/>
      <c r="D617" s="462"/>
      <c r="E617" s="92"/>
      <c r="F617" s="75" t="s">
        <v>14</v>
      </c>
      <c r="G617" s="80"/>
      <c r="H617" s="81"/>
      <c r="I617" s="169"/>
      <c r="J617" s="169"/>
      <c r="K617" s="169"/>
      <c r="L617" s="169"/>
      <c r="M617" s="169"/>
    </row>
    <row r="618" spans="2:13" ht="46.5" hidden="1">
      <c r="B618" s="460"/>
      <c r="C618" s="462"/>
      <c r="D618" s="462"/>
      <c r="E618" s="92"/>
      <c r="F618" s="75" t="s">
        <v>15</v>
      </c>
      <c r="G618" s="80"/>
      <c r="H618" s="81"/>
      <c r="I618" s="169"/>
      <c r="J618" s="169"/>
      <c r="K618" s="169"/>
      <c r="L618" s="169"/>
      <c r="M618" s="169"/>
    </row>
    <row r="619" spans="2:13" ht="21" hidden="1">
      <c r="B619" s="460"/>
      <c r="C619" s="462"/>
      <c r="D619" s="462"/>
      <c r="E619" s="87" t="s">
        <v>405</v>
      </c>
      <c r="F619" s="75" t="s">
        <v>16</v>
      </c>
      <c r="G619" s="80"/>
      <c r="H619" s="81"/>
      <c r="I619" s="169"/>
      <c r="J619" s="169"/>
      <c r="K619" s="169"/>
      <c r="L619" s="169"/>
      <c r="M619" s="169"/>
    </row>
    <row r="620" spans="2:13" ht="30.75" hidden="1">
      <c r="B620" s="460"/>
      <c r="C620" s="462"/>
      <c r="D620" s="462"/>
      <c r="E620" s="92"/>
      <c r="F620" s="75" t="s">
        <v>17</v>
      </c>
      <c r="G620" s="80"/>
      <c r="H620" s="81"/>
      <c r="I620" s="169"/>
      <c r="J620" s="169"/>
      <c r="K620" s="169"/>
      <c r="L620" s="169"/>
      <c r="M620" s="169"/>
    </row>
    <row r="621" spans="2:13" ht="46.5" hidden="1">
      <c r="B621" s="461"/>
      <c r="C621" s="463"/>
      <c r="D621" s="463"/>
      <c r="E621" s="93"/>
      <c r="F621" s="75" t="s">
        <v>18</v>
      </c>
      <c r="G621" s="80"/>
      <c r="H621" s="81"/>
      <c r="I621" s="169"/>
      <c r="J621" s="169"/>
      <c r="K621" s="169"/>
      <c r="L621" s="169"/>
      <c r="M621" s="169"/>
    </row>
    <row r="622" spans="2:13" ht="15.75" customHeight="1" hidden="1">
      <c r="B622" s="459" t="s">
        <v>396</v>
      </c>
      <c r="C622" s="394" t="s">
        <v>77</v>
      </c>
      <c r="D622" s="394" t="s">
        <v>26</v>
      </c>
      <c r="E622" s="82"/>
      <c r="F622" s="113" t="s">
        <v>21</v>
      </c>
      <c r="G622" s="80">
        <f>SUM(G623:G627)</f>
        <v>0</v>
      </c>
      <c r="H622" s="81"/>
      <c r="I622" s="169"/>
      <c r="J622" s="169"/>
      <c r="K622" s="169"/>
      <c r="L622" s="169"/>
      <c r="M622" s="169"/>
    </row>
    <row r="623" spans="2:13" ht="31.5" customHeight="1" hidden="1">
      <c r="B623" s="460"/>
      <c r="C623" s="462"/>
      <c r="D623" s="462"/>
      <c r="E623" s="92"/>
      <c r="F623" s="75" t="s">
        <v>14</v>
      </c>
      <c r="G623" s="80"/>
      <c r="H623" s="81"/>
      <c r="I623" s="169"/>
      <c r="J623" s="169"/>
      <c r="K623" s="169"/>
      <c r="L623" s="169"/>
      <c r="M623" s="169"/>
    </row>
    <row r="624" spans="2:13" ht="46.5" hidden="1">
      <c r="B624" s="460"/>
      <c r="C624" s="462"/>
      <c r="D624" s="462"/>
      <c r="E624" s="92"/>
      <c r="F624" s="75" t="s">
        <v>15</v>
      </c>
      <c r="G624" s="80"/>
      <c r="H624" s="81"/>
      <c r="I624" s="169"/>
      <c r="J624" s="169"/>
      <c r="K624" s="169"/>
      <c r="L624" s="169"/>
      <c r="M624" s="169"/>
    </row>
    <row r="625" spans="2:13" ht="15" hidden="1">
      <c r="B625" s="460"/>
      <c r="C625" s="462"/>
      <c r="D625" s="462"/>
      <c r="E625" s="92"/>
      <c r="F625" s="75" t="s">
        <v>16</v>
      </c>
      <c r="G625" s="80">
        <v>0</v>
      </c>
      <c r="H625" s="81"/>
      <c r="I625" s="169"/>
      <c r="J625" s="169"/>
      <c r="K625" s="169"/>
      <c r="L625" s="169"/>
      <c r="M625" s="169"/>
    </row>
    <row r="626" spans="2:13" ht="30.75" hidden="1">
      <c r="B626" s="460"/>
      <c r="C626" s="462"/>
      <c r="D626" s="462"/>
      <c r="E626" s="92"/>
      <c r="F626" s="75" t="s">
        <v>17</v>
      </c>
      <c r="G626" s="80"/>
      <c r="H626" s="81"/>
      <c r="I626" s="169"/>
      <c r="J626" s="169"/>
      <c r="K626" s="169"/>
      <c r="L626" s="169"/>
      <c r="M626" s="169"/>
    </row>
    <row r="627" spans="2:13" ht="84.75" customHeight="1" hidden="1">
      <c r="B627" s="461"/>
      <c r="C627" s="463"/>
      <c r="D627" s="463"/>
      <c r="E627" s="93"/>
      <c r="F627" s="75" t="s">
        <v>18</v>
      </c>
      <c r="G627" s="80"/>
      <c r="H627" s="81"/>
      <c r="I627" s="169"/>
      <c r="J627" s="169"/>
      <c r="K627" s="169"/>
      <c r="L627" s="169"/>
      <c r="M627" s="169"/>
    </row>
    <row r="628" spans="2:13" ht="15" hidden="1">
      <c r="B628" s="459" t="s">
        <v>397</v>
      </c>
      <c r="C628" s="394" t="s">
        <v>105</v>
      </c>
      <c r="D628" s="394" t="s">
        <v>26</v>
      </c>
      <c r="E628" s="82"/>
      <c r="F628" s="113" t="s">
        <v>21</v>
      </c>
      <c r="G628" s="80">
        <f>G629+G630+G631+G632+G633</f>
        <v>0</v>
      </c>
      <c r="H628" s="81"/>
      <c r="I628" s="169"/>
      <c r="J628" s="169"/>
      <c r="K628" s="169"/>
      <c r="L628" s="169"/>
      <c r="M628" s="169"/>
    </row>
    <row r="629" spans="2:13" ht="31.5" customHeight="1" hidden="1">
      <c r="B629" s="460"/>
      <c r="C629" s="462"/>
      <c r="D629" s="462"/>
      <c r="E629" s="92"/>
      <c r="F629" s="75" t="s">
        <v>14</v>
      </c>
      <c r="G629" s="80"/>
      <c r="H629" s="81"/>
      <c r="I629" s="169"/>
      <c r="J629" s="169"/>
      <c r="K629" s="169"/>
      <c r="L629" s="169"/>
      <c r="M629" s="169"/>
    </row>
    <row r="630" spans="2:13" ht="46.5" hidden="1">
      <c r="B630" s="460"/>
      <c r="C630" s="462"/>
      <c r="D630" s="462"/>
      <c r="E630" s="87" t="s">
        <v>405</v>
      </c>
      <c r="F630" s="75" t="s">
        <v>15</v>
      </c>
      <c r="G630" s="80"/>
      <c r="H630" s="81"/>
      <c r="I630" s="169"/>
      <c r="J630" s="169"/>
      <c r="K630" s="169"/>
      <c r="L630" s="169"/>
      <c r="M630" s="169"/>
    </row>
    <row r="631" spans="2:13" ht="31.5" customHeight="1" hidden="1">
      <c r="B631" s="460"/>
      <c r="C631" s="462"/>
      <c r="D631" s="462"/>
      <c r="E631" s="92"/>
      <c r="F631" s="75" t="s">
        <v>16</v>
      </c>
      <c r="G631" s="80"/>
      <c r="H631" s="81"/>
      <c r="I631" s="169"/>
      <c r="J631" s="169"/>
      <c r="K631" s="169"/>
      <c r="L631" s="169"/>
      <c r="M631" s="169"/>
    </row>
    <row r="632" spans="2:13" ht="30.75" hidden="1">
      <c r="B632" s="460"/>
      <c r="C632" s="462"/>
      <c r="D632" s="462"/>
      <c r="E632" s="92"/>
      <c r="F632" s="75" t="s">
        <v>17</v>
      </c>
      <c r="G632" s="80"/>
      <c r="H632" s="81"/>
      <c r="I632" s="169"/>
      <c r="J632" s="169"/>
      <c r="K632" s="169"/>
      <c r="L632" s="169"/>
      <c r="M632" s="169"/>
    </row>
    <row r="633" spans="2:13" ht="52.5" customHeight="1" hidden="1">
      <c r="B633" s="461"/>
      <c r="C633" s="463"/>
      <c r="D633" s="463"/>
      <c r="E633" s="93"/>
      <c r="F633" s="75" t="s">
        <v>18</v>
      </c>
      <c r="G633" s="80"/>
      <c r="H633" s="81"/>
      <c r="I633" s="169"/>
      <c r="J633" s="169"/>
      <c r="K633" s="169"/>
      <c r="L633" s="169"/>
      <c r="M633" s="169"/>
    </row>
    <row r="634" spans="2:13" ht="21" customHeight="1" hidden="1">
      <c r="B634" s="459" t="s">
        <v>398</v>
      </c>
      <c r="C634" s="510" t="s">
        <v>78</v>
      </c>
      <c r="D634" s="394" t="s">
        <v>26</v>
      </c>
      <c r="E634" s="82"/>
      <c r="F634" s="113" t="s">
        <v>21</v>
      </c>
      <c r="G634" s="80">
        <f>SUM(G635:G639)</f>
        <v>0</v>
      </c>
      <c r="H634" s="81"/>
      <c r="I634" s="169"/>
      <c r="J634" s="169"/>
      <c r="K634" s="169"/>
      <c r="L634" s="169"/>
      <c r="M634" s="169"/>
    </row>
    <row r="635" spans="2:13" ht="76.5" customHeight="1" hidden="1">
      <c r="B635" s="460"/>
      <c r="C635" s="511"/>
      <c r="D635" s="462"/>
      <c r="E635" s="87" t="s">
        <v>405</v>
      </c>
      <c r="F635" s="75" t="s">
        <v>14</v>
      </c>
      <c r="G635" s="80"/>
      <c r="H635" s="81"/>
      <c r="I635" s="169"/>
      <c r="J635" s="169"/>
      <c r="K635" s="169"/>
      <c r="L635" s="169"/>
      <c r="M635" s="169"/>
    </row>
    <row r="636" spans="2:13" ht="85.5" customHeight="1" hidden="1">
      <c r="B636" s="460"/>
      <c r="C636" s="511"/>
      <c r="D636" s="462"/>
      <c r="E636" s="92"/>
      <c r="F636" s="75" t="s">
        <v>15</v>
      </c>
      <c r="G636" s="80"/>
      <c r="H636" s="81"/>
      <c r="I636" s="169"/>
      <c r="J636" s="169"/>
      <c r="K636" s="169"/>
      <c r="L636" s="169"/>
      <c r="M636" s="169"/>
    </row>
    <row r="637" spans="2:13" ht="72" customHeight="1" hidden="1">
      <c r="B637" s="460"/>
      <c r="C637" s="511"/>
      <c r="D637" s="462"/>
      <c r="E637" s="92"/>
      <c r="F637" s="75" t="s">
        <v>16</v>
      </c>
      <c r="G637" s="80">
        <v>0</v>
      </c>
      <c r="H637" s="81"/>
      <c r="I637" s="169"/>
      <c r="J637" s="169"/>
      <c r="K637" s="169"/>
      <c r="L637" s="169"/>
      <c r="M637" s="169"/>
    </row>
    <row r="638" spans="2:13" ht="97.5" customHeight="1" hidden="1">
      <c r="B638" s="460"/>
      <c r="C638" s="511"/>
      <c r="D638" s="462"/>
      <c r="E638" s="87" t="s">
        <v>405</v>
      </c>
      <c r="F638" s="75" t="s">
        <v>17</v>
      </c>
      <c r="G638" s="80"/>
      <c r="H638" s="81"/>
      <c r="I638" s="169"/>
      <c r="J638" s="169"/>
      <c r="K638" s="169"/>
      <c r="L638" s="169"/>
      <c r="M638" s="169"/>
    </row>
    <row r="639" spans="2:13" ht="215.25" customHeight="1" hidden="1">
      <c r="B639" s="461"/>
      <c r="C639" s="512"/>
      <c r="D639" s="463"/>
      <c r="E639" s="87" t="s">
        <v>405</v>
      </c>
      <c r="F639" s="75" t="s">
        <v>18</v>
      </c>
      <c r="G639" s="80"/>
      <c r="H639" s="81"/>
      <c r="I639" s="169"/>
      <c r="J639" s="169"/>
      <c r="K639" s="169"/>
      <c r="L639" s="169"/>
      <c r="M639" s="169"/>
    </row>
    <row r="640" spans="2:13" ht="25.5" customHeight="1">
      <c r="B640" s="504" t="s">
        <v>419</v>
      </c>
      <c r="C640" s="513"/>
      <c r="D640" s="394" t="s">
        <v>26</v>
      </c>
      <c r="E640" s="82"/>
      <c r="F640" s="113" t="s">
        <v>21</v>
      </c>
      <c r="G640" s="78">
        <f>G643+G646</f>
        <v>200</v>
      </c>
      <c r="H640" s="79">
        <v>200</v>
      </c>
      <c r="I640" s="169">
        <v>100</v>
      </c>
      <c r="J640" s="169"/>
      <c r="K640" s="169"/>
      <c r="L640" s="169"/>
      <c r="M640" s="169"/>
    </row>
    <row r="641" spans="2:13" ht="30.75">
      <c r="B641" s="514"/>
      <c r="C641" s="515"/>
      <c r="D641" s="462"/>
      <c r="E641" s="92"/>
      <c r="F641" s="75" t="s">
        <v>14</v>
      </c>
      <c r="G641" s="80">
        <f>G610+G617+G623+G629+G635</f>
        <v>0</v>
      </c>
      <c r="H641" s="81"/>
      <c r="I641" s="169"/>
      <c r="J641" s="169"/>
      <c r="K641" s="169"/>
      <c r="L641" s="169"/>
      <c r="M641" s="169"/>
    </row>
    <row r="642" spans="2:13" ht="46.5">
      <c r="B642" s="514"/>
      <c r="C642" s="515"/>
      <c r="D642" s="462"/>
      <c r="E642" s="92"/>
      <c r="F642" s="75" t="s">
        <v>15</v>
      </c>
      <c r="G642" s="80">
        <f>G611+G618+G624+G630+G636</f>
        <v>0</v>
      </c>
      <c r="H642" s="81"/>
      <c r="I642" s="169"/>
      <c r="J642" s="169"/>
      <c r="K642" s="169"/>
      <c r="L642" s="169"/>
      <c r="M642" s="169"/>
    </row>
    <row r="643" spans="2:13" ht="31.5" customHeight="1">
      <c r="B643" s="514"/>
      <c r="C643" s="515"/>
      <c r="D643" s="462"/>
      <c r="E643" s="92"/>
      <c r="F643" s="75" t="s">
        <v>16</v>
      </c>
      <c r="G643" s="80">
        <f>G612+G619+G625+G631+G637</f>
        <v>200</v>
      </c>
      <c r="H643" s="81">
        <v>200</v>
      </c>
      <c r="I643" s="169">
        <v>100</v>
      </c>
      <c r="J643" s="169"/>
      <c r="K643" s="169"/>
      <c r="L643" s="169"/>
      <c r="M643" s="169"/>
    </row>
    <row r="644" spans="2:13" ht="103.5" customHeight="1">
      <c r="B644" s="514"/>
      <c r="C644" s="515"/>
      <c r="D644" s="462"/>
      <c r="E644" s="92"/>
      <c r="F644" s="75" t="s">
        <v>314</v>
      </c>
      <c r="G644" s="80">
        <f>G613</f>
        <v>0</v>
      </c>
      <c r="H644" s="81"/>
      <c r="I644" s="169"/>
      <c r="J644" s="169"/>
      <c r="K644" s="169"/>
      <c r="L644" s="169"/>
      <c r="M644" s="169"/>
    </row>
    <row r="645" spans="2:13" ht="30.75">
      <c r="B645" s="514"/>
      <c r="C645" s="515"/>
      <c r="D645" s="462"/>
      <c r="E645" s="92"/>
      <c r="F645" s="75" t="s">
        <v>17</v>
      </c>
      <c r="G645" s="80">
        <f>G614+G620+G626+G632+G638</f>
        <v>0</v>
      </c>
      <c r="H645" s="81"/>
      <c r="I645" s="169"/>
      <c r="J645" s="169"/>
      <c r="K645" s="169"/>
      <c r="L645" s="169"/>
      <c r="M645" s="169"/>
    </row>
    <row r="646" spans="2:13" ht="46.5">
      <c r="B646" s="516"/>
      <c r="C646" s="517"/>
      <c r="D646" s="463"/>
      <c r="E646" s="93"/>
      <c r="F646" s="75" t="s">
        <v>18</v>
      </c>
      <c r="G646" s="80">
        <f>G615+G621+G627+G633+G639</f>
        <v>0</v>
      </c>
      <c r="H646" s="81"/>
      <c r="I646" s="169"/>
      <c r="J646" s="169"/>
      <c r="K646" s="169"/>
      <c r="L646" s="169"/>
      <c r="M646" s="169"/>
    </row>
    <row r="647" spans="2:13" ht="25.5" customHeight="1">
      <c r="B647" s="504" t="s">
        <v>427</v>
      </c>
      <c r="C647" s="513"/>
      <c r="D647" s="394" t="s">
        <v>26</v>
      </c>
      <c r="E647" s="120"/>
      <c r="F647" s="113" t="s">
        <v>21</v>
      </c>
      <c r="G647" s="80">
        <f>G650+G653</f>
        <v>200</v>
      </c>
      <c r="H647" s="79">
        <v>200</v>
      </c>
      <c r="I647" s="169">
        <v>100</v>
      </c>
      <c r="J647" s="169"/>
      <c r="K647" s="169"/>
      <c r="L647" s="169"/>
      <c r="M647" s="169"/>
    </row>
    <row r="648" spans="2:13" ht="30.75">
      <c r="B648" s="514"/>
      <c r="C648" s="515"/>
      <c r="D648" s="462"/>
      <c r="E648" s="121"/>
      <c r="F648" s="126" t="s">
        <v>14</v>
      </c>
      <c r="G648" s="80">
        <f aca="true" t="shared" si="25" ref="G648:G653">G641</f>
        <v>0</v>
      </c>
      <c r="H648" s="81"/>
      <c r="I648" s="169"/>
      <c r="J648" s="169"/>
      <c r="K648" s="169"/>
      <c r="L648" s="169"/>
      <c r="M648" s="169"/>
    </row>
    <row r="649" spans="2:13" ht="46.5">
      <c r="B649" s="514"/>
      <c r="C649" s="515"/>
      <c r="D649" s="462"/>
      <c r="E649" s="121"/>
      <c r="F649" s="126" t="s">
        <v>15</v>
      </c>
      <c r="G649" s="80">
        <f t="shared" si="25"/>
        <v>0</v>
      </c>
      <c r="H649" s="81"/>
      <c r="I649" s="169"/>
      <c r="J649" s="169"/>
      <c r="K649" s="169"/>
      <c r="L649" s="169"/>
      <c r="M649" s="169"/>
    </row>
    <row r="650" spans="2:13" ht="31.5" customHeight="1">
      <c r="B650" s="514"/>
      <c r="C650" s="515"/>
      <c r="D650" s="462"/>
      <c r="E650" s="121"/>
      <c r="F650" s="126" t="s">
        <v>16</v>
      </c>
      <c r="G650" s="80">
        <f t="shared" si="25"/>
        <v>200</v>
      </c>
      <c r="H650" s="81">
        <v>200</v>
      </c>
      <c r="I650" s="169">
        <v>100</v>
      </c>
      <c r="J650" s="169"/>
      <c r="K650" s="169"/>
      <c r="L650" s="169"/>
      <c r="M650" s="169"/>
    </row>
    <row r="651" spans="2:13" ht="103.5" customHeight="1">
      <c r="B651" s="514"/>
      <c r="C651" s="515"/>
      <c r="D651" s="462"/>
      <c r="E651" s="121"/>
      <c r="F651" s="126" t="s">
        <v>314</v>
      </c>
      <c r="G651" s="80">
        <f t="shared" si="25"/>
        <v>0</v>
      </c>
      <c r="H651" s="81"/>
      <c r="I651" s="169"/>
      <c r="J651" s="169"/>
      <c r="K651" s="169"/>
      <c r="L651" s="169"/>
      <c r="M651" s="169"/>
    </row>
    <row r="652" spans="2:13" ht="30.75">
      <c r="B652" s="514"/>
      <c r="C652" s="515"/>
      <c r="D652" s="462"/>
      <c r="E652" s="121"/>
      <c r="F652" s="126" t="s">
        <v>17</v>
      </c>
      <c r="G652" s="80">
        <f t="shared" si="25"/>
        <v>0</v>
      </c>
      <c r="H652" s="81"/>
      <c r="I652" s="169"/>
      <c r="J652" s="169"/>
      <c r="K652" s="169"/>
      <c r="L652" s="169"/>
      <c r="M652" s="169"/>
    </row>
    <row r="653" spans="2:13" ht="46.5">
      <c r="B653" s="516"/>
      <c r="C653" s="517"/>
      <c r="D653" s="463"/>
      <c r="E653" s="122"/>
      <c r="F653" s="126" t="s">
        <v>18</v>
      </c>
      <c r="G653" s="80">
        <f t="shared" si="25"/>
        <v>0</v>
      </c>
      <c r="H653" s="81"/>
      <c r="I653" s="169"/>
      <c r="J653" s="169"/>
      <c r="K653" s="169"/>
      <c r="L653" s="169"/>
      <c r="M653" s="169"/>
    </row>
    <row r="654" spans="1:13" ht="30.75">
      <c r="A654" s="72" t="s">
        <v>106</v>
      </c>
      <c r="B654" s="446" t="s">
        <v>81</v>
      </c>
      <c r="C654" s="418"/>
      <c r="D654" s="152" t="s">
        <v>82</v>
      </c>
      <c r="E654" s="82"/>
      <c r="F654" s="113" t="s">
        <v>21</v>
      </c>
      <c r="G654" s="168">
        <f>G655+G656+G657+G659+G660</f>
        <v>262781.05532</v>
      </c>
      <c r="H654" s="168">
        <f>H655+H656+H657+H659+H660</f>
        <v>231083.73000000004</v>
      </c>
      <c r="I654" s="175"/>
      <c r="J654" s="168">
        <f>J655+J656+J657+J659+J660</f>
        <v>22099.16</v>
      </c>
      <c r="K654" s="168">
        <f>K655+K656+K657+K659+K660</f>
        <v>22634.16</v>
      </c>
      <c r="L654" s="85">
        <f>K654/J654*100</f>
        <v>102.4209064959935</v>
      </c>
      <c r="M654" s="169"/>
    </row>
    <row r="655" spans="2:13" ht="30.75">
      <c r="B655" s="419"/>
      <c r="C655" s="421"/>
      <c r="D655" s="155"/>
      <c r="E655" s="83"/>
      <c r="F655" s="75" t="s">
        <v>14</v>
      </c>
      <c r="G655" s="80">
        <f>G641+G589+G471+G439+G347</f>
        <v>308.8</v>
      </c>
      <c r="H655" s="80">
        <f>H641+H589+H471+H439+H347</f>
        <v>308.8</v>
      </c>
      <c r="I655" s="170"/>
      <c r="J655" s="80">
        <f>J641+J589+J471+J439+J347</f>
        <v>0</v>
      </c>
      <c r="K655" s="80">
        <f>K641+K589+K471+K439+K347</f>
        <v>0</v>
      </c>
      <c r="L655" s="169"/>
      <c r="M655" s="169"/>
    </row>
    <row r="656" spans="2:14" ht="46.5">
      <c r="B656" s="419"/>
      <c r="C656" s="421"/>
      <c r="D656" s="155"/>
      <c r="E656" s="83"/>
      <c r="F656" s="75" t="s">
        <v>15</v>
      </c>
      <c r="G656" s="80">
        <f>G642+G590+G472+G440+G348</f>
        <v>19457.551</v>
      </c>
      <c r="H656" s="187">
        <f>H642+H590+H472+H440+H348</f>
        <v>15523.3</v>
      </c>
      <c r="I656" s="175"/>
      <c r="J656" s="80">
        <f>J642+J590+J472+J440+J348</f>
        <v>0</v>
      </c>
      <c r="K656" s="80">
        <f>K642+K590+K472+K440+K348</f>
        <v>298</v>
      </c>
      <c r="L656" s="85"/>
      <c r="M656" s="169"/>
      <c r="N656" s="73"/>
    </row>
    <row r="657" spans="2:16" ht="31.5" customHeight="1">
      <c r="B657" s="419"/>
      <c r="C657" s="421"/>
      <c r="D657" s="155"/>
      <c r="E657" s="83"/>
      <c r="F657" s="75" t="s">
        <v>16</v>
      </c>
      <c r="G657" s="187">
        <f>G480+G597+G650</f>
        <v>238709.10432</v>
      </c>
      <c r="H657" s="187">
        <f>H480+H597+H650</f>
        <v>212829.63000000003</v>
      </c>
      <c r="I657" s="175"/>
      <c r="J657" s="80">
        <f>J480+J597+J650</f>
        <v>22014.96</v>
      </c>
      <c r="K657" s="187">
        <f>K349+K441+K473+K591</f>
        <v>22251.96</v>
      </c>
      <c r="L657" s="85">
        <f>K657/J657*100</f>
        <v>101.07654067961059</v>
      </c>
      <c r="M657" s="169"/>
      <c r="N657" s="73"/>
      <c r="O657" s="254"/>
      <c r="P657" s="73"/>
    </row>
    <row r="658" spans="2:13" ht="96.75" customHeight="1">
      <c r="B658" s="419"/>
      <c r="C658" s="421"/>
      <c r="D658" s="155"/>
      <c r="E658" s="87"/>
      <c r="F658" s="75" t="s">
        <v>314</v>
      </c>
      <c r="G658" s="80">
        <f>G644+G474+G442+G350</f>
        <v>9489.919</v>
      </c>
      <c r="H658" s="80">
        <f>H644+H474+H442+H350</f>
        <v>9012.49</v>
      </c>
      <c r="I658" s="175"/>
      <c r="J658" s="80">
        <f>J644+J474+J442+J350</f>
        <v>0</v>
      </c>
      <c r="K658" s="80">
        <f>K644+K474+K442+K350</f>
        <v>0</v>
      </c>
      <c r="L658" s="169"/>
      <c r="M658" s="169"/>
    </row>
    <row r="659" spans="2:13" ht="30.75">
      <c r="B659" s="419"/>
      <c r="C659" s="421"/>
      <c r="D659" s="155"/>
      <c r="E659" s="83"/>
      <c r="F659" s="75" t="s">
        <v>17</v>
      </c>
      <c r="G659" s="80">
        <f>G645+G592+G475+G443+G351</f>
        <v>0</v>
      </c>
      <c r="H659" s="80">
        <f>H645+H592+H475+H443+H351</f>
        <v>0</v>
      </c>
      <c r="I659" s="169"/>
      <c r="J659" s="80">
        <f>J645+J592+J475+J443+J351</f>
        <v>0</v>
      </c>
      <c r="K659" s="80">
        <f>K645+K592+K475+K443+K351</f>
        <v>0</v>
      </c>
      <c r="L659" s="169"/>
      <c r="M659" s="169"/>
    </row>
    <row r="660" spans="2:13" ht="46.5">
      <c r="B660" s="422"/>
      <c r="C660" s="423"/>
      <c r="D660" s="156"/>
      <c r="E660" s="88"/>
      <c r="F660" s="75" t="s">
        <v>18</v>
      </c>
      <c r="G660" s="80">
        <f>G646+G593+G476+G444+G352</f>
        <v>4305.6</v>
      </c>
      <c r="H660" s="80">
        <f>H646+H593+H476+H444+H352</f>
        <v>2422.0000000000005</v>
      </c>
      <c r="I660" s="175"/>
      <c r="J660" s="80">
        <f>J646+J593+J476+J444+J352</f>
        <v>84.2</v>
      </c>
      <c r="K660" s="80">
        <f>K646+K593+K476+K444+K352</f>
        <v>84.2</v>
      </c>
      <c r="L660" s="169">
        <v>100</v>
      </c>
      <c r="M660" s="169"/>
    </row>
    <row r="661" spans="2:13" ht="15.75" customHeight="1">
      <c r="B661" s="446" t="s">
        <v>83</v>
      </c>
      <c r="C661" s="526"/>
      <c r="D661" s="394" t="s">
        <v>82</v>
      </c>
      <c r="E661" s="82"/>
      <c r="F661" s="113" t="s">
        <v>21</v>
      </c>
      <c r="G661" s="168">
        <f aca="true" t="shared" si="26" ref="G661:H664">G654-G668</f>
        <v>219751.031</v>
      </c>
      <c r="H661" s="168">
        <f t="shared" si="26"/>
        <v>215246.91000000003</v>
      </c>
      <c r="I661" s="174"/>
      <c r="J661" s="168">
        <f aca="true" t="shared" si="27" ref="J661:K664">J654-J668</f>
        <v>22099.16</v>
      </c>
      <c r="K661" s="168">
        <f t="shared" si="27"/>
        <v>22099.16</v>
      </c>
      <c r="L661" s="85">
        <f>K661/J661*100</f>
        <v>100</v>
      </c>
      <c r="M661" s="169"/>
    </row>
    <row r="662" spans="2:15" ht="30.75">
      <c r="B662" s="527"/>
      <c r="C662" s="528"/>
      <c r="D662" s="462"/>
      <c r="E662" s="83"/>
      <c r="F662" s="75" t="s">
        <v>14</v>
      </c>
      <c r="G662" s="168">
        <f t="shared" si="26"/>
        <v>308.8</v>
      </c>
      <c r="H662" s="168">
        <f t="shared" si="26"/>
        <v>308.8</v>
      </c>
      <c r="I662" s="169"/>
      <c r="J662" s="168">
        <f t="shared" si="27"/>
        <v>0</v>
      </c>
      <c r="K662" s="168">
        <f t="shared" si="27"/>
        <v>0</v>
      </c>
      <c r="L662" s="169"/>
      <c r="M662" s="169"/>
      <c r="O662" s="73"/>
    </row>
    <row r="663" spans="2:13" ht="46.5">
      <c r="B663" s="527"/>
      <c r="C663" s="528"/>
      <c r="D663" s="462"/>
      <c r="E663" s="83"/>
      <c r="F663" s="75" t="s">
        <v>15</v>
      </c>
      <c r="G663" s="168">
        <f t="shared" si="26"/>
        <v>8266.001</v>
      </c>
      <c r="H663" s="168">
        <f t="shared" si="26"/>
        <v>8266</v>
      </c>
      <c r="I663" s="170"/>
      <c r="J663" s="168">
        <f t="shared" si="27"/>
        <v>0</v>
      </c>
      <c r="K663" s="168">
        <f t="shared" si="27"/>
        <v>0</v>
      </c>
      <c r="L663" s="169"/>
      <c r="M663" s="169"/>
    </row>
    <row r="664" spans="2:13" ht="31.5" customHeight="1">
      <c r="B664" s="527"/>
      <c r="C664" s="528"/>
      <c r="D664" s="462"/>
      <c r="E664" s="83"/>
      <c r="F664" s="75" t="s">
        <v>16</v>
      </c>
      <c r="G664" s="168">
        <f t="shared" si="26"/>
        <v>206870.63</v>
      </c>
      <c r="H664" s="168">
        <f t="shared" si="26"/>
        <v>204250.11000000004</v>
      </c>
      <c r="I664" s="170"/>
      <c r="J664" s="168">
        <f t="shared" si="27"/>
        <v>22014.96</v>
      </c>
      <c r="K664" s="168">
        <f t="shared" si="27"/>
        <v>22014.96</v>
      </c>
      <c r="L664" s="85">
        <f>K664/J664*100</f>
        <v>100</v>
      </c>
      <c r="M664" s="169"/>
    </row>
    <row r="665" spans="2:13" ht="95.25" customHeight="1">
      <c r="B665" s="527"/>
      <c r="C665" s="528"/>
      <c r="D665" s="462"/>
      <c r="E665" s="83"/>
      <c r="F665" s="75" t="s">
        <v>314</v>
      </c>
      <c r="G665" s="168">
        <f>G658-G674</f>
        <v>7871.799999999999</v>
      </c>
      <c r="H665" s="168">
        <f>H658-H674</f>
        <v>7394.49</v>
      </c>
      <c r="I665" s="170"/>
      <c r="J665" s="168">
        <f>J658-J674</f>
        <v>0</v>
      </c>
      <c r="K665" s="168">
        <f>K658-K674</f>
        <v>0</v>
      </c>
      <c r="L665" s="169"/>
      <c r="M665" s="169"/>
    </row>
    <row r="666" spans="2:13" ht="30.75">
      <c r="B666" s="527"/>
      <c r="C666" s="528"/>
      <c r="D666" s="462"/>
      <c r="E666" s="83"/>
      <c r="F666" s="75" t="s">
        <v>17</v>
      </c>
      <c r="G666" s="168">
        <f>G659-G673</f>
        <v>0</v>
      </c>
      <c r="H666" s="168">
        <f>H659-H673</f>
        <v>0</v>
      </c>
      <c r="I666" s="170"/>
      <c r="J666" s="168">
        <f>J659-J673</f>
        <v>0</v>
      </c>
      <c r="K666" s="168">
        <f>K659-K673</f>
        <v>0</v>
      </c>
      <c r="L666" s="169"/>
      <c r="M666" s="169"/>
    </row>
    <row r="667" spans="2:13" ht="46.5">
      <c r="B667" s="529"/>
      <c r="C667" s="530"/>
      <c r="D667" s="463"/>
      <c r="E667" s="88"/>
      <c r="F667" s="75" t="s">
        <v>18</v>
      </c>
      <c r="G667" s="168">
        <f>G660</f>
        <v>4305.6</v>
      </c>
      <c r="H667" s="168">
        <f>H660</f>
        <v>2422.0000000000005</v>
      </c>
      <c r="I667" s="170"/>
      <c r="J667" s="168">
        <f>J660</f>
        <v>84.2</v>
      </c>
      <c r="K667" s="168">
        <f>K660</f>
        <v>84.2</v>
      </c>
      <c r="L667" s="169"/>
      <c r="M667" s="169"/>
    </row>
    <row r="668" spans="2:13" ht="15.75" customHeight="1">
      <c r="B668" s="521" t="s">
        <v>203</v>
      </c>
      <c r="C668" s="521"/>
      <c r="D668" s="518" t="s">
        <v>140</v>
      </c>
      <c r="E668" s="118"/>
      <c r="F668" s="77" t="s">
        <v>21</v>
      </c>
      <c r="G668" s="78">
        <f>G669+G670+G671+G672+G673</f>
        <v>43030.02432</v>
      </c>
      <c r="H668" s="78">
        <f>H669+H670+H671+H672+H673</f>
        <v>15836.82</v>
      </c>
      <c r="I668" s="169"/>
      <c r="J668" s="78">
        <f>J669+J670+J671+J672+J673</f>
        <v>0</v>
      </c>
      <c r="K668" s="78">
        <f>K669+K670+K671+K672+K673</f>
        <v>535</v>
      </c>
      <c r="L668" s="85"/>
      <c r="M668" s="169"/>
    </row>
    <row r="669" spans="2:13" ht="30.75">
      <c r="B669" s="521"/>
      <c r="C669" s="521"/>
      <c r="D669" s="519"/>
      <c r="E669" s="119"/>
      <c r="F669" s="75" t="s">
        <v>14</v>
      </c>
      <c r="G669" s="80"/>
      <c r="H669" s="80"/>
      <c r="I669" s="169"/>
      <c r="J669" s="80"/>
      <c r="K669" s="80"/>
      <c r="L669" s="80"/>
      <c r="M669" s="169"/>
    </row>
    <row r="670" spans="2:13" ht="63" customHeight="1">
      <c r="B670" s="521"/>
      <c r="C670" s="521"/>
      <c r="D670" s="519"/>
      <c r="E670" s="119"/>
      <c r="F670" s="75" t="s">
        <v>15</v>
      </c>
      <c r="G670" s="80">
        <f>G396+G454</f>
        <v>11191.55</v>
      </c>
      <c r="H670" s="80">
        <f>H396+H454</f>
        <v>7257.3</v>
      </c>
      <c r="I670" s="169"/>
      <c r="J670" s="80">
        <v>0</v>
      </c>
      <c r="K670" s="80">
        <f>K454+K420+K396+K363</f>
        <v>298</v>
      </c>
      <c r="L670" s="85"/>
      <c r="M670" s="169"/>
    </row>
    <row r="671" spans="2:13" ht="31.5" customHeight="1">
      <c r="B671" s="521"/>
      <c r="C671" s="521"/>
      <c r="D671" s="519"/>
      <c r="E671" s="119"/>
      <c r="F671" s="75" t="s">
        <v>16</v>
      </c>
      <c r="G671" s="80">
        <f>G361+G397+G421+G455</f>
        <v>31838.474319999994</v>
      </c>
      <c r="H671" s="80">
        <f>H361+H397+H421+H455</f>
        <v>8579.52</v>
      </c>
      <c r="I671" s="169"/>
      <c r="J671" s="80">
        <f>J361+J397+J421+J455</f>
        <v>0</v>
      </c>
      <c r="K671" s="80">
        <f>K455+K421+K397+K364</f>
        <v>237</v>
      </c>
      <c r="L671" s="85"/>
      <c r="M671" s="169"/>
    </row>
    <row r="672" spans="2:13" ht="30.75">
      <c r="B672" s="521"/>
      <c r="C672" s="521"/>
      <c r="D672" s="519"/>
      <c r="E672" s="119"/>
      <c r="F672" s="75" t="s">
        <v>17</v>
      </c>
      <c r="G672" s="80">
        <f>G456+G422+G398+G365</f>
        <v>0</v>
      </c>
      <c r="H672" s="80">
        <f>H456+H422+H398+H365</f>
        <v>0</v>
      </c>
      <c r="I672" s="169"/>
      <c r="J672" s="80">
        <f>J456+J422+J398+J365</f>
        <v>0</v>
      </c>
      <c r="K672" s="80">
        <f>K456+K422+K398+K365</f>
        <v>0</v>
      </c>
      <c r="L672" s="80"/>
      <c r="M672" s="169"/>
    </row>
    <row r="673" spans="2:13" ht="51" customHeight="1">
      <c r="B673" s="521"/>
      <c r="C673" s="521"/>
      <c r="D673" s="519"/>
      <c r="E673" s="119"/>
      <c r="F673" s="75" t="s">
        <v>18</v>
      </c>
      <c r="G673" s="80">
        <f>G457+G423+G399</f>
        <v>0</v>
      </c>
      <c r="H673" s="80">
        <f>H457+H423+H399</f>
        <v>0</v>
      </c>
      <c r="I673" s="169"/>
      <c r="J673" s="80">
        <f>J457+J423+J399</f>
        <v>0</v>
      </c>
      <c r="K673" s="80">
        <f>K457+K423+K399</f>
        <v>0</v>
      </c>
      <c r="L673" s="80"/>
      <c r="M673" s="169"/>
    </row>
    <row r="674" spans="2:13" ht="103.5" customHeight="1">
      <c r="B674" s="521"/>
      <c r="C674" s="521"/>
      <c r="D674" s="520"/>
      <c r="E674" s="104"/>
      <c r="F674" s="75" t="s">
        <v>401</v>
      </c>
      <c r="G674" s="80">
        <f>G361</f>
        <v>1618.1190000000001</v>
      </c>
      <c r="H674" s="80">
        <f>H361</f>
        <v>1618</v>
      </c>
      <c r="I674" s="169"/>
      <c r="J674" s="80">
        <f>J361</f>
        <v>0</v>
      </c>
      <c r="K674" s="80">
        <f>K361</f>
        <v>0</v>
      </c>
      <c r="L674" s="80"/>
      <c r="M674" s="169"/>
    </row>
    <row r="675" spans="7:8" ht="13.5">
      <c r="G675" s="98"/>
      <c r="H675" s="98"/>
    </row>
    <row r="676" spans="7:8" ht="13.5">
      <c r="G676" s="98"/>
      <c r="H676" s="98"/>
    </row>
    <row r="677" spans="7:8" ht="13.5">
      <c r="G677" s="98"/>
      <c r="H677" s="98"/>
    </row>
    <row r="678" spans="7:8" ht="13.5">
      <c r="G678" s="98"/>
      <c r="H678" s="98"/>
    </row>
    <row r="679" spans="7:8" ht="13.5">
      <c r="G679" s="98"/>
      <c r="H679" s="98"/>
    </row>
    <row r="680" spans="7:8" ht="13.5">
      <c r="G680" s="98"/>
      <c r="H680" s="98"/>
    </row>
    <row r="681" spans="7:8" ht="13.5">
      <c r="G681" s="98"/>
      <c r="H681" s="98"/>
    </row>
    <row r="682" spans="7:8" ht="13.5">
      <c r="G682" s="98"/>
      <c r="H682" s="98"/>
    </row>
    <row r="683" spans="7:8" ht="13.5">
      <c r="G683" s="98"/>
      <c r="H683" s="98"/>
    </row>
    <row r="684" spans="7:8" ht="13.5">
      <c r="G684" s="98"/>
      <c r="H684" s="98"/>
    </row>
    <row r="685" spans="7:8" ht="13.5">
      <c r="G685" s="98"/>
      <c r="H685" s="98"/>
    </row>
    <row r="686" spans="7:8" ht="13.5">
      <c r="G686" s="98"/>
      <c r="H686" s="98"/>
    </row>
  </sheetData>
  <sheetProtection/>
  <mergeCells count="285">
    <mergeCell ref="B477:D483"/>
    <mergeCell ref="B594:C599"/>
    <mergeCell ref="D594:D599"/>
    <mergeCell ref="B647:C653"/>
    <mergeCell ref="D647:D653"/>
    <mergeCell ref="D486:D491"/>
    <mergeCell ref="B628:B633"/>
    <mergeCell ref="C628:C633"/>
    <mergeCell ref="D628:D633"/>
    <mergeCell ref="B634:B639"/>
    <mergeCell ref="E486:E491"/>
    <mergeCell ref="B602:B608"/>
    <mergeCell ref="C602:C608"/>
    <mergeCell ref="B564:B569"/>
    <mergeCell ref="C564:C569"/>
    <mergeCell ref="D564:D581"/>
    <mergeCell ref="B570:B575"/>
    <mergeCell ref="C570:C575"/>
    <mergeCell ref="B576:B581"/>
    <mergeCell ref="C576:C581"/>
    <mergeCell ref="E353:E359"/>
    <mergeCell ref="B445:B451"/>
    <mergeCell ref="C445:C451"/>
    <mergeCell ref="D445:D451"/>
    <mergeCell ref="E445:E451"/>
    <mergeCell ref="B418:B430"/>
    <mergeCell ref="C418:C423"/>
    <mergeCell ref="C431:C437"/>
    <mergeCell ref="D431:D437"/>
    <mergeCell ref="D141:D147"/>
    <mergeCell ref="C141:C149"/>
    <mergeCell ref="B141:B149"/>
    <mergeCell ref="B661:C667"/>
    <mergeCell ref="D194:D199"/>
    <mergeCell ref="B200:B205"/>
    <mergeCell ref="B360:B374"/>
    <mergeCell ref="C360:C374"/>
    <mergeCell ref="B640:C646"/>
    <mergeCell ref="D640:D646"/>
    <mergeCell ref="D668:D674"/>
    <mergeCell ref="B668:C674"/>
    <mergeCell ref="D661:D667"/>
    <mergeCell ref="C634:C639"/>
    <mergeCell ref="D634:D639"/>
    <mergeCell ref="B622:B627"/>
    <mergeCell ref="C622:C627"/>
    <mergeCell ref="D622:D627"/>
    <mergeCell ref="B616:B621"/>
    <mergeCell ref="C616:C621"/>
    <mergeCell ref="D616:D621"/>
    <mergeCell ref="B609:B615"/>
    <mergeCell ref="C609:C615"/>
    <mergeCell ref="D609:D615"/>
    <mergeCell ref="B582:B587"/>
    <mergeCell ref="C582:C587"/>
    <mergeCell ref="D582:D587"/>
    <mergeCell ref="B588:C593"/>
    <mergeCell ref="D588:D593"/>
    <mergeCell ref="B558:B563"/>
    <mergeCell ref="C558:C563"/>
    <mergeCell ref="D558:D563"/>
    <mergeCell ref="B546:B551"/>
    <mergeCell ref="C546:C551"/>
    <mergeCell ref="D546:D551"/>
    <mergeCell ref="B552:B557"/>
    <mergeCell ref="C552:C557"/>
    <mergeCell ref="D552:D557"/>
    <mergeCell ref="D516:D521"/>
    <mergeCell ref="B540:B545"/>
    <mergeCell ref="C540:C545"/>
    <mergeCell ref="D540:D545"/>
    <mergeCell ref="B528:B533"/>
    <mergeCell ref="C528:C533"/>
    <mergeCell ref="D528:D533"/>
    <mergeCell ref="B534:B539"/>
    <mergeCell ref="C534:C539"/>
    <mergeCell ref="D534:D539"/>
    <mergeCell ref="B486:B491"/>
    <mergeCell ref="C486:C491"/>
    <mergeCell ref="B522:B527"/>
    <mergeCell ref="C522:C527"/>
    <mergeCell ref="D522:D527"/>
    <mergeCell ref="B510:B515"/>
    <mergeCell ref="C510:C515"/>
    <mergeCell ref="D510:D515"/>
    <mergeCell ref="B516:B521"/>
    <mergeCell ref="C516:C521"/>
    <mergeCell ref="D504:D509"/>
    <mergeCell ref="B492:B497"/>
    <mergeCell ref="C492:C497"/>
    <mergeCell ref="D492:D497"/>
    <mergeCell ref="B498:B503"/>
    <mergeCell ref="C498:C503"/>
    <mergeCell ref="D498:D503"/>
    <mergeCell ref="B340:B345"/>
    <mergeCell ref="C340:C345"/>
    <mergeCell ref="D340:D345"/>
    <mergeCell ref="B346:D352"/>
    <mergeCell ref="B387:B393"/>
    <mergeCell ref="C387:C393"/>
    <mergeCell ref="B353:B359"/>
    <mergeCell ref="C353:C359"/>
    <mergeCell ref="D353:D359"/>
    <mergeCell ref="D360:D366"/>
    <mergeCell ref="B333:B339"/>
    <mergeCell ref="C333:C339"/>
    <mergeCell ref="D333:D339"/>
    <mergeCell ref="B317:B323"/>
    <mergeCell ref="C317:C323"/>
    <mergeCell ref="D317:D323"/>
    <mergeCell ref="B324:B332"/>
    <mergeCell ref="C324:C332"/>
    <mergeCell ref="D324:D332"/>
    <mergeCell ref="B303:B309"/>
    <mergeCell ref="C303:C309"/>
    <mergeCell ref="D303:D309"/>
    <mergeCell ref="B310:B316"/>
    <mergeCell ref="C310:C316"/>
    <mergeCell ref="D310:D316"/>
    <mergeCell ref="B290:B296"/>
    <mergeCell ref="C290:C296"/>
    <mergeCell ref="D290:D296"/>
    <mergeCell ref="B297:B302"/>
    <mergeCell ref="C297:C302"/>
    <mergeCell ref="D297:D302"/>
    <mergeCell ref="B270:B278"/>
    <mergeCell ref="C270:C278"/>
    <mergeCell ref="D270:D275"/>
    <mergeCell ref="D279:D286"/>
    <mergeCell ref="C279:C289"/>
    <mergeCell ref="B279:B289"/>
    <mergeCell ref="B258:B263"/>
    <mergeCell ref="C258:C263"/>
    <mergeCell ref="D258:D263"/>
    <mergeCell ref="B264:B269"/>
    <mergeCell ref="C264:C269"/>
    <mergeCell ref="D264:D269"/>
    <mergeCell ref="B246:B251"/>
    <mergeCell ref="C246:C251"/>
    <mergeCell ref="D246:D251"/>
    <mergeCell ref="B252:B257"/>
    <mergeCell ref="C252:C257"/>
    <mergeCell ref="D252:D257"/>
    <mergeCell ref="B234:B239"/>
    <mergeCell ref="C234:C239"/>
    <mergeCell ref="D234:D239"/>
    <mergeCell ref="B240:B245"/>
    <mergeCell ref="C240:C245"/>
    <mergeCell ref="D240:D245"/>
    <mergeCell ref="D225:D231"/>
    <mergeCell ref="C225:C233"/>
    <mergeCell ref="B225:B233"/>
    <mergeCell ref="B206:B212"/>
    <mergeCell ref="C206:C212"/>
    <mergeCell ref="D206:D212"/>
    <mergeCell ref="D213:D220"/>
    <mergeCell ref="C213:C224"/>
    <mergeCell ref="B213:B224"/>
    <mergeCell ref="C200:C205"/>
    <mergeCell ref="D200:D205"/>
    <mergeCell ref="B182:B187"/>
    <mergeCell ref="C182:C187"/>
    <mergeCell ref="D182:D187"/>
    <mergeCell ref="B188:B193"/>
    <mergeCell ref="C188:C193"/>
    <mergeCell ref="D188:D193"/>
    <mergeCell ref="B194:B199"/>
    <mergeCell ref="C194:C199"/>
    <mergeCell ref="B168:B174"/>
    <mergeCell ref="C168:C174"/>
    <mergeCell ref="D168:D174"/>
    <mergeCell ref="B175:B181"/>
    <mergeCell ref="C175:C181"/>
    <mergeCell ref="D175:D181"/>
    <mergeCell ref="B150:B155"/>
    <mergeCell ref="C150:C155"/>
    <mergeCell ref="D150:D155"/>
    <mergeCell ref="B162:B167"/>
    <mergeCell ref="C162:C167"/>
    <mergeCell ref="D162:D167"/>
    <mergeCell ref="B156:B161"/>
    <mergeCell ref="C156:C161"/>
    <mergeCell ref="D156:D161"/>
    <mergeCell ref="B135:B140"/>
    <mergeCell ref="C135:C140"/>
    <mergeCell ref="D135:D140"/>
    <mergeCell ref="D387:D393"/>
    <mergeCell ref="B394:B417"/>
    <mergeCell ref="C394:C399"/>
    <mergeCell ref="D394:D417"/>
    <mergeCell ref="C401:C403"/>
    <mergeCell ref="D375:D381"/>
    <mergeCell ref="C375:C386"/>
    <mergeCell ref="B123:B128"/>
    <mergeCell ref="C123:C128"/>
    <mergeCell ref="D123:D128"/>
    <mergeCell ref="B129:B134"/>
    <mergeCell ref="C129:C134"/>
    <mergeCell ref="D129:D134"/>
    <mergeCell ref="B111:B116"/>
    <mergeCell ref="C111:C116"/>
    <mergeCell ref="D111:D116"/>
    <mergeCell ref="B117:B122"/>
    <mergeCell ref="C117:C122"/>
    <mergeCell ref="D117:D122"/>
    <mergeCell ref="B99:B104"/>
    <mergeCell ref="C99:C104"/>
    <mergeCell ref="D99:D104"/>
    <mergeCell ref="B105:B110"/>
    <mergeCell ref="C105:C110"/>
    <mergeCell ref="D105:D110"/>
    <mergeCell ref="B87:B92"/>
    <mergeCell ref="C87:C92"/>
    <mergeCell ref="D87:D92"/>
    <mergeCell ref="B93:B98"/>
    <mergeCell ref="C93:C98"/>
    <mergeCell ref="D93:D98"/>
    <mergeCell ref="E602:E608"/>
    <mergeCell ref="B464:B469"/>
    <mergeCell ref="C464:C469"/>
    <mergeCell ref="D464:D469"/>
    <mergeCell ref="B458:B463"/>
    <mergeCell ref="B470:D476"/>
    <mergeCell ref="C458:C463"/>
    <mergeCell ref="D458:D463"/>
    <mergeCell ref="B504:B509"/>
    <mergeCell ref="C504:C509"/>
    <mergeCell ref="B80:B86"/>
    <mergeCell ref="C80:C86"/>
    <mergeCell ref="D80:D86"/>
    <mergeCell ref="B452:B457"/>
    <mergeCell ref="C452:C457"/>
    <mergeCell ref="D452:D457"/>
    <mergeCell ref="B375:B386"/>
    <mergeCell ref="B438:D444"/>
    <mergeCell ref="D418:D430"/>
    <mergeCell ref="B431:B437"/>
    <mergeCell ref="B67:B73"/>
    <mergeCell ref="C67:C73"/>
    <mergeCell ref="D67:D73"/>
    <mergeCell ref="B74:B79"/>
    <mergeCell ref="C74:C79"/>
    <mergeCell ref="D74:D79"/>
    <mergeCell ref="E11:E13"/>
    <mergeCell ref="B30:D36"/>
    <mergeCell ref="B54:B59"/>
    <mergeCell ref="C54:C59"/>
    <mergeCell ref="D54:D59"/>
    <mergeCell ref="B60:B66"/>
    <mergeCell ref="C60:C66"/>
    <mergeCell ref="D60:D66"/>
    <mergeCell ref="B39:M40"/>
    <mergeCell ref="C48:C53"/>
    <mergeCell ref="B484:M485"/>
    <mergeCell ref="B600:M601"/>
    <mergeCell ref="B654:C660"/>
    <mergeCell ref="B11:B14"/>
    <mergeCell ref="C11:C14"/>
    <mergeCell ref="F11:F14"/>
    <mergeCell ref="C41:C47"/>
    <mergeCell ref="B41:B47"/>
    <mergeCell ref="E41:E47"/>
    <mergeCell ref="B48:B53"/>
    <mergeCell ref="D48:D53"/>
    <mergeCell ref="B9:L10"/>
    <mergeCell ref="M11:M14"/>
    <mergeCell ref="B22:M22"/>
    <mergeCell ref="B15:D21"/>
    <mergeCell ref="B23:D29"/>
    <mergeCell ref="B37:M37"/>
    <mergeCell ref="B38:M38"/>
    <mergeCell ref="G11:I11"/>
    <mergeCell ref="D12:D14"/>
    <mergeCell ref="G12:G14"/>
    <mergeCell ref="H12:H14"/>
    <mergeCell ref="I12:I14"/>
    <mergeCell ref="J11:L11"/>
    <mergeCell ref="J12:L12"/>
    <mergeCell ref="J13:J14"/>
    <mergeCell ref="K13:K14"/>
    <mergeCell ref="L13:L14"/>
  </mergeCells>
  <printOptions/>
  <pageMargins left="0" right="0" top="0" bottom="0" header="0" footer="0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4.00390625" style="195" customWidth="1"/>
    <col min="2" max="2" width="55.7109375" style="196" customWidth="1"/>
    <col min="3" max="3" width="113.8515625" style="219" customWidth="1"/>
    <col min="4" max="246" width="9.140625" style="196" customWidth="1"/>
    <col min="247" max="247" width="4.00390625" style="196" customWidth="1"/>
    <col min="248" max="248" width="69.00390625" style="196" customWidth="1"/>
    <col min="249" max="249" width="66.57421875" style="196" customWidth="1"/>
    <col min="250" max="16384" width="9.140625" style="196" customWidth="1"/>
  </cols>
  <sheetData>
    <row r="1" ht="13.5">
      <c r="C1" s="197" t="s">
        <v>445</v>
      </c>
    </row>
    <row r="2" ht="19.5" customHeight="1">
      <c r="C2" s="197"/>
    </row>
    <row r="3" spans="2:3" ht="13.5">
      <c r="B3" s="535" t="s">
        <v>446</v>
      </c>
      <c r="C3" s="535"/>
    </row>
    <row r="4" spans="1:3" ht="27" customHeight="1">
      <c r="A4" s="198"/>
      <c r="B4" s="536" t="s">
        <v>447</v>
      </c>
      <c r="C4" s="536"/>
    </row>
    <row r="5" spans="1:3" ht="27" customHeight="1">
      <c r="A5" s="199"/>
      <c r="B5" s="537" t="s">
        <v>448</v>
      </c>
      <c r="C5" s="537"/>
    </row>
    <row r="6" spans="1:3" ht="42.75" customHeight="1">
      <c r="A6" s="538" t="s">
        <v>449</v>
      </c>
      <c r="B6" s="541" t="s">
        <v>450</v>
      </c>
      <c r="C6" s="544" t="s">
        <v>580</v>
      </c>
    </row>
    <row r="7" spans="1:3" ht="20.25" customHeight="1">
      <c r="A7" s="539"/>
      <c r="B7" s="542"/>
      <c r="C7" s="545"/>
    </row>
    <row r="8" spans="1:3" ht="41.25" customHeight="1">
      <c r="A8" s="540"/>
      <c r="B8" s="543"/>
      <c r="C8" s="546"/>
    </row>
    <row r="9" spans="1:3" ht="95.25" customHeight="1">
      <c r="A9" s="200" t="s">
        <v>451</v>
      </c>
      <c r="B9" s="201" t="s">
        <v>452</v>
      </c>
      <c r="C9" s="202" t="s">
        <v>453</v>
      </c>
    </row>
    <row r="10" spans="1:3" ht="13.5">
      <c r="A10" s="200" t="s">
        <v>454</v>
      </c>
      <c r="B10" s="203" t="s">
        <v>455</v>
      </c>
      <c r="C10" s="204" t="s">
        <v>456</v>
      </c>
    </row>
    <row r="11" spans="1:3" ht="24.75" customHeight="1">
      <c r="A11" s="200" t="s">
        <v>457</v>
      </c>
      <c r="B11" s="203" t="s">
        <v>458</v>
      </c>
      <c r="C11" s="205" t="s">
        <v>459</v>
      </c>
    </row>
    <row r="12" spans="1:3" ht="27">
      <c r="A12" s="200" t="s">
        <v>460</v>
      </c>
      <c r="B12" s="206" t="s">
        <v>461</v>
      </c>
      <c r="C12" s="205" t="s">
        <v>462</v>
      </c>
    </row>
    <row r="13" spans="1:3" ht="27">
      <c r="A13" s="207" t="s">
        <v>463</v>
      </c>
      <c r="B13" s="208" t="s">
        <v>464</v>
      </c>
      <c r="C13" s="209" t="s">
        <v>465</v>
      </c>
    </row>
    <row r="14" spans="1:3" ht="41.25">
      <c r="A14" s="200" t="s">
        <v>466</v>
      </c>
      <c r="B14" s="205" t="s">
        <v>467</v>
      </c>
      <c r="C14" s="205" t="s">
        <v>468</v>
      </c>
    </row>
    <row r="15" spans="1:3" ht="39" customHeight="1">
      <c r="A15" s="547" t="s">
        <v>469</v>
      </c>
      <c r="B15" s="549" t="s">
        <v>470</v>
      </c>
      <c r="C15" s="205" t="s">
        <v>471</v>
      </c>
    </row>
    <row r="16" spans="1:3" ht="13.5">
      <c r="A16" s="538"/>
      <c r="B16" s="550"/>
      <c r="C16" s="544" t="s">
        <v>472</v>
      </c>
    </row>
    <row r="17" spans="1:3" ht="13.5">
      <c r="A17" s="538"/>
      <c r="B17" s="550"/>
      <c r="C17" s="552"/>
    </row>
    <row r="18" spans="1:3" ht="13.5">
      <c r="A18" s="538"/>
      <c r="B18" s="551"/>
      <c r="C18" s="553"/>
    </row>
    <row r="19" spans="1:3" ht="13.5">
      <c r="A19" s="548"/>
      <c r="B19" s="205" t="s">
        <v>473</v>
      </c>
      <c r="C19" s="205" t="s">
        <v>474</v>
      </c>
    </row>
    <row r="20" spans="1:3" ht="13.5">
      <c r="A20" s="210"/>
      <c r="B20" s="211"/>
      <c r="C20" s="212"/>
    </row>
    <row r="21" spans="1:3" ht="13.5">
      <c r="A21" s="210"/>
      <c r="B21" s="211"/>
      <c r="C21" s="212"/>
    </row>
    <row r="22" spans="1:3" ht="13.5">
      <c r="A22" s="554" t="s">
        <v>475</v>
      </c>
      <c r="B22" s="555"/>
      <c r="C22" s="213"/>
    </row>
    <row r="23" spans="1:3" ht="13.5">
      <c r="A23" s="214"/>
      <c r="B23" s="215"/>
      <c r="C23" s="215"/>
    </row>
    <row r="24" spans="1:3" ht="13.5">
      <c r="A24" s="214"/>
      <c r="B24" s="556"/>
      <c r="C24" s="556"/>
    </row>
    <row r="25" spans="1:3" ht="13.5">
      <c r="A25" s="216" t="s">
        <v>476</v>
      </c>
      <c r="B25" s="47"/>
      <c r="C25" s="217"/>
    </row>
    <row r="26" spans="1:2" ht="13.5">
      <c r="A26" s="218"/>
      <c r="B26" s="196" t="s">
        <v>477</v>
      </c>
    </row>
    <row r="27" ht="13.5">
      <c r="A27" s="218"/>
    </row>
    <row r="28" ht="13.5">
      <c r="A28" s="216"/>
    </row>
    <row r="29" ht="13.5">
      <c r="A29" s="220"/>
    </row>
  </sheetData>
  <sheetProtection/>
  <mergeCells count="11">
    <mergeCell ref="A15:A19"/>
    <mergeCell ref="B15:B18"/>
    <mergeCell ref="C16:C18"/>
    <mergeCell ref="A22:B22"/>
    <mergeCell ref="B24:C24"/>
    <mergeCell ref="B3:C3"/>
    <mergeCell ref="B4:C4"/>
    <mergeCell ref="B5:C5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84"/>
  <sheetViews>
    <sheetView zoomScalePageLayoutView="0" workbookViewId="0" topLeftCell="A64">
      <selection activeCell="AM74" sqref="AM74"/>
    </sheetView>
  </sheetViews>
  <sheetFormatPr defaultColWidth="9.140625" defaultRowHeight="15"/>
  <cols>
    <col min="1" max="1" width="4.00390625" style="221" customWidth="1"/>
    <col min="2" max="2" width="36.00390625" style="222" customWidth="1"/>
    <col min="3" max="4" width="14.8515625" style="222" customWidth="1"/>
    <col min="5" max="5" width="10.140625" style="222" customWidth="1"/>
    <col min="6" max="6" width="8.00390625" style="222" customWidth="1"/>
    <col min="7" max="7" width="9.57421875" style="222" customWidth="1"/>
    <col min="8" max="8" width="10.421875" style="222" hidden="1" customWidth="1"/>
    <col min="9" max="9" width="16.00390625" style="222" hidden="1" customWidth="1"/>
    <col min="10" max="10" width="10.8515625" style="222" hidden="1" customWidth="1"/>
    <col min="11" max="11" width="7.8515625" style="222" hidden="1" customWidth="1"/>
    <col min="12" max="12" width="7.140625" style="222" hidden="1" customWidth="1"/>
    <col min="13" max="13" width="8.421875" style="222" hidden="1" customWidth="1"/>
    <col min="14" max="14" width="8.8515625" style="222" hidden="1" customWidth="1"/>
    <col min="15" max="15" width="9.421875" style="222" hidden="1" customWidth="1"/>
    <col min="16" max="16" width="8.28125" style="222" hidden="1" customWidth="1"/>
    <col min="17" max="17" width="11.421875" style="222" hidden="1" customWidth="1"/>
    <col min="18" max="18" width="10.7109375" style="222" hidden="1" customWidth="1"/>
    <col min="19" max="19" width="13.140625" style="222" hidden="1" customWidth="1"/>
    <col min="20" max="20" width="9.140625" style="222" hidden="1" customWidth="1"/>
    <col min="21" max="21" width="7.57421875" style="222" hidden="1" customWidth="1"/>
    <col min="22" max="22" width="8.8515625" style="222" hidden="1" customWidth="1"/>
    <col min="23" max="23" width="8.28125" style="222" hidden="1" customWidth="1"/>
    <col min="24" max="24" width="8.7109375" style="222" hidden="1" customWidth="1"/>
    <col min="25" max="25" width="11.140625" style="222" hidden="1" customWidth="1"/>
    <col min="26" max="26" width="8.8515625" style="222" hidden="1" customWidth="1"/>
    <col min="27" max="27" width="10.7109375" style="222" hidden="1" customWidth="1"/>
    <col min="28" max="28" width="13.57421875" style="222" hidden="1" customWidth="1"/>
    <col min="29" max="29" width="8.00390625" style="222" hidden="1" customWidth="1"/>
    <col min="30" max="30" width="10.57421875" style="222" hidden="1" customWidth="1"/>
    <col min="31" max="31" width="12.00390625" style="222" hidden="1" customWidth="1"/>
    <col min="32" max="32" width="8.00390625" style="222" hidden="1" customWidth="1"/>
    <col min="33" max="33" width="15.140625" style="222" hidden="1" customWidth="1"/>
    <col min="34" max="34" width="10.140625" style="222" hidden="1" customWidth="1"/>
    <col min="35" max="35" width="8.00390625" style="222" hidden="1" customWidth="1"/>
    <col min="36" max="37" width="7.421875" style="222" hidden="1" customWidth="1"/>
    <col min="38" max="38" width="8.00390625" style="222" customWidth="1"/>
    <col min="39" max="39" width="7.28125" style="222" customWidth="1"/>
    <col min="40" max="40" width="10.00390625" style="222" customWidth="1"/>
    <col min="41" max="41" width="6.8515625" style="222" hidden="1" customWidth="1"/>
    <col min="42" max="42" width="4.00390625" style="222" hidden="1" customWidth="1"/>
    <col min="43" max="43" width="6.140625" style="222" hidden="1" customWidth="1"/>
    <col min="44" max="58" width="9.140625" style="222" customWidth="1"/>
    <col min="59" max="16384" width="9.140625" style="222" customWidth="1"/>
  </cols>
  <sheetData>
    <row r="1" spans="10:71" ht="13.5">
      <c r="J1" s="223"/>
      <c r="AF1" s="557" t="s">
        <v>478</v>
      </c>
      <c r="AG1" s="557"/>
      <c r="AH1" s="557"/>
      <c r="AI1" s="557"/>
      <c r="AJ1" s="557"/>
      <c r="AK1" s="557"/>
      <c r="AL1" s="557"/>
      <c r="AM1" s="557"/>
      <c r="AN1" s="557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</row>
    <row r="2" spans="1:71" ht="50.25" customHeight="1">
      <c r="A2" s="558" t="s">
        <v>479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225"/>
      <c r="AQ2" s="225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</row>
    <row r="3" spans="1:71" ht="15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</row>
    <row r="4" spans="44:71" ht="13.5"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</row>
    <row r="5" spans="1:71" ht="12.75" customHeight="1">
      <c r="A5" s="559" t="s">
        <v>480</v>
      </c>
      <c r="B5" s="559" t="s">
        <v>481</v>
      </c>
      <c r="C5" s="559" t="s">
        <v>482</v>
      </c>
      <c r="D5" s="559" t="s">
        <v>483</v>
      </c>
      <c r="E5" s="559" t="s">
        <v>484</v>
      </c>
      <c r="F5" s="559"/>
      <c r="G5" s="559"/>
      <c r="H5" s="559" t="s">
        <v>10</v>
      </c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</row>
    <row r="6" spans="1:71" ht="66.75" customHeight="1">
      <c r="A6" s="559"/>
      <c r="B6" s="559"/>
      <c r="C6" s="559"/>
      <c r="D6" s="559"/>
      <c r="E6" s="559"/>
      <c r="F6" s="559"/>
      <c r="G6" s="559"/>
      <c r="H6" s="563" t="s">
        <v>485</v>
      </c>
      <c r="I6" s="563"/>
      <c r="J6" s="563"/>
      <c r="K6" s="563" t="s">
        <v>486</v>
      </c>
      <c r="L6" s="563"/>
      <c r="M6" s="563"/>
      <c r="N6" s="563" t="s">
        <v>487</v>
      </c>
      <c r="O6" s="563"/>
      <c r="P6" s="563"/>
      <c r="Q6" s="563" t="s">
        <v>488</v>
      </c>
      <c r="R6" s="563"/>
      <c r="S6" s="563"/>
      <c r="T6" s="563" t="s">
        <v>489</v>
      </c>
      <c r="U6" s="563"/>
      <c r="V6" s="563"/>
      <c r="W6" s="563" t="s">
        <v>490</v>
      </c>
      <c r="X6" s="563"/>
      <c r="Y6" s="563"/>
      <c r="Z6" s="563" t="s">
        <v>491</v>
      </c>
      <c r="AA6" s="563"/>
      <c r="AB6" s="563"/>
      <c r="AC6" s="563" t="s">
        <v>492</v>
      </c>
      <c r="AD6" s="563"/>
      <c r="AE6" s="563"/>
      <c r="AF6" s="563" t="s">
        <v>493</v>
      </c>
      <c r="AG6" s="563"/>
      <c r="AH6" s="563"/>
      <c r="AI6" s="563" t="s">
        <v>437</v>
      </c>
      <c r="AJ6" s="563"/>
      <c r="AK6" s="563"/>
      <c r="AL6" s="563" t="s">
        <v>494</v>
      </c>
      <c r="AM6" s="563"/>
      <c r="AN6" s="563"/>
      <c r="AO6" s="563" t="s">
        <v>495</v>
      </c>
      <c r="AP6" s="563"/>
      <c r="AQ6" s="563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</row>
    <row r="7" spans="1:71" ht="27">
      <c r="A7" s="226"/>
      <c r="B7" s="226"/>
      <c r="C7" s="226"/>
      <c r="D7" s="226"/>
      <c r="E7" s="226" t="s">
        <v>438</v>
      </c>
      <c r="F7" s="226" t="s">
        <v>439</v>
      </c>
      <c r="G7" s="226" t="s">
        <v>436</v>
      </c>
      <c r="H7" s="226" t="s">
        <v>438</v>
      </c>
      <c r="I7" s="226" t="s">
        <v>439</v>
      </c>
      <c r="J7" s="226" t="s">
        <v>436</v>
      </c>
      <c r="K7" s="226" t="s">
        <v>438</v>
      </c>
      <c r="L7" s="226" t="s">
        <v>439</v>
      </c>
      <c r="M7" s="226" t="s">
        <v>436</v>
      </c>
      <c r="N7" s="226" t="s">
        <v>438</v>
      </c>
      <c r="O7" s="226" t="s">
        <v>439</v>
      </c>
      <c r="P7" s="226" t="s">
        <v>436</v>
      </c>
      <c r="Q7" s="226" t="s">
        <v>438</v>
      </c>
      <c r="R7" s="226" t="s">
        <v>439</v>
      </c>
      <c r="S7" s="226" t="s">
        <v>436</v>
      </c>
      <c r="T7" s="226" t="s">
        <v>438</v>
      </c>
      <c r="U7" s="226" t="s">
        <v>439</v>
      </c>
      <c r="V7" s="226" t="s">
        <v>436</v>
      </c>
      <c r="W7" s="226" t="s">
        <v>438</v>
      </c>
      <c r="X7" s="226" t="s">
        <v>439</v>
      </c>
      <c r="Y7" s="226" t="s">
        <v>436</v>
      </c>
      <c r="Z7" s="226" t="s">
        <v>438</v>
      </c>
      <c r="AA7" s="226" t="s">
        <v>439</v>
      </c>
      <c r="AB7" s="226" t="s">
        <v>436</v>
      </c>
      <c r="AC7" s="226" t="s">
        <v>438</v>
      </c>
      <c r="AD7" s="226" t="s">
        <v>439</v>
      </c>
      <c r="AE7" s="226" t="s">
        <v>436</v>
      </c>
      <c r="AF7" s="226" t="s">
        <v>438</v>
      </c>
      <c r="AG7" s="226" t="s">
        <v>439</v>
      </c>
      <c r="AH7" s="226" t="s">
        <v>436</v>
      </c>
      <c r="AI7" s="226" t="s">
        <v>438</v>
      </c>
      <c r="AJ7" s="226" t="s">
        <v>439</v>
      </c>
      <c r="AK7" s="226" t="s">
        <v>436</v>
      </c>
      <c r="AL7" s="226" t="s">
        <v>438</v>
      </c>
      <c r="AM7" s="226" t="s">
        <v>439</v>
      </c>
      <c r="AN7" s="226" t="s">
        <v>436</v>
      </c>
      <c r="AO7" s="226" t="s">
        <v>438</v>
      </c>
      <c r="AP7" s="226" t="s">
        <v>439</v>
      </c>
      <c r="AQ7" s="226" t="s">
        <v>436</v>
      </c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</row>
    <row r="8" spans="1:71" ht="12.75" customHeight="1">
      <c r="A8" s="559" t="s">
        <v>496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</row>
    <row r="9" spans="1:72" s="223" customFormat="1" ht="61.5" customHeight="1">
      <c r="A9" s="226">
        <v>1</v>
      </c>
      <c r="B9" s="227" t="s">
        <v>497</v>
      </c>
      <c r="C9" s="228">
        <v>5229</v>
      </c>
      <c r="D9" s="228">
        <v>6494</v>
      </c>
      <c r="E9" s="228">
        <v>5554</v>
      </c>
      <c r="F9" s="226">
        <f>I9+L9+O9+R9+U9+X9+AA9+AD9+AG9+AJ9+AM9</f>
        <v>5091.166666666666</v>
      </c>
      <c r="G9" s="226">
        <f>F9/E9*100</f>
        <v>91.66666666666666</v>
      </c>
      <c r="H9" s="226">
        <f>E9/12</f>
        <v>462.8333333333333</v>
      </c>
      <c r="I9" s="226">
        <f>H9</f>
        <v>462.8333333333333</v>
      </c>
      <c r="J9" s="226">
        <f>I9/H9*100</f>
        <v>100</v>
      </c>
      <c r="K9" s="226">
        <f>H9</f>
        <v>462.8333333333333</v>
      </c>
      <c r="L9" s="226">
        <f>K9</f>
        <v>462.8333333333333</v>
      </c>
      <c r="M9" s="226">
        <f>L9/K9*100</f>
        <v>100</v>
      </c>
      <c r="N9" s="226">
        <f aca="true" t="shared" si="0" ref="N9:O41">K9</f>
        <v>462.8333333333333</v>
      </c>
      <c r="O9" s="226">
        <f t="shared" si="0"/>
        <v>462.8333333333333</v>
      </c>
      <c r="P9" s="226">
        <f>O9/N9*100</f>
        <v>100</v>
      </c>
      <c r="Q9" s="226">
        <f aca="true" t="shared" si="1" ref="Q9:R41">N9</f>
        <v>462.8333333333333</v>
      </c>
      <c r="R9" s="226">
        <f t="shared" si="1"/>
        <v>462.8333333333333</v>
      </c>
      <c r="S9" s="226">
        <f>R9/Q9*100</f>
        <v>100</v>
      </c>
      <c r="T9" s="226">
        <f aca="true" t="shared" si="2" ref="T9:U41">Q9</f>
        <v>462.8333333333333</v>
      </c>
      <c r="U9" s="226">
        <f t="shared" si="2"/>
        <v>462.8333333333333</v>
      </c>
      <c r="V9" s="226">
        <f>U9/T9*100</f>
        <v>100</v>
      </c>
      <c r="W9" s="226">
        <f aca="true" t="shared" si="3" ref="W9:X41">T9</f>
        <v>462.8333333333333</v>
      </c>
      <c r="X9" s="226">
        <f t="shared" si="3"/>
        <v>462.8333333333333</v>
      </c>
      <c r="Y9" s="226">
        <f aca="true" t="shared" si="4" ref="Y9:Y72">X9/W9*100</f>
        <v>100</v>
      </c>
      <c r="Z9" s="226">
        <f aca="true" t="shared" si="5" ref="Z9:AA41">W9</f>
        <v>462.8333333333333</v>
      </c>
      <c r="AA9" s="226">
        <f t="shared" si="5"/>
        <v>462.8333333333333</v>
      </c>
      <c r="AB9" s="226">
        <f>AA9/Z9*100</f>
        <v>100</v>
      </c>
      <c r="AC9" s="226">
        <f aca="true" t="shared" si="6" ref="AC9:AD41">Z9</f>
        <v>462.8333333333333</v>
      </c>
      <c r="AD9" s="226">
        <f t="shared" si="6"/>
        <v>462.8333333333333</v>
      </c>
      <c r="AE9" s="226">
        <f>AD9/AC9*100</f>
        <v>100</v>
      </c>
      <c r="AF9" s="226">
        <f aca="true" t="shared" si="7" ref="AF9:AG41">AC9</f>
        <v>462.8333333333333</v>
      </c>
      <c r="AG9" s="226">
        <f t="shared" si="7"/>
        <v>462.8333333333333</v>
      </c>
      <c r="AH9" s="226">
        <f>AG9/AF9*100</f>
        <v>100</v>
      </c>
      <c r="AI9" s="226">
        <f aca="true" t="shared" si="8" ref="AI9:AJ49">AF9</f>
        <v>462.8333333333333</v>
      </c>
      <c r="AJ9" s="226">
        <f t="shared" si="8"/>
        <v>462.8333333333333</v>
      </c>
      <c r="AK9" s="226">
        <f aca="true" t="shared" si="9" ref="AK9:AK45">AJ9/AI9*100</f>
        <v>100</v>
      </c>
      <c r="AL9" s="226">
        <f aca="true" t="shared" si="10" ref="AL9:AM49">AI9</f>
        <v>462.8333333333333</v>
      </c>
      <c r="AM9" s="226">
        <f t="shared" si="10"/>
        <v>462.8333333333333</v>
      </c>
      <c r="AN9" s="226">
        <f>AM9/AL9*100</f>
        <v>100</v>
      </c>
      <c r="AO9" s="226">
        <f aca="true" t="shared" si="11" ref="AO9:AO49">AL9</f>
        <v>462.8333333333333</v>
      </c>
      <c r="AP9" s="226"/>
      <c r="AQ9" s="226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9"/>
    </row>
    <row r="10" spans="1:72" s="223" customFormat="1" ht="98.25" customHeight="1">
      <c r="A10" s="226">
        <v>2</v>
      </c>
      <c r="B10" s="227" t="s">
        <v>498</v>
      </c>
      <c r="C10" s="228">
        <v>33.5</v>
      </c>
      <c r="D10" s="228">
        <v>55.5</v>
      </c>
      <c r="E10" s="228">
        <v>37.5</v>
      </c>
      <c r="F10" s="226">
        <f>I10+L10+O10+R10+U10+X10+AA10+AD10+AG10+AJ10+AM10</f>
        <v>34.375</v>
      </c>
      <c r="G10" s="226">
        <f aca="true" t="shared" si="12" ref="G10:G49">F10/E10*100</f>
        <v>91.66666666666666</v>
      </c>
      <c r="H10" s="226">
        <f>E10/12</f>
        <v>3.125</v>
      </c>
      <c r="I10" s="226">
        <f aca="true" t="shared" si="13" ref="I10:I49">H10</f>
        <v>3.125</v>
      </c>
      <c r="J10" s="226">
        <f aca="true" t="shared" si="14" ref="J10:J49">I10/H10*100</f>
        <v>100</v>
      </c>
      <c r="K10" s="226">
        <f>H10</f>
        <v>3.125</v>
      </c>
      <c r="L10" s="226">
        <f aca="true" t="shared" si="15" ref="L10:L73">K10</f>
        <v>3.125</v>
      </c>
      <c r="M10" s="226">
        <f aca="true" t="shared" si="16" ref="M10:M49">L10/K10*100</f>
        <v>100</v>
      </c>
      <c r="N10" s="226">
        <f>K10</f>
        <v>3.125</v>
      </c>
      <c r="O10" s="226">
        <f t="shared" si="0"/>
        <v>3.125</v>
      </c>
      <c r="P10" s="226">
        <f>O10/N10*100</f>
        <v>100</v>
      </c>
      <c r="Q10" s="226">
        <f t="shared" si="1"/>
        <v>3.125</v>
      </c>
      <c r="R10" s="226">
        <f t="shared" si="1"/>
        <v>3.125</v>
      </c>
      <c r="S10" s="226">
        <f aca="true" t="shared" si="17" ref="S10:S73">R10/Q10*100</f>
        <v>100</v>
      </c>
      <c r="T10" s="226">
        <f t="shared" si="2"/>
        <v>3.125</v>
      </c>
      <c r="U10" s="226">
        <f t="shared" si="2"/>
        <v>3.125</v>
      </c>
      <c r="V10" s="226">
        <f aca="true" t="shared" si="18" ref="V10:V45">U10/T10*100</f>
        <v>100</v>
      </c>
      <c r="W10" s="226">
        <f t="shared" si="3"/>
        <v>3.125</v>
      </c>
      <c r="X10" s="226">
        <f t="shared" si="3"/>
        <v>3.125</v>
      </c>
      <c r="Y10" s="226">
        <f t="shared" si="4"/>
        <v>100</v>
      </c>
      <c r="Z10" s="226">
        <f t="shared" si="5"/>
        <v>3.125</v>
      </c>
      <c r="AA10" s="226">
        <f t="shared" si="5"/>
        <v>3.125</v>
      </c>
      <c r="AB10" s="226">
        <f>AA10/Z10*100</f>
        <v>100</v>
      </c>
      <c r="AC10" s="226">
        <f t="shared" si="6"/>
        <v>3.125</v>
      </c>
      <c r="AD10" s="226">
        <f t="shared" si="6"/>
        <v>3.125</v>
      </c>
      <c r="AE10" s="226">
        <f>AD10/AC10*100</f>
        <v>100</v>
      </c>
      <c r="AF10" s="226">
        <f t="shared" si="7"/>
        <v>3.125</v>
      </c>
      <c r="AG10" s="226">
        <f t="shared" si="7"/>
        <v>3.125</v>
      </c>
      <c r="AH10" s="226">
        <f aca="true" t="shared" si="19" ref="AH10:AH45">AG10/AF10*100</f>
        <v>100</v>
      </c>
      <c r="AI10" s="226">
        <f t="shared" si="8"/>
        <v>3.125</v>
      </c>
      <c r="AJ10" s="226">
        <f t="shared" si="8"/>
        <v>3.125</v>
      </c>
      <c r="AK10" s="226">
        <f t="shared" si="9"/>
        <v>100</v>
      </c>
      <c r="AL10" s="226">
        <f t="shared" si="10"/>
        <v>3.125</v>
      </c>
      <c r="AM10" s="226">
        <f t="shared" si="10"/>
        <v>3.125</v>
      </c>
      <c r="AN10" s="226">
        <f aca="true" t="shared" si="20" ref="AN10:AN45">AM10/AL10*100</f>
        <v>100</v>
      </c>
      <c r="AO10" s="226">
        <f t="shared" si="11"/>
        <v>3.125</v>
      </c>
      <c r="AP10" s="226"/>
      <c r="AQ10" s="226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9"/>
    </row>
    <row r="11" spans="1:72" s="223" customFormat="1" ht="90.75" customHeight="1">
      <c r="A11" s="226">
        <v>3</v>
      </c>
      <c r="B11" s="227" t="s">
        <v>499</v>
      </c>
      <c r="C11" s="228">
        <v>7950</v>
      </c>
      <c r="D11" s="228">
        <v>8050</v>
      </c>
      <c r="E11" s="228">
        <v>8000</v>
      </c>
      <c r="F11" s="226">
        <f>I11+L11+O11+R11+U11+X11+AA11+AD11+AG11+AJ11+AM11</f>
        <v>7333.333333333334</v>
      </c>
      <c r="G11" s="226">
        <f t="shared" si="12"/>
        <v>91.66666666666667</v>
      </c>
      <c r="H11" s="226">
        <f>E11/12</f>
        <v>666.6666666666666</v>
      </c>
      <c r="I11" s="226">
        <f t="shared" si="13"/>
        <v>666.6666666666666</v>
      </c>
      <c r="J11" s="226">
        <f t="shared" si="14"/>
        <v>100</v>
      </c>
      <c r="K11" s="226">
        <f>H11</f>
        <v>666.6666666666666</v>
      </c>
      <c r="L11" s="226">
        <f t="shared" si="15"/>
        <v>666.6666666666666</v>
      </c>
      <c r="M11" s="226">
        <f t="shared" si="16"/>
        <v>100</v>
      </c>
      <c r="N11" s="226">
        <f t="shared" si="0"/>
        <v>666.6666666666666</v>
      </c>
      <c r="O11" s="226">
        <f t="shared" si="0"/>
        <v>666.6666666666666</v>
      </c>
      <c r="P11" s="226">
        <f>O11/N11*100</f>
        <v>100</v>
      </c>
      <c r="Q11" s="226">
        <f t="shared" si="1"/>
        <v>666.6666666666666</v>
      </c>
      <c r="R11" s="226">
        <f t="shared" si="1"/>
        <v>666.6666666666666</v>
      </c>
      <c r="S11" s="226">
        <f t="shared" si="17"/>
        <v>100</v>
      </c>
      <c r="T11" s="226">
        <f t="shared" si="2"/>
        <v>666.6666666666666</v>
      </c>
      <c r="U11" s="226">
        <f t="shared" si="2"/>
        <v>666.6666666666666</v>
      </c>
      <c r="V11" s="226">
        <f t="shared" si="18"/>
        <v>100</v>
      </c>
      <c r="W11" s="226">
        <f t="shared" si="3"/>
        <v>666.6666666666666</v>
      </c>
      <c r="X11" s="226">
        <f t="shared" si="3"/>
        <v>666.6666666666666</v>
      </c>
      <c r="Y11" s="226">
        <f t="shared" si="4"/>
        <v>100</v>
      </c>
      <c r="Z11" s="226">
        <f t="shared" si="5"/>
        <v>666.6666666666666</v>
      </c>
      <c r="AA11" s="226">
        <f t="shared" si="5"/>
        <v>666.6666666666666</v>
      </c>
      <c r="AB11" s="226">
        <f>AA11/Z11*100</f>
        <v>100</v>
      </c>
      <c r="AC11" s="226">
        <f>Z11</f>
        <v>666.6666666666666</v>
      </c>
      <c r="AD11" s="226">
        <f>AA11</f>
        <v>666.6666666666666</v>
      </c>
      <c r="AE11" s="226">
        <f>AD11/AC11*100</f>
        <v>100</v>
      </c>
      <c r="AF11" s="226">
        <f t="shared" si="7"/>
        <v>666.6666666666666</v>
      </c>
      <c r="AG11" s="226">
        <f t="shared" si="7"/>
        <v>666.6666666666666</v>
      </c>
      <c r="AH11" s="226">
        <f t="shared" si="19"/>
        <v>100</v>
      </c>
      <c r="AI11" s="226">
        <f t="shared" si="8"/>
        <v>666.6666666666666</v>
      </c>
      <c r="AJ11" s="226">
        <f t="shared" si="8"/>
        <v>666.6666666666666</v>
      </c>
      <c r="AK11" s="226">
        <f t="shared" si="9"/>
        <v>100</v>
      </c>
      <c r="AL11" s="226">
        <f t="shared" si="10"/>
        <v>666.6666666666666</v>
      </c>
      <c r="AM11" s="226">
        <f t="shared" si="10"/>
        <v>666.6666666666666</v>
      </c>
      <c r="AN11" s="226">
        <f t="shared" si="20"/>
        <v>100</v>
      </c>
      <c r="AO11" s="226">
        <f t="shared" si="11"/>
        <v>666.6666666666666</v>
      </c>
      <c r="AP11" s="226"/>
      <c r="AQ11" s="226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9"/>
    </row>
    <row r="12" spans="1:72" s="223" customFormat="1" ht="92.25" customHeight="1">
      <c r="A12" s="226">
        <v>4</v>
      </c>
      <c r="B12" s="227" t="s">
        <v>500</v>
      </c>
      <c r="C12" s="228">
        <v>60670</v>
      </c>
      <c r="D12" s="228">
        <v>109670</v>
      </c>
      <c r="E12" s="228">
        <v>74670</v>
      </c>
      <c r="F12" s="226">
        <f>I12+L12+O12+R12+U12+X12+AA12+AD12+AG12+AJ12+AM12</f>
        <v>68447.5</v>
      </c>
      <c r="G12" s="226">
        <f t="shared" si="12"/>
        <v>91.66666666666666</v>
      </c>
      <c r="H12" s="226">
        <f>E12/12</f>
        <v>6222.5</v>
      </c>
      <c r="I12" s="226">
        <f t="shared" si="13"/>
        <v>6222.5</v>
      </c>
      <c r="J12" s="226">
        <f t="shared" si="14"/>
        <v>100</v>
      </c>
      <c r="K12" s="226">
        <f>H12</f>
        <v>6222.5</v>
      </c>
      <c r="L12" s="226">
        <f t="shared" si="15"/>
        <v>6222.5</v>
      </c>
      <c r="M12" s="226">
        <f t="shared" si="16"/>
        <v>100</v>
      </c>
      <c r="N12" s="226">
        <f t="shared" si="0"/>
        <v>6222.5</v>
      </c>
      <c r="O12" s="226">
        <f t="shared" si="0"/>
        <v>6222.5</v>
      </c>
      <c r="P12" s="226">
        <f aca="true" t="shared" si="21" ref="P12:P49">O12/N12*100</f>
        <v>100</v>
      </c>
      <c r="Q12" s="226">
        <f t="shared" si="1"/>
        <v>6222.5</v>
      </c>
      <c r="R12" s="226">
        <f t="shared" si="1"/>
        <v>6222.5</v>
      </c>
      <c r="S12" s="226">
        <f t="shared" si="17"/>
        <v>100</v>
      </c>
      <c r="T12" s="226">
        <f t="shared" si="2"/>
        <v>6222.5</v>
      </c>
      <c r="U12" s="226">
        <f t="shared" si="2"/>
        <v>6222.5</v>
      </c>
      <c r="V12" s="226">
        <f t="shared" si="18"/>
        <v>100</v>
      </c>
      <c r="W12" s="226">
        <f t="shared" si="3"/>
        <v>6222.5</v>
      </c>
      <c r="X12" s="226">
        <f t="shared" si="3"/>
        <v>6222.5</v>
      </c>
      <c r="Y12" s="226">
        <f t="shared" si="4"/>
        <v>100</v>
      </c>
      <c r="Z12" s="226">
        <f t="shared" si="5"/>
        <v>6222.5</v>
      </c>
      <c r="AA12" s="226">
        <f t="shared" si="5"/>
        <v>6222.5</v>
      </c>
      <c r="AB12" s="226">
        <f aca="true" t="shared" si="22" ref="AB12:AB45">AA12/Z12*100</f>
        <v>100</v>
      </c>
      <c r="AC12" s="226">
        <f t="shared" si="6"/>
        <v>6222.5</v>
      </c>
      <c r="AD12" s="226">
        <f t="shared" si="6"/>
        <v>6222.5</v>
      </c>
      <c r="AE12" s="226">
        <f>AD12/AC12*100</f>
        <v>100</v>
      </c>
      <c r="AF12" s="226">
        <f t="shared" si="7"/>
        <v>6222.5</v>
      </c>
      <c r="AG12" s="226">
        <f t="shared" si="7"/>
        <v>6222.5</v>
      </c>
      <c r="AH12" s="226">
        <f t="shared" si="19"/>
        <v>100</v>
      </c>
      <c r="AI12" s="226">
        <f t="shared" si="8"/>
        <v>6222.5</v>
      </c>
      <c r="AJ12" s="226">
        <f t="shared" si="8"/>
        <v>6222.5</v>
      </c>
      <c r="AK12" s="226">
        <f t="shared" si="9"/>
        <v>100</v>
      </c>
      <c r="AL12" s="226">
        <f t="shared" si="10"/>
        <v>6222.5</v>
      </c>
      <c r="AM12" s="226">
        <f t="shared" si="10"/>
        <v>6222.5</v>
      </c>
      <c r="AN12" s="226">
        <f t="shared" si="20"/>
        <v>100</v>
      </c>
      <c r="AO12" s="226">
        <f t="shared" si="11"/>
        <v>6222.5</v>
      </c>
      <c r="AP12" s="226"/>
      <c r="AQ12" s="226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9"/>
    </row>
    <row r="13" spans="1:43" s="224" customFormat="1" ht="86.25" customHeight="1">
      <c r="A13" s="226">
        <v>5</v>
      </c>
      <c r="B13" s="227" t="s">
        <v>501</v>
      </c>
      <c r="C13" s="228">
        <v>26.8</v>
      </c>
      <c r="D13" s="228">
        <v>11.6</v>
      </c>
      <c r="E13" s="228">
        <v>11.6</v>
      </c>
      <c r="F13" s="226">
        <v>12</v>
      </c>
      <c r="G13" s="226">
        <f t="shared" si="12"/>
        <v>103.44827586206897</v>
      </c>
      <c r="H13" s="226">
        <v>12</v>
      </c>
      <c r="I13" s="226">
        <f t="shared" si="13"/>
        <v>12</v>
      </c>
      <c r="J13" s="226">
        <f t="shared" si="14"/>
        <v>100</v>
      </c>
      <c r="K13" s="226">
        <v>12</v>
      </c>
      <c r="L13" s="226">
        <f t="shared" si="15"/>
        <v>12</v>
      </c>
      <c r="M13" s="226">
        <f t="shared" si="16"/>
        <v>100</v>
      </c>
      <c r="N13" s="226">
        <f t="shared" si="0"/>
        <v>12</v>
      </c>
      <c r="O13" s="226">
        <f t="shared" si="0"/>
        <v>12</v>
      </c>
      <c r="P13" s="226">
        <f t="shared" si="21"/>
        <v>100</v>
      </c>
      <c r="Q13" s="226">
        <f t="shared" si="1"/>
        <v>12</v>
      </c>
      <c r="R13" s="226">
        <f t="shared" si="1"/>
        <v>12</v>
      </c>
      <c r="S13" s="226">
        <f t="shared" si="17"/>
        <v>100</v>
      </c>
      <c r="T13" s="226">
        <f t="shared" si="2"/>
        <v>12</v>
      </c>
      <c r="U13" s="226">
        <f t="shared" si="2"/>
        <v>12</v>
      </c>
      <c r="V13" s="226">
        <f t="shared" si="18"/>
        <v>100</v>
      </c>
      <c r="W13" s="226">
        <f t="shared" si="3"/>
        <v>12</v>
      </c>
      <c r="X13" s="226">
        <f t="shared" si="3"/>
        <v>12</v>
      </c>
      <c r="Y13" s="226">
        <f t="shared" si="4"/>
        <v>100</v>
      </c>
      <c r="Z13" s="226">
        <f t="shared" si="5"/>
        <v>12</v>
      </c>
      <c r="AA13" s="226">
        <f t="shared" si="5"/>
        <v>12</v>
      </c>
      <c r="AB13" s="226">
        <f t="shared" si="22"/>
        <v>100</v>
      </c>
      <c r="AC13" s="226">
        <f t="shared" si="6"/>
        <v>12</v>
      </c>
      <c r="AD13" s="226">
        <f t="shared" si="6"/>
        <v>12</v>
      </c>
      <c r="AE13" s="226">
        <f>AD13/AC13*100</f>
        <v>100</v>
      </c>
      <c r="AF13" s="226">
        <f t="shared" si="7"/>
        <v>12</v>
      </c>
      <c r="AG13" s="226">
        <f t="shared" si="7"/>
        <v>12</v>
      </c>
      <c r="AH13" s="226">
        <f t="shared" si="19"/>
        <v>100</v>
      </c>
      <c r="AI13" s="226">
        <f t="shared" si="8"/>
        <v>12</v>
      </c>
      <c r="AJ13" s="226">
        <f t="shared" si="8"/>
        <v>12</v>
      </c>
      <c r="AK13" s="226">
        <f t="shared" si="9"/>
        <v>100</v>
      </c>
      <c r="AL13" s="226">
        <f t="shared" si="10"/>
        <v>12</v>
      </c>
      <c r="AM13" s="226">
        <f t="shared" si="10"/>
        <v>12</v>
      </c>
      <c r="AN13" s="226">
        <f t="shared" si="20"/>
        <v>100</v>
      </c>
      <c r="AO13" s="226">
        <f t="shared" si="11"/>
        <v>12</v>
      </c>
      <c r="AP13" s="226"/>
      <c r="AQ13" s="226"/>
    </row>
    <row r="14" spans="1:43" s="224" customFormat="1" ht="96" customHeight="1">
      <c r="A14" s="226">
        <v>6</v>
      </c>
      <c r="B14" s="227" t="s">
        <v>502</v>
      </c>
      <c r="C14" s="228">
        <v>392</v>
      </c>
      <c r="D14" s="228">
        <v>420</v>
      </c>
      <c r="E14" s="228">
        <v>400</v>
      </c>
      <c r="F14" s="226">
        <v>400</v>
      </c>
      <c r="G14" s="226">
        <f t="shared" si="12"/>
        <v>100</v>
      </c>
      <c r="H14" s="226">
        <v>400</v>
      </c>
      <c r="I14" s="226">
        <f t="shared" si="13"/>
        <v>400</v>
      </c>
      <c r="J14" s="226">
        <f t="shared" si="14"/>
        <v>100</v>
      </c>
      <c r="K14" s="226">
        <v>400</v>
      </c>
      <c r="L14" s="226">
        <f t="shared" si="15"/>
        <v>400</v>
      </c>
      <c r="M14" s="226">
        <f t="shared" si="16"/>
        <v>100</v>
      </c>
      <c r="N14" s="226">
        <f t="shared" si="0"/>
        <v>400</v>
      </c>
      <c r="O14" s="226">
        <f t="shared" si="0"/>
        <v>400</v>
      </c>
      <c r="P14" s="226">
        <f t="shared" si="21"/>
        <v>100</v>
      </c>
      <c r="Q14" s="226">
        <f t="shared" si="1"/>
        <v>400</v>
      </c>
      <c r="R14" s="226">
        <f t="shared" si="1"/>
        <v>400</v>
      </c>
      <c r="S14" s="226">
        <f t="shared" si="17"/>
        <v>100</v>
      </c>
      <c r="T14" s="226">
        <f t="shared" si="2"/>
        <v>400</v>
      </c>
      <c r="U14" s="226">
        <f t="shared" si="2"/>
        <v>400</v>
      </c>
      <c r="V14" s="226">
        <f t="shared" si="18"/>
        <v>100</v>
      </c>
      <c r="W14" s="226">
        <f t="shared" si="3"/>
        <v>400</v>
      </c>
      <c r="X14" s="226">
        <f t="shared" si="3"/>
        <v>400</v>
      </c>
      <c r="Y14" s="226">
        <f t="shared" si="4"/>
        <v>100</v>
      </c>
      <c r="Z14" s="226">
        <f t="shared" si="5"/>
        <v>400</v>
      </c>
      <c r="AA14" s="226">
        <f t="shared" si="5"/>
        <v>400</v>
      </c>
      <c r="AB14" s="226">
        <f t="shared" si="22"/>
        <v>100</v>
      </c>
      <c r="AC14" s="226">
        <f t="shared" si="6"/>
        <v>400</v>
      </c>
      <c r="AD14" s="226">
        <f t="shared" si="6"/>
        <v>400</v>
      </c>
      <c r="AE14" s="226">
        <f aca="true" t="shared" si="23" ref="AE14:AE41">AD14/AC14*100</f>
        <v>100</v>
      </c>
      <c r="AF14" s="226">
        <f t="shared" si="7"/>
        <v>400</v>
      </c>
      <c r="AG14" s="226">
        <f t="shared" si="7"/>
        <v>400</v>
      </c>
      <c r="AH14" s="226">
        <f t="shared" si="19"/>
        <v>100</v>
      </c>
      <c r="AI14" s="226">
        <f t="shared" si="8"/>
        <v>400</v>
      </c>
      <c r="AJ14" s="226">
        <f t="shared" si="8"/>
        <v>400</v>
      </c>
      <c r="AK14" s="226">
        <f t="shared" si="9"/>
        <v>100</v>
      </c>
      <c r="AL14" s="226">
        <f t="shared" si="10"/>
        <v>400</v>
      </c>
      <c r="AM14" s="226">
        <f t="shared" si="10"/>
        <v>400</v>
      </c>
      <c r="AN14" s="226">
        <f t="shared" si="20"/>
        <v>100</v>
      </c>
      <c r="AO14" s="226">
        <f t="shared" si="11"/>
        <v>400</v>
      </c>
      <c r="AP14" s="226"/>
      <c r="AQ14" s="226"/>
    </row>
    <row r="15" spans="1:43" s="224" customFormat="1" ht="135" customHeight="1">
      <c r="A15" s="226">
        <v>7</v>
      </c>
      <c r="B15" s="227" t="s">
        <v>503</v>
      </c>
      <c r="C15" s="228">
        <v>12</v>
      </c>
      <c r="D15" s="228">
        <v>29.4</v>
      </c>
      <c r="E15" s="228">
        <v>29.4</v>
      </c>
      <c r="F15" s="226">
        <f>I15+L15+O15+R15+U15+X15+AA15+AD15+AG15+AJ15+AM15</f>
        <v>26.949999999999996</v>
      </c>
      <c r="G15" s="226">
        <f t="shared" si="12"/>
        <v>91.66666666666666</v>
      </c>
      <c r="H15" s="226">
        <f>E15/12</f>
        <v>2.4499999999999997</v>
      </c>
      <c r="I15" s="226">
        <f t="shared" si="13"/>
        <v>2.4499999999999997</v>
      </c>
      <c r="J15" s="226">
        <f t="shared" si="14"/>
        <v>100</v>
      </c>
      <c r="K15" s="226">
        <f aca="true" t="shared" si="24" ref="K15:K49">H15</f>
        <v>2.4499999999999997</v>
      </c>
      <c r="L15" s="226">
        <f t="shared" si="15"/>
        <v>2.4499999999999997</v>
      </c>
      <c r="M15" s="226">
        <f t="shared" si="16"/>
        <v>100</v>
      </c>
      <c r="N15" s="226">
        <f t="shared" si="0"/>
        <v>2.4499999999999997</v>
      </c>
      <c r="O15" s="226">
        <f t="shared" si="0"/>
        <v>2.4499999999999997</v>
      </c>
      <c r="P15" s="226">
        <f t="shared" si="21"/>
        <v>100</v>
      </c>
      <c r="Q15" s="226">
        <f t="shared" si="1"/>
        <v>2.4499999999999997</v>
      </c>
      <c r="R15" s="226">
        <f t="shared" si="1"/>
        <v>2.4499999999999997</v>
      </c>
      <c r="S15" s="226">
        <f t="shared" si="17"/>
        <v>100</v>
      </c>
      <c r="T15" s="226">
        <f t="shared" si="2"/>
        <v>2.4499999999999997</v>
      </c>
      <c r="U15" s="226">
        <f t="shared" si="2"/>
        <v>2.4499999999999997</v>
      </c>
      <c r="V15" s="226">
        <f t="shared" si="18"/>
        <v>100</v>
      </c>
      <c r="W15" s="226">
        <f t="shared" si="3"/>
        <v>2.4499999999999997</v>
      </c>
      <c r="X15" s="226">
        <f t="shared" si="3"/>
        <v>2.4499999999999997</v>
      </c>
      <c r="Y15" s="226">
        <f t="shared" si="4"/>
        <v>100</v>
      </c>
      <c r="Z15" s="226">
        <f t="shared" si="5"/>
        <v>2.4499999999999997</v>
      </c>
      <c r="AA15" s="226">
        <f t="shared" si="5"/>
        <v>2.4499999999999997</v>
      </c>
      <c r="AB15" s="226">
        <f t="shared" si="22"/>
        <v>100</v>
      </c>
      <c r="AC15" s="226">
        <f t="shared" si="6"/>
        <v>2.4499999999999997</v>
      </c>
      <c r="AD15" s="226">
        <f t="shared" si="6"/>
        <v>2.4499999999999997</v>
      </c>
      <c r="AE15" s="226">
        <f t="shared" si="23"/>
        <v>100</v>
      </c>
      <c r="AF15" s="226">
        <f t="shared" si="7"/>
        <v>2.4499999999999997</v>
      </c>
      <c r="AG15" s="226">
        <f t="shared" si="7"/>
        <v>2.4499999999999997</v>
      </c>
      <c r="AH15" s="226">
        <f t="shared" si="19"/>
        <v>100</v>
      </c>
      <c r="AI15" s="226">
        <f t="shared" si="8"/>
        <v>2.4499999999999997</v>
      </c>
      <c r="AJ15" s="226">
        <f t="shared" si="8"/>
        <v>2.4499999999999997</v>
      </c>
      <c r="AK15" s="226">
        <f t="shared" si="9"/>
        <v>100</v>
      </c>
      <c r="AL15" s="226">
        <f t="shared" si="10"/>
        <v>2.4499999999999997</v>
      </c>
      <c r="AM15" s="226">
        <f t="shared" si="10"/>
        <v>2.4499999999999997</v>
      </c>
      <c r="AN15" s="226">
        <f t="shared" si="20"/>
        <v>100</v>
      </c>
      <c r="AO15" s="226">
        <f t="shared" si="11"/>
        <v>2.4499999999999997</v>
      </c>
      <c r="AP15" s="226"/>
      <c r="AQ15" s="226"/>
    </row>
    <row r="16" spans="1:43" s="224" customFormat="1" ht="93" customHeight="1">
      <c r="A16" s="226">
        <v>8</v>
      </c>
      <c r="B16" s="227" t="s">
        <v>504</v>
      </c>
      <c r="C16" s="228">
        <v>4831</v>
      </c>
      <c r="D16" s="228">
        <v>9414</v>
      </c>
      <c r="E16" s="228">
        <v>5846</v>
      </c>
      <c r="F16" s="226">
        <f>I16+L16+O16+R16+U16+X16+AA16+AD16+AG16+AJ16+AM16</f>
        <v>5358.833333333334</v>
      </c>
      <c r="G16" s="226">
        <f t="shared" si="12"/>
        <v>91.66666666666667</v>
      </c>
      <c r="H16" s="226">
        <f>E16/12</f>
        <v>487.1666666666667</v>
      </c>
      <c r="I16" s="226">
        <f t="shared" si="13"/>
        <v>487.1666666666667</v>
      </c>
      <c r="J16" s="226">
        <f t="shared" si="14"/>
        <v>100</v>
      </c>
      <c r="K16" s="226">
        <f t="shared" si="24"/>
        <v>487.1666666666667</v>
      </c>
      <c r="L16" s="226">
        <f t="shared" si="15"/>
        <v>487.1666666666667</v>
      </c>
      <c r="M16" s="226">
        <f t="shared" si="16"/>
        <v>100</v>
      </c>
      <c r="N16" s="226">
        <f t="shared" si="0"/>
        <v>487.1666666666667</v>
      </c>
      <c r="O16" s="226">
        <f t="shared" si="0"/>
        <v>487.1666666666667</v>
      </c>
      <c r="P16" s="226">
        <f t="shared" si="21"/>
        <v>100</v>
      </c>
      <c r="Q16" s="226">
        <f t="shared" si="1"/>
        <v>487.1666666666667</v>
      </c>
      <c r="R16" s="226">
        <f t="shared" si="1"/>
        <v>487.1666666666667</v>
      </c>
      <c r="S16" s="226">
        <f t="shared" si="17"/>
        <v>100</v>
      </c>
      <c r="T16" s="226">
        <f t="shared" si="2"/>
        <v>487.1666666666667</v>
      </c>
      <c r="U16" s="226">
        <f t="shared" si="2"/>
        <v>487.1666666666667</v>
      </c>
      <c r="V16" s="226">
        <f t="shared" si="18"/>
        <v>100</v>
      </c>
      <c r="W16" s="226">
        <f t="shared" si="3"/>
        <v>487.1666666666667</v>
      </c>
      <c r="X16" s="226">
        <f t="shared" si="3"/>
        <v>487.1666666666667</v>
      </c>
      <c r="Y16" s="226">
        <f t="shared" si="4"/>
        <v>100</v>
      </c>
      <c r="Z16" s="226">
        <f t="shared" si="5"/>
        <v>487.1666666666667</v>
      </c>
      <c r="AA16" s="226">
        <f t="shared" si="5"/>
        <v>487.1666666666667</v>
      </c>
      <c r="AB16" s="226">
        <f t="shared" si="22"/>
        <v>100</v>
      </c>
      <c r="AC16" s="226">
        <f t="shared" si="6"/>
        <v>487.1666666666667</v>
      </c>
      <c r="AD16" s="226">
        <f t="shared" si="6"/>
        <v>487.1666666666667</v>
      </c>
      <c r="AE16" s="226">
        <f t="shared" si="23"/>
        <v>100</v>
      </c>
      <c r="AF16" s="226">
        <f t="shared" si="7"/>
        <v>487.1666666666667</v>
      </c>
      <c r="AG16" s="226">
        <f t="shared" si="7"/>
        <v>487.1666666666667</v>
      </c>
      <c r="AH16" s="226">
        <f t="shared" si="19"/>
        <v>100</v>
      </c>
      <c r="AI16" s="226">
        <f t="shared" si="8"/>
        <v>487.1666666666667</v>
      </c>
      <c r="AJ16" s="226">
        <f t="shared" si="8"/>
        <v>487.1666666666667</v>
      </c>
      <c r="AK16" s="226">
        <f t="shared" si="9"/>
        <v>100</v>
      </c>
      <c r="AL16" s="226">
        <f t="shared" si="10"/>
        <v>487.1666666666667</v>
      </c>
      <c r="AM16" s="226">
        <f t="shared" si="10"/>
        <v>487.1666666666667</v>
      </c>
      <c r="AN16" s="226">
        <f t="shared" si="20"/>
        <v>100</v>
      </c>
      <c r="AO16" s="226">
        <f t="shared" si="11"/>
        <v>487.1666666666667</v>
      </c>
      <c r="AP16" s="226"/>
      <c r="AQ16" s="226"/>
    </row>
    <row r="17" spans="1:43" s="224" customFormat="1" ht="107.25" customHeight="1">
      <c r="A17" s="226">
        <v>9</v>
      </c>
      <c r="B17" s="227" t="s">
        <v>505</v>
      </c>
      <c r="C17" s="226">
        <v>184118</v>
      </c>
      <c r="D17" s="228">
        <v>295000</v>
      </c>
      <c r="E17" s="228">
        <v>210000</v>
      </c>
      <c r="F17" s="226">
        <f>I17+L17+O17+R17+U17+X17+AA17+AD17+AG17+AJ17+AM17</f>
        <v>192500</v>
      </c>
      <c r="G17" s="226">
        <f t="shared" si="12"/>
        <v>91.66666666666666</v>
      </c>
      <c r="H17" s="226">
        <f>E17/12</f>
        <v>17500</v>
      </c>
      <c r="I17" s="226">
        <f t="shared" si="13"/>
        <v>17500</v>
      </c>
      <c r="J17" s="226">
        <f t="shared" si="14"/>
        <v>100</v>
      </c>
      <c r="K17" s="226">
        <f t="shared" si="24"/>
        <v>17500</v>
      </c>
      <c r="L17" s="226">
        <f t="shared" si="15"/>
        <v>17500</v>
      </c>
      <c r="M17" s="226">
        <f t="shared" si="16"/>
        <v>100</v>
      </c>
      <c r="N17" s="226">
        <f t="shared" si="0"/>
        <v>17500</v>
      </c>
      <c r="O17" s="226">
        <f t="shared" si="0"/>
        <v>17500</v>
      </c>
      <c r="P17" s="226">
        <f t="shared" si="21"/>
        <v>100</v>
      </c>
      <c r="Q17" s="226">
        <f t="shared" si="1"/>
        <v>17500</v>
      </c>
      <c r="R17" s="226">
        <f t="shared" si="1"/>
        <v>17500</v>
      </c>
      <c r="S17" s="226">
        <f t="shared" si="17"/>
        <v>100</v>
      </c>
      <c r="T17" s="226">
        <f t="shared" si="2"/>
        <v>17500</v>
      </c>
      <c r="U17" s="226">
        <f t="shared" si="2"/>
        <v>17500</v>
      </c>
      <c r="V17" s="226">
        <f t="shared" si="18"/>
        <v>100</v>
      </c>
      <c r="W17" s="226">
        <f t="shared" si="3"/>
        <v>17500</v>
      </c>
      <c r="X17" s="226">
        <f t="shared" si="3"/>
        <v>17500</v>
      </c>
      <c r="Y17" s="226">
        <f t="shared" si="4"/>
        <v>100</v>
      </c>
      <c r="Z17" s="226">
        <f t="shared" si="5"/>
        <v>17500</v>
      </c>
      <c r="AA17" s="226">
        <f t="shared" si="5"/>
        <v>17500</v>
      </c>
      <c r="AB17" s="226">
        <f t="shared" si="22"/>
        <v>100</v>
      </c>
      <c r="AC17" s="226">
        <f t="shared" si="6"/>
        <v>17500</v>
      </c>
      <c r="AD17" s="226">
        <f t="shared" si="6"/>
        <v>17500</v>
      </c>
      <c r="AE17" s="226">
        <f t="shared" si="23"/>
        <v>100</v>
      </c>
      <c r="AF17" s="226">
        <f t="shared" si="7"/>
        <v>17500</v>
      </c>
      <c r="AG17" s="226">
        <f t="shared" si="7"/>
        <v>17500</v>
      </c>
      <c r="AH17" s="226">
        <f t="shared" si="19"/>
        <v>100</v>
      </c>
      <c r="AI17" s="226">
        <f t="shared" si="8"/>
        <v>17500</v>
      </c>
      <c r="AJ17" s="226">
        <f t="shared" si="8"/>
        <v>17500</v>
      </c>
      <c r="AK17" s="226">
        <f t="shared" si="9"/>
        <v>100</v>
      </c>
      <c r="AL17" s="226">
        <f t="shared" si="10"/>
        <v>17500</v>
      </c>
      <c r="AM17" s="226">
        <f t="shared" si="10"/>
        <v>17500</v>
      </c>
      <c r="AN17" s="226">
        <f t="shared" si="20"/>
        <v>100</v>
      </c>
      <c r="AO17" s="226">
        <f t="shared" si="11"/>
        <v>17500</v>
      </c>
      <c r="AP17" s="226"/>
      <c r="AQ17" s="226"/>
    </row>
    <row r="18" spans="1:43" s="224" customFormat="1" ht="84" customHeight="1">
      <c r="A18" s="226">
        <v>10</v>
      </c>
      <c r="B18" s="227" t="s">
        <v>506</v>
      </c>
      <c r="C18" s="228">
        <v>60</v>
      </c>
      <c r="D18" s="228">
        <v>98</v>
      </c>
      <c r="E18" s="228">
        <v>72</v>
      </c>
      <c r="F18" s="226">
        <v>72</v>
      </c>
      <c r="G18" s="226">
        <f t="shared" si="12"/>
        <v>100</v>
      </c>
      <c r="H18" s="226">
        <v>72</v>
      </c>
      <c r="I18" s="226">
        <f t="shared" si="13"/>
        <v>72</v>
      </c>
      <c r="J18" s="226">
        <f t="shared" si="14"/>
        <v>100</v>
      </c>
      <c r="K18" s="226">
        <f t="shared" si="24"/>
        <v>72</v>
      </c>
      <c r="L18" s="226">
        <f t="shared" si="15"/>
        <v>72</v>
      </c>
      <c r="M18" s="226">
        <f t="shared" si="16"/>
        <v>100</v>
      </c>
      <c r="N18" s="226">
        <f t="shared" si="0"/>
        <v>72</v>
      </c>
      <c r="O18" s="226">
        <f t="shared" si="0"/>
        <v>72</v>
      </c>
      <c r="P18" s="226">
        <f t="shared" si="21"/>
        <v>100</v>
      </c>
      <c r="Q18" s="226">
        <f t="shared" si="1"/>
        <v>72</v>
      </c>
      <c r="R18" s="226">
        <f t="shared" si="1"/>
        <v>72</v>
      </c>
      <c r="S18" s="226">
        <f t="shared" si="17"/>
        <v>100</v>
      </c>
      <c r="T18" s="226">
        <f t="shared" si="2"/>
        <v>72</v>
      </c>
      <c r="U18" s="226">
        <f t="shared" si="2"/>
        <v>72</v>
      </c>
      <c r="V18" s="226">
        <f t="shared" si="18"/>
        <v>100</v>
      </c>
      <c r="W18" s="226">
        <f t="shared" si="3"/>
        <v>72</v>
      </c>
      <c r="X18" s="226">
        <f t="shared" si="3"/>
        <v>72</v>
      </c>
      <c r="Y18" s="226">
        <f t="shared" si="4"/>
        <v>100</v>
      </c>
      <c r="Z18" s="226">
        <f t="shared" si="5"/>
        <v>72</v>
      </c>
      <c r="AA18" s="226">
        <f t="shared" si="5"/>
        <v>72</v>
      </c>
      <c r="AB18" s="226">
        <f t="shared" si="22"/>
        <v>100</v>
      </c>
      <c r="AC18" s="226">
        <f t="shared" si="6"/>
        <v>72</v>
      </c>
      <c r="AD18" s="226">
        <f t="shared" si="6"/>
        <v>72</v>
      </c>
      <c r="AE18" s="226">
        <f t="shared" si="23"/>
        <v>100</v>
      </c>
      <c r="AF18" s="226">
        <f t="shared" si="7"/>
        <v>72</v>
      </c>
      <c r="AG18" s="226">
        <f t="shared" si="7"/>
        <v>72</v>
      </c>
      <c r="AH18" s="226">
        <f t="shared" si="19"/>
        <v>100</v>
      </c>
      <c r="AI18" s="226">
        <f t="shared" si="8"/>
        <v>72</v>
      </c>
      <c r="AJ18" s="226">
        <f t="shared" si="8"/>
        <v>72</v>
      </c>
      <c r="AK18" s="226">
        <f t="shared" si="9"/>
        <v>100</v>
      </c>
      <c r="AL18" s="226">
        <f t="shared" si="10"/>
        <v>72</v>
      </c>
      <c r="AM18" s="226">
        <f t="shared" si="10"/>
        <v>72</v>
      </c>
      <c r="AN18" s="226">
        <f t="shared" si="20"/>
        <v>100</v>
      </c>
      <c r="AO18" s="226">
        <f t="shared" si="11"/>
        <v>72</v>
      </c>
      <c r="AP18" s="226"/>
      <c r="AQ18" s="226"/>
    </row>
    <row r="19" spans="1:43" s="224" customFormat="1" ht="141.75" customHeight="1">
      <c r="A19" s="226">
        <v>11</v>
      </c>
      <c r="B19" s="227" t="s">
        <v>507</v>
      </c>
      <c r="C19" s="228">
        <v>75</v>
      </c>
      <c r="D19" s="228">
        <v>100</v>
      </c>
      <c r="E19" s="228">
        <v>85</v>
      </c>
      <c r="F19" s="226">
        <v>85</v>
      </c>
      <c r="G19" s="226">
        <f t="shared" si="12"/>
        <v>100</v>
      </c>
      <c r="H19" s="226">
        <v>85</v>
      </c>
      <c r="I19" s="226">
        <f t="shared" si="13"/>
        <v>85</v>
      </c>
      <c r="J19" s="226">
        <f t="shared" si="14"/>
        <v>100</v>
      </c>
      <c r="K19" s="226">
        <f t="shared" si="24"/>
        <v>85</v>
      </c>
      <c r="L19" s="226">
        <f t="shared" si="15"/>
        <v>85</v>
      </c>
      <c r="M19" s="226">
        <f t="shared" si="16"/>
        <v>100</v>
      </c>
      <c r="N19" s="226">
        <f t="shared" si="0"/>
        <v>85</v>
      </c>
      <c r="O19" s="226">
        <f t="shared" si="0"/>
        <v>85</v>
      </c>
      <c r="P19" s="226">
        <f t="shared" si="21"/>
        <v>100</v>
      </c>
      <c r="Q19" s="226">
        <f t="shared" si="1"/>
        <v>85</v>
      </c>
      <c r="R19" s="226">
        <f t="shared" si="1"/>
        <v>85</v>
      </c>
      <c r="S19" s="226">
        <f t="shared" si="17"/>
        <v>100</v>
      </c>
      <c r="T19" s="226">
        <f t="shared" si="2"/>
        <v>85</v>
      </c>
      <c r="U19" s="226">
        <f t="shared" si="2"/>
        <v>85</v>
      </c>
      <c r="V19" s="226">
        <f t="shared" si="18"/>
        <v>100</v>
      </c>
      <c r="W19" s="226">
        <f t="shared" si="3"/>
        <v>85</v>
      </c>
      <c r="X19" s="226">
        <f t="shared" si="3"/>
        <v>85</v>
      </c>
      <c r="Y19" s="226">
        <f t="shared" si="4"/>
        <v>100</v>
      </c>
      <c r="Z19" s="226">
        <f t="shared" si="5"/>
        <v>85</v>
      </c>
      <c r="AA19" s="226">
        <f t="shared" si="5"/>
        <v>85</v>
      </c>
      <c r="AB19" s="226">
        <f t="shared" si="22"/>
        <v>100</v>
      </c>
      <c r="AC19" s="226">
        <f t="shared" si="6"/>
        <v>85</v>
      </c>
      <c r="AD19" s="226">
        <v>85</v>
      </c>
      <c r="AE19" s="226">
        <f t="shared" si="23"/>
        <v>100</v>
      </c>
      <c r="AF19" s="226">
        <f t="shared" si="7"/>
        <v>85</v>
      </c>
      <c r="AG19" s="226">
        <f t="shared" si="7"/>
        <v>85</v>
      </c>
      <c r="AH19" s="226">
        <f t="shared" si="19"/>
        <v>100</v>
      </c>
      <c r="AI19" s="226">
        <f t="shared" si="8"/>
        <v>85</v>
      </c>
      <c r="AJ19" s="226">
        <f t="shared" si="8"/>
        <v>85</v>
      </c>
      <c r="AK19" s="226">
        <f t="shared" si="9"/>
        <v>100</v>
      </c>
      <c r="AL19" s="226">
        <f t="shared" si="10"/>
        <v>85</v>
      </c>
      <c r="AM19" s="226">
        <f t="shared" si="10"/>
        <v>85</v>
      </c>
      <c r="AN19" s="226">
        <f t="shared" si="20"/>
        <v>100</v>
      </c>
      <c r="AO19" s="226">
        <f t="shared" si="11"/>
        <v>85</v>
      </c>
      <c r="AP19" s="226"/>
      <c r="AQ19" s="226"/>
    </row>
    <row r="20" spans="1:43" s="224" customFormat="1" ht="93" customHeight="1">
      <c r="A20" s="226">
        <v>12</v>
      </c>
      <c r="B20" s="227" t="s">
        <v>508</v>
      </c>
      <c r="C20" s="228">
        <v>0</v>
      </c>
      <c r="D20" s="228">
        <v>6</v>
      </c>
      <c r="E20" s="228">
        <v>0</v>
      </c>
      <c r="F20" s="226">
        <f>I20+L20+O20+R20+U20+X20+AA20+AD20+AG20+AJ20</f>
        <v>0</v>
      </c>
      <c r="G20" s="226"/>
      <c r="H20" s="226">
        <f aca="true" t="shared" si="25" ref="H20:H39">E20/12</f>
        <v>0</v>
      </c>
      <c r="I20" s="226">
        <f t="shared" si="13"/>
        <v>0</v>
      </c>
      <c r="J20" s="226"/>
      <c r="K20" s="226">
        <f t="shared" si="24"/>
        <v>0</v>
      </c>
      <c r="L20" s="226">
        <f t="shared" si="15"/>
        <v>0</v>
      </c>
      <c r="M20" s="226"/>
      <c r="N20" s="226">
        <f t="shared" si="0"/>
        <v>0</v>
      </c>
      <c r="O20" s="226">
        <f t="shared" si="0"/>
        <v>0</v>
      </c>
      <c r="P20" s="226"/>
      <c r="Q20" s="226">
        <f t="shared" si="1"/>
        <v>0</v>
      </c>
      <c r="R20" s="226">
        <f t="shared" si="1"/>
        <v>0</v>
      </c>
      <c r="S20" s="226"/>
      <c r="T20" s="226">
        <f t="shared" si="2"/>
        <v>0</v>
      </c>
      <c r="U20" s="226">
        <f t="shared" si="2"/>
        <v>0</v>
      </c>
      <c r="V20" s="226"/>
      <c r="W20" s="226">
        <f t="shared" si="3"/>
        <v>0</v>
      </c>
      <c r="X20" s="226">
        <f t="shared" si="3"/>
        <v>0</v>
      </c>
      <c r="Y20" s="226"/>
      <c r="Z20" s="226">
        <f t="shared" si="5"/>
        <v>0</v>
      </c>
      <c r="AA20" s="226">
        <f t="shared" si="5"/>
        <v>0</v>
      </c>
      <c r="AB20" s="226"/>
      <c r="AC20" s="226">
        <f>Z20</f>
        <v>0</v>
      </c>
      <c r="AD20" s="226">
        <f>AA20</f>
        <v>0</v>
      </c>
      <c r="AE20" s="226"/>
      <c r="AF20" s="226">
        <f t="shared" si="7"/>
        <v>0</v>
      </c>
      <c r="AG20" s="226">
        <f t="shared" si="7"/>
        <v>0</v>
      </c>
      <c r="AH20" s="226" t="e">
        <f t="shared" si="19"/>
        <v>#DIV/0!</v>
      </c>
      <c r="AI20" s="226">
        <f t="shared" si="8"/>
        <v>0</v>
      </c>
      <c r="AJ20" s="226">
        <f t="shared" si="8"/>
        <v>0</v>
      </c>
      <c r="AK20" s="226"/>
      <c r="AL20" s="226">
        <f t="shared" si="10"/>
        <v>0</v>
      </c>
      <c r="AM20" s="226">
        <f t="shared" si="10"/>
        <v>0</v>
      </c>
      <c r="AN20" s="226"/>
      <c r="AO20" s="226">
        <f t="shared" si="11"/>
        <v>0</v>
      </c>
      <c r="AP20" s="226"/>
      <c r="AQ20" s="226"/>
    </row>
    <row r="21" spans="1:43" ht="41.25">
      <c r="A21" s="230">
        <v>13</v>
      </c>
      <c r="B21" s="227" t="s">
        <v>509</v>
      </c>
      <c r="C21" s="228">
        <v>428</v>
      </c>
      <c r="D21" s="228">
        <v>918</v>
      </c>
      <c r="E21" s="228">
        <v>568</v>
      </c>
      <c r="F21" s="226">
        <f aca="true" t="shared" si="26" ref="F21:F27">I21+L21+O21+R21+U21+X21+AA21+AD21+AG21+AJ21+AM21</f>
        <v>520.6666666666666</v>
      </c>
      <c r="G21" s="226">
        <f t="shared" si="12"/>
        <v>91.66666666666666</v>
      </c>
      <c r="H21" s="226">
        <f t="shared" si="25"/>
        <v>47.333333333333336</v>
      </c>
      <c r="I21" s="226">
        <f t="shared" si="13"/>
        <v>47.333333333333336</v>
      </c>
      <c r="J21" s="226">
        <f t="shared" si="14"/>
        <v>100</v>
      </c>
      <c r="K21" s="226">
        <f t="shared" si="24"/>
        <v>47.333333333333336</v>
      </c>
      <c r="L21" s="226">
        <f t="shared" si="15"/>
        <v>47.333333333333336</v>
      </c>
      <c r="M21" s="226">
        <f t="shared" si="16"/>
        <v>100</v>
      </c>
      <c r="N21" s="226">
        <f t="shared" si="0"/>
        <v>47.333333333333336</v>
      </c>
      <c r="O21" s="226">
        <f t="shared" si="0"/>
        <v>47.333333333333336</v>
      </c>
      <c r="P21" s="226">
        <f t="shared" si="21"/>
        <v>100</v>
      </c>
      <c r="Q21" s="226">
        <f t="shared" si="1"/>
        <v>47.333333333333336</v>
      </c>
      <c r="R21" s="226">
        <f t="shared" si="1"/>
        <v>47.333333333333336</v>
      </c>
      <c r="S21" s="226">
        <f t="shared" si="17"/>
        <v>100</v>
      </c>
      <c r="T21" s="226">
        <f t="shared" si="2"/>
        <v>47.333333333333336</v>
      </c>
      <c r="U21" s="226">
        <f t="shared" si="2"/>
        <v>47.333333333333336</v>
      </c>
      <c r="V21" s="226">
        <f t="shared" si="18"/>
        <v>100</v>
      </c>
      <c r="W21" s="226">
        <f t="shared" si="3"/>
        <v>47.333333333333336</v>
      </c>
      <c r="X21" s="226">
        <f t="shared" si="3"/>
        <v>47.333333333333336</v>
      </c>
      <c r="Y21" s="226">
        <f t="shared" si="4"/>
        <v>100</v>
      </c>
      <c r="Z21" s="226">
        <f t="shared" si="5"/>
        <v>47.333333333333336</v>
      </c>
      <c r="AA21" s="226">
        <f t="shared" si="5"/>
        <v>47.333333333333336</v>
      </c>
      <c r="AB21" s="226">
        <f t="shared" si="22"/>
        <v>100</v>
      </c>
      <c r="AC21" s="226">
        <f t="shared" si="6"/>
        <v>47.333333333333336</v>
      </c>
      <c r="AD21" s="226">
        <f t="shared" si="6"/>
        <v>47.333333333333336</v>
      </c>
      <c r="AE21" s="226">
        <f t="shared" si="23"/>
        <v>100</v>
      </c>
      <c r="AF21" s="226">
        <f t="shared" si="7"/>
        <v>47.333333333333336</v>
      </c>
      <c r="AG21" s="226">
        <f t="shared" si="7"/>
        <v>47.333333333333336</v>
      </c>
      <c r="AH21" s="226">
        <f t="shared" si="19"/>
        <v>100</v>
      </c>
      <c r="AI21" s="226">
        <f t="shared" si="8"/>
        <v>47.333333333333336</v>
      </c>
      <c r="AJ21" s="226">
        <f t="shared" si="8"/>
        <v>47.333333333333336</v>
      </c>
      <c r="AK21" s="226">
        <f t="shared" si="9"/>
        <v>100</v>
      </c>
      <c r="AL21" s="226">
        <f t="shared" si="10"/>
        <v>47.333333333333336</v>
      </c>
      <c r="AM21" s="226">
        <f t="shared" si="10"/>
        <v>47.333333333333336</v>
      </c>
      <c r="AN21" s="226">
        <f t="shared" si="20"/>
        <v>100</v>
      </c>
      <c r="AO21" s="226">
        <f t="shared" si="11"/>
        <v>47.333333333333336</v>
      </c>
      <c r="AP21" s="226"/>
      <c r="AQ21" s="226"/>
    </row>
    <row r="22" spans="1:43" ht="41.25">
      <c r="A22" s="230">
        <v>14</v>
      </c>
      <c r="B22" s="227" t="s">
        <v>510</v>
      </c>
      <c r="C22" s="228">
        <v>982</v>
      </c>
      <c r="D22" s="228">
        <v>982</v>
      </c>
      <c r="E22" s="228">
        <v>982</v>
      </c>
      <c r="F22" s="226">
        <f t="shared" si="26"/>
        <v>900.1666666666667</v>
      </c>
      <c r="G22" s="226">
        <f t="shared" si="12"/>
        <v>91.66666666666667</v>
      </c>
      <c r="H22" s="226">
        <f t="shared" si="25"/>
        <v>81.83333333333333</v>
      </c>
      <c r="I22" s="226">
        <f t="shared" si="13"/>
        <v>81.83333333333333</v>
      </c>
      <c r="J22" s="226">
        <f t="shared" si="14"/>
        <v>100</v>
      </c>
      <c r="K22" s="226">
        <f t="shared" si="24"/>
        <v>81.83333333333333</v>
      </c>
      <c r="L22" s="226">
        <f t="shared" si="15"/>
        <v>81.83333333333333</v>
      </c>
      <c r="M22" s="226">
        <f t="shared" si="16"/>
        <v>100</v>
      </c>
      <c r="N22" s="226">
        <f t="shared" si="0"/>
        <v>81.83333333333333</v>
      </c>
      <c r="O22" s="226">
        <f t="shared" si="0"/>
        <v>81.83333333333333</v>
      </c>
      <c r="P22" s="226">
        <f t="shared" si="21"/>
        <v>100</v>
      </c>
      <c r="Q22" s="226">
        <f t="shared" si="1"/>
        <v>81.83333333333333</v>
      </c>
      <c r="R22" s="226">
        <f t="shared" si="1"/>
        <v>81.83333333333333</v>
      </c>
      <c r="S22" s="226">
        <f t="shared" si="17"/>
        <v>100</v>
      </c>
      <c r="T22" s="226">
        <f t="shared" si="2"/>
        <v>81.83333333333333</v>
      </c>
      <c r="U22" s="226">
        <f t="shared" si="2"/>
        <v>81.83333333333333</v>
      </c>
      <c r="V22" s="226">
        <f t="shared" si="18"/>
        <v>100</v>
      </c>
      <c r="W22" s="226">
        <f t="shared" si="3"/>
        <v>81.83333333333333</v>
      </c>
      <c r="X22" s="226">
        <f t="shared" si="3"/>
        <v>81.83333333333333</v>
      </c>
      <c r="Y22" s="226">
        <f t="shared" si="4"/>
        <v>100</v>
      </c>
      <c r="Z22" s="226">
        <f t="shared" si="5"/>
        <v>81.83333333333333</v>
      </c>
      <c r="AA22" s="226">
        <f t="shared" si="5"/>
        <v>81.83333333333333</v>
      </c>
      <c r="AB22" s="226">
        <f t="shared" si="22"/>
        <v>100</v>
      </c>
      <c r="AC22" s="226">
        <f t="shared" si="6"/>
        <v>81.83333333333333</v>
      </c>
      <c r="AD22" s="226">
        <f t="shared" si="6"/>
        <v>81.83333333333333</v>
      </c>
      <c r="AE22" s="226">
        <f t="shared" si="23"/>
        <v>100</v>
      </c>
      <c r="AF22" s="226">
        <f t="shared" si="7"/>
        <v>81.83333333333333</v>
      </c>
      <c r="AG22" s="226">
        <f t="shared" si="7"/>
        <v>81.83333333333333</v>
      </c>
      <c r="AH22" s="226">
        <f t="shared" si="19"/>
        <v>100</v>
      </c>
      <c r="AI22" s="226">
        <f t="shared" si="8"/>
        <v>81.83333333333333</v>
      </c>
      <c r="AJ22" s="226">
        <f t="shared" si="8"/>
        <v>81.83333333333333</v>
      </c>
      <c r="AK22" s="226">
        <f t="shared" si="9"/>
        <v>100</v>
      </c>
      <c r="AL22" s="226">
        <f t="shared" si="10"/>
        <v>81.83333333333333</v>
      </c>
      <c r="AM22" s="226">
        <f t="shared" si="10"/>
        <v>81.83333333333333</v>
      </c>
      <c r="AN22" s="226">
        <f t="shared" si="20"/>
        <v>100</v>
      </c>
      <c r="AO22" s="226">
        <f t="shared" si="11"/>
        <v>81.83333333333333</v>
      </c>
      <c r="AP22" s="226"/>
      <c r="AQ22" s="226"/>
    </row>
    <row r="23" spans="1:43" ht="27">
      <c r="A23" s="230">
        <v>15</v>
      </c>
      <c r="B23" s="227" t="s">
        <v>511</v>
      </c>
      <c r="C23" s="228">
        <v>236</v>
      </c>
      <c r="D23" s="228">
        <v>236</v>
      </c>
      <c r="E23" s="228">
        <v>236</v>
      </c>
      <c r="F23" s="226">
        <f t="shared" si="26"/>
        <v>216.33333333333331</v>
      </c>
      <c r="G23" s="226">
        <f t="shared" si="12"/>
        <v>91.66666666666666</v>
      </c>
      <c r="H23" s="226">
        <f t="shared" si="25"/>
        <v>19.666666666666668</v>
      </c>
      <c r="I23" s="226">
        <f t="shared" si="13"/>
        <v>19.666666666666668</v>
      </c>
      <c r="J23" s="226">
        <f t="shared" si="14"/>
        <v>100</v>
      </c>
      <c r="K23" s="226">
        <f t="shared" si="24"/>
        <v>19.666666666666668</v>
      </c>
      <c r="L23" s="226">
        <f t="shared" si="15"/>
        <v>19.666666666666668</v>
      </c>
      <c r="M23" s="226">
        <f t="shared" si="16"/>
        <v>100</v>
      </c>
      <c r="N23" s="226">
        <f t="shared" si="0"/>
        <v>19.666666666666668</v>
      </c>
      <c r="O23" s="226">
        <f t="shared" si="0"/>
        <v>19.666666666666668</v>
      </c>
      <c r="P23" s="226">
        <f t="shared" si="21"/>
        <v>100</v>
      </c>
      <c r="Q23" s="226">
        <f t="shared" si="1"/>
        <v>19.666666666666668</v>
      </c>
      <c r="R23" s="226">
        <f t="shared" si="1"/>
        <v>19.666666666666668</v>
      </c>
      <c r="S23" s="226">
        <f t="shared" si="17"/>
        <v>100</v>
      </c>
      <c r="T23" s="226">
        <f t="shared" si="2"/>
        <v>19.666666666666668</v>
      </c>
      <c r="U23" s="226">
        <f t="shared" si="2"/>
        <v>19.666666666666668</v>
      </c>
      <c r="V23" s="226">
        <f t="shared" si="18"/>
        <v>100</v>
      </c>
      <c r="W23" s="226">
        <f t="shared" si="3"/>
        <v>19.666666666666668</v>
      </c>
      <c r="X23" s="226">
        <f t="shared" si="3"/>
        <v>19.666666666666668</v>
      </c>
      <c r="Y23" s="226">
        <f t="shared" si="4"/>
        <v>100</v>
      </c>
      <c r="Z23" s="226">
        <f t="shared" si="5"/>
        <v>19.666666666666668</v>
      </c>
      <c r="AA23" s="226">
        <f t="shared" si="5"/>
        <v>19.666666666666668</v>
      </c>
      <c r="AB23" s="226">
        <f t="shared" si="22"/>
        <v>100</v>
      </c>
      <c r="AC23" s="226">
        <f t="shared" si="6"/>
        <v>19.666666666666668</v>
      </c>
      <c r="AD23" s="226">
        <f t="shared" si="6"/>
        <v>19.666666666666668</v>
      </c>
      <c r="AE23" s="226">
        <f t="shared" si="23"/>
        <v>100</v>
      </c>
      <c r="AF23" s="226">
        <f t="shared" si="7"/>
        <v>19.666666666666668</v>
      </c>
      <c r="AG23" s="226">
        <f t="shared" si="7"/>
        <v>19.666666666666668</v>
      </c>
      <c r="AH23" s="226">
        <f t="shared" si="19"/>
        <v>100</v>
      </c>
      <c r="AI23" s="226">
        <f t="shared" si="8"/>
        <v>19.666666666666668</v>
      </c>
      <c r="AJ23" s="226">
        <f t="shared" si="8"/>
        <v>19.666666666666668</v>
      </c>
      <c r="AK23" s="226">
        <f t="shared" si="9"/>
        <v>100</v>
      </c>
      <c r="AL23" s="226">
        <f t="shared" si="10"/>
        <v>19.666666666666668</v>
      </c>
      <c r="AM23" s="226">
        <f t="shared" si="10"/>
        <v>19.666666666666668</v>
      </c>
      <c r="AN23" s="226">
        <f t="shared" si="20"/>
        <v>100</v>
      </c>
      <c r="AO23" s="226">
        <f t="shared" si="11"/>
        <v>19.666666666666668</v>
      </c>
      <c r="AP23" s="226"/>
      <c r="AQ23" s="226"/>
    </row>
    <row r="24" spans="1:43" ht="54.75">
      <c r="A24" s="230">
        <v>16</v>
      </c>
      <c r="B24" s="227" t="s">
        <v>512</v>
      </c>
      <c r="C24" s="228">
        <v>319</v>
      </c>
      <c r="D24" s="228">
        <v>389</v>
      </c>
      <c r="E24" s="228">
        <v>339</v>
      </c>
      <c r="F24" s="226">
        <f t="shared" si="26"/>
        <v>310.75</v>
      </c>
      <c r="G24" s="226">
        <f t="shared" si="12"/>
        <v>91.66666666666666</v>
      </c>
      <c r="H24" s="226">
        <f t="shared" si="25"/>
        <v>28.25</v>
      </c>
      <c r="I24" s="226">
        <f t="shared" si="13"/>
        <v>28.25</v>
      </c>
      <c r="J24" s="226">
        <f t="shared" si="14"/>
        <v>100</v>
      </c>
      <c r="K24" s="226">
        <f t="shared" si="24"/>
        <v>28.25</v>
      </c>
      <c r="L24" s="226">
        <f t="shared" si="15"/>
        <v>28.25</v>
      </c>
      <c r="M24" s="226">
        <f t="shared" si="16"/>
        <v>100</v>
      </c>
      <c r="N24" s="226">
        <f t="shared" si="0"/>
        <v>28.25</v>
      </c>
      <c r="O24" s="226">
        <f t="shared" si="0"/>
        <v>28.25</v>
      </c>
      <c r="P24" s="226">
        <f t="shared" si="21"/>
        <v>100</v>
      </c>
      <c r="Q24" s="226">
        <f t="shared" si="1"/>
        <v>28.25</v>
      </c>
      <c r="R24" s="226">
        <f t="shared" si="1"/>
        <v>28.25</v>
      </c>
      <c r="S24" s="226">
        <f t="shared" si="17"/>
        <v>100</v>
      </c>
      <c r="T24" s="226">
        <f t="shared" si="2"/>
        <v>28.25</v>
      </c>
      <c r="U24" s="226">
        <f t="shared" si="2"/>
        <v>28.25</v>
      </c>
      <c r="V24" s="226">
        <f t="shared" si="18"/>
        <v>100</v>
      </c>
      <c r="W24" s="226">
        <f t="shared" si="3"/>
        <v>28.25</v>
      </c>
      <c r="X24" s="226">
        <f t="shared" si="3"/>
        <v>28.25</v>
      </c>
      <c r="Y24" s="226">
        <f t="shared" si="4"/>
        <v>100</v>
      </c>
      <c r="Z24" s="226">
        <f t="shared" si="5"/>
        <v>28.25</v>
      </c>
      <c r="AA24" s="226">
        <f t="shared" si="5"/>
        <v>28.25</v>
      </c>
      <c r="AB24" s="226">
        <f t="shared" si="22"/>
        <v>100</v>
      </c>
      <c r="AC24" s="226">
        <f t="shared" si="6"/>
        <v>28.25</v>
      </c>
      <c r="AD24" s="226">
        <f t="shared" si="6"/>
        <v>28.25</v>
      </c>
      <c r="AE24" s="226">
        <f t="shared" si="23"/>
        <v>100</v>
      </c>
      <c r="AF24" s="226">
        <f t="shared" si="7"/>
        <v>28.25</v>
      </c>
      <c r="AG24" s="226">
        <f t="shared" si="7"/>
        <v>28.25</v>
      </c>
      <c r="AH24" s="226">
        <f t="shared" si="19"/>
        <v>100</v>
      </c>
      <c r="AI24" s="226">
        <f t="shared" si="8"/>
        <v>28.25</v>
      </c>
      <c r="AJ24" s="226">
        <f t="shared" si="8"/>
        <v>28.25</v>
      </c>
      <c r="AK24" s="226">
        <f t="shared" si="9"/>
        <v>100</v>
      </c>
      <c r="AL24" s="226">
        <f t="shared" si="10"/>
        <v>28.25</v>
      </c>
      <c r="AM24" s="226">
        <f t="shared" si="10"/>
        <v>28.25</v>
      </c>
      <c r="AN24" s="226">
        <f t="shared" si="20"/>
        <v>100</v>
      </c>
      <c r="AO24" s="226">
        <f t="shared" si="11"/>
        <v>28.25</v>
      </c>
      <c r="AP24" s="226"/>
      <c r="AQ24" s="226"/>
    </row>
    <row r="25" spans="1:43" ht="41.25">
      <c r="A25" s="230">
        <v>17</v>
      </c>
      <c r="B25" s="227" t="s">
        <v>513</v>
      </c>
      <c r="C25" s="228">
        <v>40</v>
      </c>
      <c r="D25" s="228">
        <v>45</v>
      </c>
      <c r="E25" s="228">
        <v>45</v>
      </c>
      <c r="F25" s="226">
        <f t="shared" si="26"/>
        <v>41.25</v>
      </c>
      <c r="G25" s="226">
        <f t="shared" si="12"/>
        <v>91.66666666666666</v>
      </c>
      <c r="H25" s="226">
        <f t="shared" si="25"/>
        <v>3.75</v>
      </c>
      <c r="I25" s="226">
        <f t="shared" si="13"/>
        <v>3.75</v>
      </c>
      <c r="J25" s="226">
        <f t="shared" si="14"/>
        <v>100</v>
      </c>
      <c r="K25" s="226">
        <f t="shared" si="24"/>
        <v>3.75</v>
      </c>
      <c r="L25" s="226">
        <f t="shared" si="15"/>
        <v>3.75</v>
      </c>
      <c r="M25" s="226">
        <f t="shared" si="16"/>
        <v>100</v>
      </c>
      <c r="N25" s="226">
        <f t="shared" si="0"/>
        <v>3.75</v>
      </c>
      <c r="O25" s="226">
        <f t="shared" si="0"/>
        <v>3.75</v>
      </c>
      <c r="P25" s="226">
        <f t="shared" si="21"/>
        <v>100</v>
      </c>
      <c r="Q25" s="226">
        <f t="shared" si="1"/>
        <v>3.75</v>
      </c>
      <c r="R25" s="226">
        <f t="shared" si="1"/>
        <v>3.75</v>
      </c>
      <c r="S25" s="226">
        <f t="shared" si="17"/>
        <v>100</v>
      </c>
      <c r="T25" s="226">
        <f t="shared" si="2"/>
        <v>3.75</v>
      </c>
      <c r="U25" s="226">
        <f t="shared" si="2"/>
        <v>3.75</v>
      </c>
      <c r="V25" s="226">
        <f t="shared" si="18"/>
        <v>100</v>
      </c>
      <c r="W25" s="226">
        <f t="shared" si="3"/>
        <v>3.75</v>
      </c>
      <c r="X25" s="226">
        <f t="shared" si="3"/>
        <v>3.75</v>
      </c>
      <c r="Y25" s="226">
        <f t="shared" si="4"/>
        <v>100</v>
      </c>
      <c r="Z25" s="226">
        <f t="shared" si="5"/>
        <v>3.75</v>
      </c>
      <c r="AA25" s="226">
        <f t="shared" si="5"/>
        <v>3.75</v>
      </c>
      <c r="AB25" s="226">
        <f t="shared" si="22"/>
        <v>100</v>
      </c>
      <c r="AC25" s="226">
        <f t="shared" si="6"/>
        <v>3.75</v>
      </c>
      <c r="AD25" s="226">
        <f t="shared" si="6"/>
        <v>3.75</v>
      </c>
      <c r="AE25" s="226">
        <f t="shared" si="23"/>
        <v>100</v>
      </c>
      <c r="AF25" s="226">
        <f t="shared" si="7"/>
        <v>3.75</v>
      </c>
      <c r="AG25" s="226">
        <f t="shared" si="7"/>
        <v>3.75</v>
      </c>
      <c r="AH25" s="226">
        <f t="shared" si="19"/>
        <v>100</v>
      </c>
      <c r="AI25" s="226">
        <f t="shared" si="8"/>
        <v>3.75</v>
      </c>
      <c r="AJ25" s="226">
        <f t="shared" si="8"/>
        <v>3.75</v>
      </c>
      <c r="AK25" s="226">
        <f t="shared" si="9"/>
        <v>100</v>
      </c>
      <c r="AL25" s="226">
        <f t="shared" si="10"/>
        <v>3.75</v>
      </c>
      <c r="AM25" s="226">
        <f t="shared" si="10"/>
        <v>3.75</v>
      </c>
      <c r="AN25" s="226">
        <f t="shared" si="20"/>
        <v>100</v>
      </c>
      <c r="AO25" s="226">
        <f t="shared" si="11"/>
        <v>3.75</v>
      </c>
      <c r="AP25" s="226"/>
      <c r="AQ25" s="226"/>
    </row>
    <row r="26" spans="1:43" ht="27">
      <c r="A26" s="230">
        <v>18</v>
      </c>
      <c r="B26" s="227" t="s">
        <v>514</v>
      </c>
      <c r="C26" s="228">
        <v>46.8</v>
      </c>
      <c r="D26" s="228">
        <v>47</v>
      </c>
      <c r="E26" s="228">
        <v>47</v>
      </c>
      <c r="F26" s="226">
        <f t="shared" si="26"/>
        <v>43.08333333333333</v>
      </c>
      <c r="G26" s="226">
        <f t="shared" si="12"/>
        <v>91.66666666666666</v>
      </c>
      <c r="H26" s="226">
        <f t="shared" si="25"/>
        <v>3.9166666666666665</v>
      </c>
      <c r="I26" s="226">
        <f t="shared" si="13"/>
        <v>3.9166666666666665</v>
      </c>
      <c r="J26" s="226">
        <f t="shared" si="14"/>
        <v>100</v>
      </c>
      <c r="K26" s="226">
        <f t="shared" si="24"/>
        <v>3.9166666666666665</v>
      </c>
      <c r="L26" s="226">
        <f t="shared" si="15"/>
        <v>3.9166666666666665</v>
      </c>
      <c r="M26" s="226">
        <f t="shared" si="16"/>
        <v>100</v>
      </c>
      <c r="N26" s="226">
        <f t="shared" si="0"/>
        <v>3.9166666666666665</v>
      </c>
      <c r="O26" s="226">
        <f t="shared" si="0"/>
        <v>3.9166666666666665</v>
      </c>
      <c r="P26" s="226">
        <f t="shared" si="21"/>
        <v>100</v>
      </c>
      <c r="Q26" s="226">
        <f t="shared" si="1"/>
        <v>3.9166666666666665</v>
      </c>
      <c r="R26" s="226">
        <f t="shared" si="1"/>
        <v>3.9166666666666665</v>
      </c>
      <c r="S26" s="226">
        <f t="shared" si="17"/>
        <v>100</v>
      </c>
      <c r="T26" s="226">
        <f t="shared" si="2"/>
        <v>3.9166666666666665</v>
      </c>
      <c r="U26" s="226">
        <f t="shared" si="2"/>
        <v>3.9166666666666665</v>
      </c>
      <c r="V26" s="226">
        <f t="shared" si="18"/>
        <v>100</v>
      </c>
      <c r="W26" s="226">
        <f t="shared" si="3"/>
        <v>3.9166666666666665</v>
      </c>
      <c r="X26" s="226">
        <f t="shared" si="3"/>
        <v>3.9166666666666665</v>
      </c>
      <c r="Y26" s="226">
        <f t="shared" si="4"/>
        <v>100</v>
      </c>
      <c r="Z26" s="226">
        <f t="shared" si="5"/>
        <v>3.9166666666666665</v>
      </c>
      <c r="AA26" s="226">
        <f t="shared" si="5"/>
        <v>3.9166666666666665</v>
      </c>
      <c r="AB26" s="226">
        <f t="shared" si="22"/>
        <v>100</v>
      </c>
      <c r="AC26" s="226">
        <f t="shared" si="6"/>
        <v>3.9166666666666665</v>
      </c>
      <c r="AD26" s="226">
        <f t="shared" si="6"/>
        <v>3.9166666666666665</v>
      </c>
      <c r="AE26" s="226">
        <f t="shared" si="23"/>
        <v>100</v>
      </c>
      <c r="AF26" s="226">
        <f t="shared" si="7"/>
        <v>3.9166666666666665</v>
      </c>
      <c r="AG26" s="226">
        <f t="shared" si="7"/>
        <v>3.9166666666666665</v>
      </c>
      <c r="AH26" s="226">
        <f t="shared" si="19"/>
        <v>100</v>
      </c>
      <c r="AI26" s="226">
        <f t="shared" si="8"/>
        <v>3.9166666666666665</v>
      </c>
      <c r="AJ26" s="226">
        <f t="shared" si="8"/>
        <v>3.9166666666666665</v>
      </c>
      <c r="AK26" s="226">
        <f t="shared" si="9"/>
        <v>100</v>
      </c>
      <c r="AL26" s="226">
        <f t="shared" si="10"/>
        <v>3.9166666666666665</v>
      </c>
      <c r="AM26" s="226">
        <f t="shared" si="10"/>
        <v>3.9166666666666665</v>
      </c>
      <c r="AN26" s="226">
        <f t="shared" si="20"/>
        <v>100</v>
      </c>
      <c r="AO26" s="226">
        <f t="shared" si="11"/>
        <v>3.9166666666666665</v>
      </c>
      <c r="AP26" s="226"/>
      <c r="AQ26" s="226"/>
    </row>
    <row r="27" spans="1:43" ht="27">
      <c r="A27" s="230">
        <v>19</v>
      </c>
      <c r="B27" s="227" t="s">
        <v>515</v>
      </c>
      <c r="C27" s="228">
        <v>3372</v>
      </c>
      <c r="D27" s="228">
        <v>3400</v>
      </c>
      <c r="E27" s="228">
        <v>3379</v>
      </c>
      <c r="F27" s="226">
        <f t="shared" si="26"/>
        <v>3097.416666666667</v>
      </c>
      <c r="G27" s="226">
        <f t="shared" si="12"/>
        <v>91.66666666666667</v>
      </c>
      <c r="H27" s="226">
        <f t="shared" si="25"/>
        <v>281.5833333333333</v>
      </c>
      <c r="I27" s="226">
        <f t="shared" si="13"/>
        <v>281.5833333333333</v>
      </c>
      <c r="J27" s="226">
        <f t="shared" si="14"/>
        <v>100</v>
      </c>
      <c r="K27" s="226">
        <f t="shared" si="24"/>
        <v>281.5833333333333</v>
      </c>
      <c r="L27" s="226">
        <f t="shared" si="15"/>
        <v>281.5833333333333</v>
      </c>
      <c r="M27" s="226">
        <f t="shared" si="16"/>
        <v>100</v>
      </c>
      <c r="N27" s="226">
        <f t="shared" si="0"/>
        <v>281.5833333333333</v>
      </c>
      <c r="O27" s="226">
        <f t="shared" si="0"/>
        <v>281.5833333333333</v>
      </c>
      <c r="P27" s="226">
        <f t="shared" si="21"/>
        <v>100</v>
      </c>
      <c r="Q27" s="226">
        <f t="shared" si="1"/>
        <v>281.5833333333333</v>
      </c>
      <c r="R27" s="226">
        <f t="shared" si="1"/>
        <v>281.5833333333333</v>
      </c>
      <c r="S27" s="226">
        <f t="shared" si="17"/>
        <v>100</v>
      </c>
      <c r="T27" s="226">
        <f t="shared" si="2"/>
        <v>281.5833333333333</v>
      </c>
      <c r="U27" s="226">
        <f t="shared" si="2"/>
        <v>281.5833333333333</v>
      </c>
      <c r="V27" s="226">
        <f t="shared" si="18"/>
        <v>100</v>
      </c>
      <c r="W27" s="226">
        <f t="shared" si="3"/>
        <v>281.5833333333333</v>
      </c>
      <c r="X27" s="226">
        <f t="shared" si="3"/>
        <v>281.5833333333333</v>
      </c>
      <c r="Y27" s="226">
        <f t="shared" si="4"/>
        <v>100</v>
      </c>
      <c r="Z27" s="226">
        <f t="shared" si="5"/>
        <v>281.5833333333333</v>
      </c>
      <c r="AA27" s="226">
        <f t="shared" si="5"/>
        <v>281.5833333333333</v>
      </c>
      <c r="AB27" s="226">
        <f t="shared" si="22"/>
        <v>100</v>
      </c>
      <c r="AC27" s="226">
        <f t="shared" si="6"/>
        <v>281.5833333333333</v>
      </c>
      <c r="AD27" s="226">
        <f t="shared" si="6"/>
        <v>281.5833333333333</v>
      </c>
      <c r="AE27" s="226">
        <f t="shared" si="23"/>
        <v>100</v>
      </c>
      <c r="AF27" s="226">
        <f t="shared" si="7"/>
        <v>281.5833333333333</v>
      </c>
      <c r="AG27" s="226">
        <f t="shared" si="7"/>
        <v>281.5833333333333</v>
      </c>
      <c r="AH27" s="226">
        <f t="shared" si="19"/>
        <v>100</v>
      </c>
      <c r="AI27" s="226">
        <f t="shared" si="8"/>
        <v>281.5833333333333</v>
      </c>
      <c r="AJ27" s="226">
        <f t="shared" si="8"/>
        <v>281.5833333333333</v>
      </c>
      <c r="AK27" s="226">
        <f t="shared" si="9"/>
        <v>100</v>
      </c>
      <c r="AL27" s="226">
        <f t="shared" si="10"/>
        <v>281.5833333333333</v>
      </c>
      <c r="AM27" s="226">
        <f t="shared" si="10"/>
        <v>281.5833333333333</v>
      </c>
      <c r="AN27" s="226">
        <f t="shared" si="20"/>
        <v>100</v>
      </c>
      <c r="AO27" s="226">
        <f t="shared" si="11"/>
        <v>281.5833333333333</v>
      </c>
      <c r="AP27" s="226"/>
      <c r="AQ27" s="226"/>
    </row>
    <row r="28" spans="1:43" ht="41.25">
      <c r="A28" s="230">
        <v>20</v>
      </c>
      <c r="B28" s="227" t="s">
        <v>516</v>
      </c>
      <c r="C28" s="228">
        <v>5000</v>
      </c>
      <c r="D28" s="228">
        <v>6006</v>
      </c>
      <c r="E28" s="228">
        <v>5957</v>
      </c>
      <c r="F28" s="226">
        <f aca="true" t="shared" si="27" ref="F28:F39">I28+L28+O28+R28+U28+X28+AA28+AD28+AG28+AJ28+AM28</f>
        <v>5460.583333333334</v>
      </c>
      <c r="G28" s="226">
        <f t="shared" si="12"/>
        <v>91.66666666666667</v>
      </c>
      <c r="H28" s="226">
        <f t="shared" si="25"/>
        <v>496.4166666666667</v>
      </c>
      <c r="I28" s="226">
        <f t="shared" si="13"/>
        <v>496.4166666666667</v>
      </c>
      <c r="J28" s="226">
        <f t="shared" si="14"/>
        <v>100</v>
      </c>
      <c r="K28" s="226">
        <f t="shared" si="24"/>
        <v>496.4166666666667</v>
      </c>
      <c r="L28" s="226">
        <f t="shared" si="15"/>
        <v>496.4166666666667</v>
      </c>
      <c r="M28" s="226">
        <f t="shared" si="16"/>
        <v>100</v>
      </c>
      <c r="N28" s="226">
        <f t="shared" si="0"/>
        <v>496.4166666666667</v>
      </c>
      <c r="O28" s="226">
        <f t="shared" si="0"/>
        <v>496.4166666666667</v>
      </c>
      <c r="P28" s="226">
        <f t="shared" si="21"/>
        <v>100</v>
      </c>
      <c r="Q28" s="226">
        <f t="shared" si="1"/>
        <v>496.4166666666667</v>
      </c>
      <c r="R28" s="226">
        <f t="shared" si="1"/>
        <v>496.4166666666667</v>
      </c>
      <c r="S28" s="226">
        <f t="shared" si="17"/>
        <v>100</v>
      </c>
      <c r="T28" s="226">
        <f t="shared" si="2"/>
        <v>496.4166666666667</v>
      </c>
      <c r="U28" s="226">
        <f t="shared" si="2"/>
        <v>496.4166666666667</v>
      </c>
      <c r="V28" s="226">
        <f t="shared" si="18"/>
        <v>100</v>
      </c>
      <c r="W28" s="226">
        <f t="shared" si="3"/>
        <v>496.4166666666667</v>
      </c>
      <c r="X28" s="226">
        <f t="shared" si="3"/>
        <v>496.4166666666667</v>
      </c>
      <c r="Y28" s="226">
        <f t="shared" si="4"/>
        <v>100</v>
      </c>
      <c r="Z28" s="226">
        <f t="shared" si="5"/>
        <v>496.4166666666667</v>
      </c>
      <c r="AA28" s="226">
        <f t="shared" si="5"/>
        <v>496.4166666666667</v>
      </c>
      <c r="AB28" s="226">
        <f t="shared" si="22"/>
        <v>100</v>
      </c>
      <c r="AC28" s="226">
        <f t="shared" si="6"/>
        <v>496.4166666666667</v>
      </c>
      <c r="AD28" s="226">
        <f t="shared" si="6"/>
        <v>496.4166666666667</v>
      </c>
      <c r="AE28" s="226">
        <f t="shared" si="23"/>
        <v>100</v>
      </c>
      <c r="AF28" s="226">
        <f t="shared" si="7"/>
        <v>496.4166666666667</v>
      </c>
      <c r="AG28" s="226">
        <f t="shared" si="7"/>
        <v>496.4166666666667</v>
      </c>
      <c r="AH28" s="226">
        <f t="shared" si="19"/>
        <v>100</v>
      </c>
      <c r="AI28" s="226">
        <f t="shared" si="8"/>
        <v>496.4166666666667</v>
      </c>
      <c r="AJ28" s="226">
        <f t="shared" si="8"/>
        <v>496.4166666666667</v>
      </c>
      <c r="AK28" s="226">
        <f t="shared" si="9"/>
        <v>100</v>
      </c>
      <c r="AL28" s="226">
        <f t="shared" si="10"/>
        <v>496.4166666666667</v>
      </c>
      <c r="AM28" s="226">
        <f t="shared" si="10"/>
        <v>496.4166666666667</v>
      </c>
      <c r="AN28" s="226">
        <f t="shared" si="20"/>
        <v>100</v>
      </c>
      <c r="AO28" s="226">
        <f t="shared" si="11"/>
        <v>496.4166666666667</v>
      </c>
      <c r="AP28" s="226"/>
      <c r="AQ28" s="226"/>
    </row>
    <row r="29" spans="1:43" ht="54.75">
      <c r="A29" s="230">
        <v>21</v>
      </c>
      <c r="B29" s="227" t="s">
        <v>517</v>
      </c>
      <c r="C29" s="228">
        <v>26000</v>
      </c>
      <c r="D29" s="228">
        <v>5000</v>
      </c>
      <c r="E29" s="228">
        <v>5000</v>
      </c>
      <c r="F29" s="226">
        <f t="shared" si="27"/>
        <v>4583.333333333333</v>
      </c>
      <c r="G29" s="226">
        <f t="shared" si="12"/>
        <v>91.66666666666666</v>
      </c>
      <c r="H29" s="226">
        <f t="shared" si="25"/>
        <v>416.6666666666667</v>
      </c>
      <c r="I29" s="226">
        <f t="shared" si="13"/>
        <v>416.6666666666667</v>
      </c>
      <c r="J29" s="226">
        <f t="shared" si="14"/>
        <v>100</v>
      </c>
      <c r="K29" s="226">
        <f t="shared" si="24"/>
        <v>416.6666666666667</v>
      </c>
      <c r="L29" s="226">
        <f t="shared" si="15"/>
        <v>416.6666666666667</v>
      </c>
      <c r="M29" s="226">
        <f t="shared" si="16"/>
        <v>100</v>
      </c>
      <c r="N29" s="226">
        <f t="shared" si="0"/>
        <v>416.6666666666667</v>
      </c>
      <c r="O29" s="226">
        <f t="shared" si="0"/>
        <v>416.6666666666667</v>
      </c>
      <c r="P29" s="226">
        <f t="shared" si="21"/>
        <v>100</v>
      </c>
      <c r="Q29" s="226">
        <f t="shared" si="1"/>
        <v>416.6666666666667</v>
      </c>
      <c r="R29" s="226">
        <f t="shared" si="1"/>
        <v>416.6666666666667</v>
      </c>
      <c r="S29" s="226">
        <f t="shared" si="17"/>
        <v>100</v>
      </c>
      <c r="T29" s="226">
        <f t="shared" si="2"/>
        <v>416.6666666666667</v>
      </c>
      <c r="U29" s="226">
        <f t="shared" si="2"/>
        <v>416.6666666666667</v>
      </c>
      <c r="V29" s="226">
        <f t="shared" si="18"/>
        <v>100</v>
      </c>
      <c r="W29" s="226">
        <f t="shared" si="3"/>
        <v>416.6666666666667</v>
      </c>
      <c r="X29" s="226">
        <f t="shared" si="3"/>
        <v>416.6666666666667</v>
      </c>
      <c r="Y29" s="226">
        <f t="shared" si="4"/>
        <v>100</v>
      </c>
      <c r="Z29" s="226">
        <f t="shared" si="5"/>
        <v>416.6666666666667</v>
      </c>
      <c r="AA29" s="226">
        <f t="shared" si="5"/>
        <v>416.6666666666667</v>
      </c>
      <c r="AB29" s="226">
        <f t="shared" si="22"/>
        <v>100</v>
      </c>
      <c r="AC29" s="226">
        <f t="shared" si="6"/>
        <v>416.6666666666667</v>
      </c>
      <c r="AD29" s="226">
        <f t="shared" si="6"/>
        <v>416.6666666666667</v>
      </c>
      <c r="AE29" s="226">
        <f t="shared" si="23"/>
        <v>100</v>
      </c>
      <c r="AF29" s="226">
        <f t="shared" si="7"/>
        <v>416.6666666666667</v>
      </c>
      <c r="AG29" s="226">
        <f t="shared" si="7"/>
        <v>416.6666666666667</v>
      </c>
      <c r="AH29" s="226">
        <f t="shared" si="19"/>
        <v>100</v>
      </c>
      <c r="AI29" s="226">
        <f t="shared" si="8"/>
        <v>416.6666666666667</v>
      </c>
      <c r="AJ29" s="226">
        <f t="shared" si="8"/>
        <v>416.6666666666667</v>
      </c>
      <c r="AK29" s="226">
        <f t="shared" si="9"/>
        <v>100</v>
      </c>
      <c r="AL29" s="226">
        <f t="shared" si="10"/>
        <v>416.6666666666667</v>
      </c>
      <c r="AM29" s="226">
        <f t="shared" si="10"/>
        <v>416.6666666666667</v>
      </c>
      <c r="AN29" s="226">
        <f t="shared" si="20"/>
        <v>100</v>
      </c>
      <c r="AO29" s="226">
        <f t="shared" si="11"/>
        <v>416.6666666666667</v>
      </c>
      <c r="AP29" s="226"/>
      <c r="AQ29" s="226"/>
    </row>
    <row r="30" spans="1:43" ht="27">
      <c r="A30" s="230">
        <v>22</v>
      </c>
      <c r="B30" s="227" t="s">
        <v>518</v>
      </c>
      <c r="C30" s="228">
        <v>100</v>
      </c>
      <c r="D30" s="228">
        <v>110</v>
      </c>
      <c r="E30" s="228">
        <v>105</v>
      </c>
      <c r="F30" s="226">
        <f t="shared" si="27"/>
        <v>96.25</v>
      </c>
      <c r="G30" s="226">
        <f t="shared" si="12"/>
        <v>91.66666666666666</v>
      </c>
      <c r="H30" s="226">
        <f t="shared" si="25"/>
        <v>8.75</v>
      </c>
      <c r="I30" s="226">
        <f t="shared" si="13"/>
        <v>8.75</v>
      </c>
      <c r="J30" s="226">
        <f t="shared" si="14"/>
        <v>100</v>
      </c>
      <c r="K30" s="226">
        <f t="shared" si="24"/>
        <v>8.75</v>
      </c>
      <c r="L30" s="226">
        <f t="shared" si="15"/>
        <v>8.75</v>
      </c>
      <c r="M30" s="226">
        <f t="shared" si="16"/>
        <v>100</v>
      </c>
      <c r="N30" s="226">
        <f t="shared" si="0"/>
        <v>8.75</v>
      </c>
      <c r="O30" s="226">
        <f t="shared" si="0"/>
        <v>8.75</v>
      </c>
      <c r="P30" s="226">
        <f t="shared" si="21"/>
        <v>100</v>
      </c>
      <c r="Q30" s="226">
        <f t="shared" si="1"/>
        <v>8.75</v>
      </c>
      <c r="R30" s="226">
        <f t="shared" si="1"/>
        <v>8.75</v>
      </c>
      <c r="S30" s="226">
        <f t="shared" si="17"/>
        <v>100</v>
      </c>
      <c r="T30" s="226">
        <f t="shared" si="2"/>
        <v>8.75</v>
      </c>
      <c r="U30" s="226">
        <f t="shared" si="2"/>
        <v>8.75</v>
      </c>
      <c r="V30" s="226">
        <f t="shared" si="18"/>
        <v>100</v>
      </c>
      <c r="W30" s="226">
        <f t="shared" si="3"/>
        <v>8.75</v>
      </c>
      <c r="X30" s="226">
        <f t="shared" si="3"/>
        <v>8.75</v>
      </c>
      <c r="Y30" s="226">
        <f t="shared" si="4"/>
        <v>100</v>
      </c>
      <c r="Z30" s="226">
        <f t="shared" si="5"/>
        <v>8.75</v>
      </c>
      <c r="AA30" s="226">
        <f t="shared" si="5"/>
        <v>8.75</v>
      </c>
      <c r="AB30" s="226">
        <f t="shared" si="22"/>
        <v>100</v>
      </c>
      <c r="AC30" s="226">
        <f t="shared" si="6"/>
        <v>8.75</v>
      </c>
      <c r="AD30" s="226">
        <f t="shared" si="6"/>
        <v>8.75</v>
      </c>
      <c r="AE30" s="226">
        <f t="shared" si="23"/>
        <v>100</v>
      </c>
      <c r="AF30" s="226">
        <f t="shared" si="7"/>
        <v>8.75</v>
      </c>
      <c r="AG30" s="226">
        <f t="shared" si="7"/>
        <v>8.75</v>
      </c>
      <c r="AH30" s="226">
        <f t="shared" si="19"/>
        <v>100</v>
      </c>
      <c r="AI30" s="226">
        <f t="shared" si="8"/>
        <v>8.75</v>
      </c>
      <c r="AJ30" s="226">
        <f t="shared" si="8"/>
        <v>8.75</v>
      </c>
      <c r="AK30" s="226">
        <f t="shared" si="9"/>
        <v>100</v>
      </c>
      <c r="AL30" s="226">
        <f t="shared" si="10"/>
        <v>8.75</v>
      </c>
      <c r="AM30" s="226">
        <f t="shared" si="10"/>
        <v>8.75</v>
      </c>
      <c r="AN30" s="226">
        <f t="shared" si="20"/>
        <v>100</v>
      </c>
      <c r="AO30" s="226">
        <f t="shared" si="11"/>
        <v>8.75</v>
      </c>
      <c r="AP30" s="226"/>
      <c r="AQ30" s="226"/>
    </row>
    <row r="31" spans="1:43" ht="41.25">
      <c r="A31" s="230">
        <v>23</v>
      </c>
      <c r="B31" s="227" t="s">
        <v>519</v>
      </c>
      <c r="C31" s="228">
        <v>4</v>
      </c>
      <c r="D31" s="228">
        <v>4</v>
      </c>
      <c r="E31" s="228">
        <v>4</v>
      </c>
      <c r="F31" s="226">
        <f t="shared" si="27"/>
        <v>3.666666666666667</v>
      </c>
      <c r="G31" s="226">
        <f t="shared" si="12"/>
        <v>91.66666666666667</v>
      </c>
      <c r="H31" s="226">
        <f t="shared" si="25"/>
        <v>0.3333333333333333</v>
      </c>
      <c r="I31" s="226">
        <f t="shared" si="13"/>
        <v>0.3333333333333333</v>
      </c>
      <c r="J31" s="226">
        <f t="shared" si="14"/>
        <v>100</v>
      </c>
      <c r="K31" s="226">
        <f t="shared" si="24"/>
        <v>0.3333333333333333</v>
      </c>
      <c r="L31" s="226">
        <f t="shared" si="15"/>
        <v>0.3333333333333333</v>
      </c>
      <c r="M31" s="226">
        <f t="shared" si="16"/>
        <v>100</v>
      </c>
      <c r="N31" s="226">
        <f t="shared" si="0"/>
        <v>0.3333333333333333</v>
      </c>
      <c r="O31" s="226">
        <f t="shared" si="0"/>
        <v>0.3333333333333333</v>
      </c>
      <c r="P31" s="226">
        <f t="shared" si="21"/>
        <v>100</v>
      </c>
      <c r="Q31" s="226">
        <f t="shared" si="1"/>
        <v>0.3333333333333333</v>
      </c>
      <c r="R31" s="226">
        <f t="shared" si="1"/>
        <v>0.3333333333333333</v>
      </c>
      <c r="S31" s="226">
        <f t="shared" si="17"/>
        <v>100</v>
      </c>
      <c r="T31" s="226">
        <f t="shared" si="2"/>
        <v>0.3333333333333333</v>
      </c>
      <c r="U31" s="226">
        <f t="shared" si="2"/>
        <v>0.3333333333333333</v>
      </c>
      <c r="V31" s="226">
        <f t="shared" si="18"/>
        <v>100</v>
      </c>
      <c r="W31" s="226">
        <f t="shared" si="3"/>
        <v>0.3333333333333333</v>
      </c>
      <c r="X31" s="226">
        <f t="shared" si="3"/>
        <v>0.3333333333333333</v>
      </c>
      <c r="Y31" s="226">
        <f t="shared" si="4"/>
        <v>100</v>
      </c>
      <c r="Z31" s="226">
        <f t="shared" si="5"/>
        <v>0.3333333333333333</v>
      </c>
      <c r="AA31" s="226">
        <f t="shared" si="5"/>
        <v>0.3333333333333333</v>
      </c>
      <c r="AB31" s="226">
        <f t="shared" si="22"/>
        <v>100</v>
      </c>
      <c r="AC31" s="226">
        <f t="shared" si="6"/>
        <v>0.3333333333333333</v>
      </c>
      <c r="AD31" s="226">
        <f t="shared" si="6"/>
        <v>0.3333333333333333</v>
      </c>
      <c r="AE31" s="226">
        <f t="shared" si="23"/>
        <v>100</v>
      </c>
      <c r="AF31" s="226">
        <f t="shared" si="7"/>
        <v>0.3333333333333333</v>
      </c>
      <c r="AG31" s="226">
        <f t="shared" si="7"/>
        <v>0.3333333333333333</v>
      </c>
      <c r="AH31" s="226">
        <f t="shared" si="19"/>
        <v>100</v>
      </c>
      <c r="AI31" s="226">
        <f t="shared" si="8"/>
        <v>0.3333333333333333</v>
      </c>
      <c r="AJ31" s="226">
        <f t="shared" si="8"/>
        <v>0.3333333333333333</v>
      </c>
      <c r="AK31" s="226">
        <f t="shared" si="9"/>
        <v>100</v>
      </c>
      <c r="AL31" s="226">
        <f t="shared" si="10"/>
        <v>0.3333333333333333</v>
      </c>
      <c r="AM31" s="226">
        <f t="shared" si="10"/>
        <v>0.3333333333333333</v>
      </c>
      <c r="AN31" s="226">
        <f t="shared" si="20"/>
        <v>100</v>
      </c>
      <c r="AO31" s="226">
        <f t="shared" si="11"/>
        <v>0.3333333333333333</v>
      </c>
      <c r="AP31" s="226"/>
      <c r="AQ31" s="226"/>
    </row>
    <row r="32" spans="1:43" ht="41.25">
      <c r="A32" s="230">
        <v>24</v>
      </c>
      <c r="B32" s="227" t="s">
        <v>520</v>
      </c>
      <c r="C32" s="228">
        <v>2</v>
      </c>
      <c r="D32" s="228">
        <v>21</v>
      </c>
      <c r="E32" s="228">
        <v>6</v>
      </c>
      <c r="F32" s="226">
        <f t="shared" si="27"/>
        <v>5.5</v>
      </c>
      <c r="G32" s="226">
        <f t="shared" si="12"/>
        <v>91.66666666666666</v>
      </c>
      <c r="H32" s="226">
        <f t="shared" si="25"/>
        <v>0.5</v>
      </c>
      <c r="I32" s="226">
        <f t="shared" si="13"/>
        <v>0.5</v>
      </c>
      <c r="J32" s="226">
        <f t="shared" si="14"/>
        <v>100</v>
      </c>
      <c r="K32" s="226">
        <f t="shared" si="24"/>
        <v>0.5</v>
      </c>
      <c r="L32" s="226">
        <f t="shared" si="15"/>
        <v>0.5</v>
      </c>
      <c r="M32" s="226">
        <f t="shared" si="16"/>
        <v>100</v>
      </c>
      <c r="N32" s="226">
        <f t="shared" si="0"/>
        <v>0.5</v>
      </c>
      <c r="O32" s="226">
        <f t="shared" si="0"/>
        <v>0.5</v>
      </c>
      <c r="P32" s="226">
        <f t="shared" si="21"/>
        <v>100</v>
      </c>
      <c r="Q32" s="226">
        <f t="shared" si="1"/>
        <v>0.5</v>
      </c>
      <c r="R32" s="226">
        <f t="shared" si="1"/>
        <v>0.5</v>
      </c>
      <c r="S32" s="226">
        <f t="shared" si="17"/>
        <v>100</v>
      </c>
      <c r="T32" s="226">
        <f t="shared" si="2"/>
        <v>0.5</v>
      </c>
      <c r="U32" s="226">
        <f t="shared" si="2"/>
        <v>0.5</v>
      </c>
      <c r="V32" s="226">
        <f t="shared" si="18"/>
        <v>100</v>
      </c>
      <c r="W32" s="226">
        <f t="shared" si="3"/>
        <v>0.5</v>
      </c>
      <c r="X32" s="226">
        <f t="shared" si="3"/>
        <v>0.5</v>
      </c>
      <c r="Y32" s="226">
        <f t="shared" si="4"/>
        <v>100</v>
      </c>
      <c r="Z32" s="226">
        <f t="shared" si="5"/>
        <v>0.5</v>
      </c>
      <c r="AA32" s="226">
        <f t="shared" si="5"/>
        <v>0.5</v>
      </c>
      <c r="AB32" s="226">
        <f t="shared" si="22"/>
        <v>100</v>
      </c>
      <c r="AC32" s="226">
        <f t="shared" si="6"/>
        <v>0.5</v>
      </c>
      <c r="AD32" s="226">
        <f t="shared" si="6"/>
        <v>0.5</v>
      </c>
      <c r="AE32" s="226">
        <f t="shared" si="23"/>
        <v>100</v>
      </c>
      <c r="AF32" s="226">
        <f t="shared" si="7"/>
        <v>0.5</v>
      </c>
      <c r="AG32" s="226">
        <f t="shared" si="7"/>
        <v>0.5</v>
      </c>
      <c r="AH32" s="226">
        <f t="shared" si="19"/>
        <v>100</v>
      </c>
      <c r="AI32" s="226">
        <f t="shared" si="8"/>
        <v>0.5</v>
      </c>
      <c r="AJ32" s="226">
        <f t="shared" si="8"/>
        <v>0.5</v>
      </c>
      <c r="AK32" s="226">
        <f t="shared" si="9"/>
        <v>100</v>
      </c>
      <c r="AL32" s="226">
        <f t="shared" si="10"/>
        <v>0.5</v>
      </c>
      <c r="AM32" s="226">
        <f t="shared" si="10"/>
        <v>0.5</v>
      </c>
      <c r="AN32" s="226">
        <f t="shared" si="20"/>
        <v>100</v>
      </c>
      <c r="AO32" s="226">
        <f t="shared" si="11"/>
        <v>0.5</v>
      </c>
      <c r="AP32" s="226"/>
      <c r="AQ32" s="226"/>
    </row>
    <row r="33" spans="1:43" ht="41.25">
      <c r="A33" s="230">
        <v>25</v>
      </c>
      <c r="B33" s="227" t="s">
        <v>521</v>
      </c>
      <c r="C33" s="228">
        <v>475</v>
      </c>
      <c r="D33" s="228">
        <v>500</v>
      </c>
      <c r="E33" s="228">
        <v>491</v>
      </c>
      <c r="F33" s="226">
        <f t="shared" si="27"/>
        <v>450.08333333333337</v>
      </c>
      <c r="G33" s="226">
        <f t="shared" si="12"/>
        <v>91.66666666666667</v>
      </c>
      <c r="H33" s="226">
        <f t="shared" si="25"/>
        <v>40.916666666666664</v>
      </c>
      <c r="I33" s="226">
        <f t="shared" si="13"/>
        <v>40.916666666666664</v>
      </c>
      <c r="J33" s="226">
        <f t="shared" si="14"/>
        <v>100</v>
      </c>
      <c r="K33" s="226">
        <f t="shared" si="24"/>
        <v>40.916666666666664</v>
      </c>
      <c r="L33" s="226">
        <f t="shared" si="15"/>
        <v>40.916666666666664</v>
      </c>
      <c r="M33" s="226">
        <f t="shared" si="16"/>
        <v>100</v>
      </c>
      <c r="N33" s="226">
        <f t="shared" si="0"/>
        <v>40.916666666666664</v>
      </c>
      <c r="O33" s="226">
        <f t="shared" si="0"/>
        <v>40.916666666666664</v>
      </c>
      <c r="P33" s="226">
        <f t="shared" si="21"/>
        <v>100</v>
      </c>
      <c r="Q33" s="226">
        <f t="shared" si="1"/>
        <v>40.916666666666664</v>
      </c>
      <c r="R33" s="226">
        <f t="shared" si="1"/>
        <v>40.916666666666664</v>
      </c>
      <c r="S33" s="226">
        <f t="shared" si="17"/>
        <v>100</v>
      </c>
      <c r="T33" s="226">
        <f t="shared" si="2"/>
        <v>40.916666666666664</v>
      </c>
      <c r="U33" s="226">
        <f t="shared" si="2"/>
        <v>40.916666666666664</v>
      </c>
      <c r="V33" s="226">
        <f t="shared" si="18"/>
        <v>100</v>
      </c>
      <c r="W33" s="226">
        <f t="shared" si="3"/>
        <v>40.916666666666664</v>
      </c>
      <c r="X33" s="226">
        <f t="shared" si="3"/>
        <v>40.916666666666664</v>
      </c>
      <c r="Y33" s="226">
        <f t="shared" si="4"/>
        <v>100</v>
      </c>
      <c r="Z33" s="226">
        <f t="shared" si="5"/>
        <v>40.916666666666664</v>
      </c>
      <c r="AA33" s="226">
        <f t="shared" si="5"/>
        <v>40.916666666666664</v>
      </c>
      <c r="AB33" s="226">
        <f t="shared" si="22"/>
        <v>100</v>
      </c>
      <c r="AC33" s="226">
        <f t="shared" si="6"/>
        <v>40.916666666666664</v>
      </c>
      <c r="AD33" s="226">
        <f t="shared" si="6"/>
        <v>40.916666666666664</v>
      </c>
      <c r="AE33" s="226">
        <f t="shared" si="23"/>
        <v>100</v>
      </c>
      <c r="AF33" s="226">
        <f t="shared" si="7"/>
        <v>40.916666666666664</v>
      </c>
      <c r="AG33" s="226">
        <f t="shared" si="7"/>
        <v>40.916666666666664</v>
      </c>
      <c r="AH33" s="226">
        <f t="shared" si="19"/>
        <v>100</v>
      </c>
      <c r="AI33" s="226">
        <f t="shared" si="8"/>
        <v>40.916666666666664</v>
      </c>
      <c r="AJ33" s="226">
        <f t="shared" si="8"/>
        <v>40.916666666666664</v>
      </c>
      <c r="AK33" s="226">
        <f t="shared" si="9"/>
        <v>100</v>
      </c>
      <c r="AL33" s="226">
        <f t="shared" si="10"/>
        <v>40.916666666666664</v>
      </c>
      <c r="AM33" s="226">
        <f t="shared" si="10"/>
        <v>40.916666666666664</v>
      </c>
      <c r="AN33" s="226">
        <f t="shared" si="20"/>
        <v>100</v>
      </c>
      <c r="AO33" s="226">
        <f t="shared" si="11"/>
        <v>40.916666666666664</v>
      </c>
      <c r="AP33" s="226"/>
      <c r="AQ33" s="226"/>
    </row>
    <row r="34" spans="1:43" ht="41.25">
      <c r="A34" s="230">
        <v>26</v>
      </c>
      <c r="B34" s="227" t="s">
        <v>522</v>
      </c>
      <c r="C34" s="228">
        <v>5230</v>
      </c>
      <c r="D34" s="228">
        <v>6494</v>
      </c>
      <c r="E34" s="228">
        <v>5554</v>
      </c>
      <c r="F34" s="226">
        <f t="shared" si="27"/>
        <v>5091.166666666666</v>
      </c>
      <c r="G34" s="226">
        <f t="shared" si="12"/>
        <v>91.66666666666666</v>
      </c>
      <c r="H34" s="226">
        <f t="shared" si="25"/>
        <v>462.8333333333333</v>
      </c>
      <c r="I34" s="226">
        <f t="shared" si="13"/>
        <v>462.8333333333333</v>
      </c>
      <c r="J34" s="226">
        <f t="shared" si="14"/>
        <v>100</v>
      </c>
      <c r="K34" s="226">
        <f t="shared" si="24"/>
        <v>462.8333333333333</v>
      </c>
      <c r="L34" s="226">
        <f t="shared" si="15"/>
        <v>462.8333333333333</v>
      </c>
      <c r="M34" s="226">
        <f t="shared" si="16"/>
        <v>100</v>
      </c>
      <c r="N34" s="226">
        <f t="shared" si="0"/>
        <v>462.8333333333333</v>
      </c>
      <c r="O34" s="226">
        <f t="shared" si="0"/>
        <v>462.8333333333333</v>
      </c>
      <c r="P34" s="226">
        <f t="shared" si="21"/>
        <v>100</v>
      </c>
      <c r="Q34" s="226">
        <f t="shared" si="1"/>
        <v>462.8333333333333</v>
      </c>
      <c r="R34" s="226">
        <f t="shared" si="1"/>
        <v>462.8333333333333</v>
      </c>
      <c r="S34" s="226">
        <f t="shared" si="17"/>
        <v>100</v>
      </c>
      <c r="T34" s="226">
        <f t="shared" si="2"/>
        <v>462.8333333333333</v>
      </c>
      <c r="U34" s="226">
        <f t="shared" si="2"/>
        <v>462.8333333333333</v>
      </c>
      <c r="V34" s="226">
        <f t="shared" si="18"/>
        <v>100</v>
      </c>
      <c r="W34" s="226">
        <f t="shared" si="3"/>
        <v>462.8333333333333</v>
      </c>
      <c r="X34" s="226">
        <f t="shared" si="3"/>
        <v>462.8333333333333</v>
      </c>
      <c r="Y34" s="226">
        <f t="shared" si="4"/>
        <v>100</v>
      </c>
      <c r="Z34" s="226">
        <f t="shared" si="5"/>
        <v>462.8333333333333</v>
      </c>
      <c r="AA34" s="226">
        <f t="shared" si="5"/>
        <v>462.8333333333333</v>
      </c>
      <c r="AB34" s="226">
        <f t="shared" si="22"/>
        <v>100</v>
      </c>
      <c r="AC34" s="226">
        <f t="shared" si="6"/>
        <v>462.8333333333333</v>
      </c>
      <c r="AD34" s="226">
        <f t="shared" si="6"/>
        <v>462.8333333333333</v>
      </c>
      <c r="AE34" s="226">
        <f t="shared" si="23"/>
        <v>100</v>
      </c>
      <c r="AF34" s="226">
        <f t="shared" si="7"/>
        <v>462.8333333333333</v>
      </c>
      <c r="AG34" s="226">
        <f t="shared" si="7"/>
        <v>462.8333333333333</v>
      </c>
      <c r="AH34" s="226">
        <f t="shared" si="19"/>
        <v>100</v>
      </c>
      <c r="AI34" s="226">
        <f t="shared" si="8"/>
        <v>462.8333333333333</v>
      </c>
      <c r="AJ34" s="226">
        <f t="shared" si="8"/>
        <v>462.8333333333333</v>
      </c>
      <c r="AK34" s="226">
        <f t="shared" si="9"/>
        <v>100</v>
      </c>
      <c r="AL34" s="226">
        <f t="shared" si="10"/>
        <v>462.8333333333333</v>
      </c>
      <c r="AM34" s="226">
        <f t="shared" si="10"/>
        <v>462.8333333333333</v>
      </c>
      <c r="AN34" s="226">
        <f t="shared" si="20"/>
        <v>100</v>
      </c>
      <c r="AO34" s="226">
        <f t="shared" si="11"/>
        <v>462.8333333333333</v>
      </c>
      <c r="AP34" s="226"/>
      <c r="AQ34" s="226"/>
    </row>
    <row r="35" spans="1:43" ht="27">
      <c r="A35" s="230">
        <v>27</v>
      </c>
      <c r="B35" s="227" t="s">
        <v>523</v>
      </c>
      <c r="C35" s="228">
        <v>221</v>
      </c>
      <c r="D35" s="228">
        <v>250</v>
      </c>
      <c r="E35" s="228">
        <v>250</v>
      </c>
      <c r="F35" s="226">
        <f t="shared" si="27"/>
        <v>229.16666666666669</v>
      </c>
      <c r="G35" s="226">
        <f t="shared" si="12"/>
        <v>91.66666666666667</v>
      </c>
      <c r="H35" s="226">
        <f t="shared" si="25"/>
        <v>20.833333333333332</v>
      </c>
      <c r="I35" s="226">
        <f t="shared" si="13"/>
        <v>20.833333333333332</v>
      </c>
      <c r="J35" s="226">
        <f t="shared" si="14"/>
        <v>100</v>
      </c>
      <c r="K35" s="226">
        <f t="shared" si="24"/>
        <v>20.833333333333332</v>
      </c>
      <c r="L35" s="226">
        <f t="shared" si="15"/>
        <v>20.833333333333332</v>
      </c>
      <c r="M35" s="226">
        <f t="shared" si="16"/>
        <v>100</v>
      </c>
      <c r="N35" s="226">
        <f t="shared" si="0"/>
        <v>20.833333333333332</v>
      </c>
      <c r="O35" s="226">
        <f t="shared" si="0"/>
        <v>20.833333333333332</v>
      </c>
      <c r="P35" s="226">
        <f t="shared" si="21"/>
        <v>100</v>
      </c>
      <c r="Q35" s="226">
        <f t="shared" si="1"/>
        <v>20.833333333333332</v>
      </c>
      <c r="R35" s="226">
        <f t="shared" si="1"/>
        <v>20.833333333333332</v>
      </c>
      <c r="S35" s="226">
        <f t="shared" si="17"/>
        <v>100</v>
      </c>
      <c r="T35" s="226">
        <f t="shared" si="2"/>
        <v>20.833333333333332</v>
      </c>
      <c r="U35" s="226">
        <f t="shared" si="2"/>
        <v>20.833333333333332</v>
      </c>
      <c r="V35" s="226">
        <f t="shared" si="18"/>
        <v>100</v>
      </c>
      <c r="W35" s="226">
        <f t="shared" si="3"/>
        <v>20.833333333333332</v>
      </c>
      <c r="X35" s="226">
        <f t="shared" si="3"/>
        <v>20.833333333333332</v>
      </c>
      <c r="Y35" s="226">
        <f t="shared" si="4"/>
        <v>100</v>
      </c>
      <c r="Z35" s="226">
        <f t="shared" si="5"/>
        <v>20.833333333333332</v>
      </c>
      <c r="AA35" s="226">
        <f t="shared" si="5"/>
        <v>20.833333333333332</v>
      </c>
      <c r="AB35" s="226">
        <f t="shared" si="22"/>
        <v>100</v>
      </c>
      <c r="AC35" s="226">
        <f t="shared" si="6"/>
        <v>20.833333333333332</v>
      </c>
      <c r="AD35" s="226">
        <f t="shared" si="6"/>
        <v>20.833333333333332</v>
      </c>
      <c r="AE35" s="226">
        <f t="shared" si="23"/>
        <v>100</v>
      </c>
      <c r="AF35" s="226">
        <f t="shared" si="7"/>
        <v>20.833333333333332</v>
      </c>
      <c r="AG35" s="226">
        <f t="shared" si="7"/>
        <v>20.833333333333332</v>
      </c>
      <c r="AH35" s="226">
        <f t="shared" si="19"/>
        <v>100</v>
      </c>
      <c r="AI35" s="226">
        <f t="shared" si="8"/>
        <v>20.833333333333332</v>
      </c>
      <c r="AJ35" s="226">
        <f t="shared" si="8"/>
        <v>20.833333333333332</v>
      </c>
      <c r="AK35" s="226">
        <f t="shared" si="9"/>
        <v>100</v>
      </c>
      <c r="AL35" s="226">
        <f t="shared" si="10"/>
        <v>20.833333333333332</v>
      </c>
      <c r="AM35" s="226">
        <f t="shared" si="10"/>
        <v>20.833333333333332</v>
      </c>
      <c r="AN35" s="226">
        <f t="shared" si="20"/>
        <v>100</v>
      </c>
      <c r="AO35" s="226">
        <f t="shared" si="11"/>
        <v>20.833333333333332</v>
      </c>
      <c r="AP35" s="226"/>
      <c r="AQ35" s="226"/>
    </row>
    <row r="36" spans="1:43" ht="69">
      <c r="A36" s="230">
        <v>28</v>
      </c>
      <c r="B36" s="227" t="s">
        <v>524</v>
      </c>
      <c r="C36" s="231">
        <v>20088</v>
      </c>
      <c r="D36" s="231">
        <v>21536</v>
      </c>
      <c r="E36" s="231">
        <v>20492</v>
      </c>
      <c r="F36" s="226">
        <f t="shared" si="27"/>
        <v>18784.333333333332</v>
      </c>
      <c r="G36" s="226">
        <f t="shared" si="12"/>
        <v>91.66666666666666</v>
      </c>
      <c r="H36" s="226">
        <f t="shared" si="25"/>
        <v>1707.6666666666667</v>
      </c>
      <c r="I36" s="226">
        <f t="shared" si="13"/>
        <v>1707.6666666666667</v>
      </c>
      <c r="J36" s="226">
        <f t="shared" si="14"/>
        <v>100</v>
      </c>
      <c r="K36" s="226">
        <f t="shared" si="24"/>
        <v>1707.6666666666667</v>
      </c>
      <c r="L36" s="226">
        <f t="shared" si="15"/>
        <v>1707.6666666666667</v>
      </c>
      <c r="M36" s="226">
        <f t="shared" si="16"/>
        <v>100</v>
      </c>
      <c r="N36" s="226">
        <f t="shared" si="0"/>
        <v>1707.6666666666667</v>
      </c>
      <c r="O36" s="226">
        <f t="shared" si="0"/>
        <v>1707.6666666666667</v>
      </c>
      <c r="P36" s="226">
        <f t="shared" si="21"/>
        <v>100</v>
      </c>
      <c r="Q36" s="226">
        <f t="shared" si="1"/>
        <v>1707.6666666666667</v>
      </c>
      <c r="R36" s="226">
        <f t="shared" si="1"/>
        <v>1707.6666666666667</v>
      </c>
      <c r="S36" s="226">
        <f t="shared" si="17"/>
        <v>100</v>
      </c>
      <c r="T36" s="226">
        <f t="shared" si="2"/>
        <v>1707.6666666666667</v>
      </c>
      <c r="U36" s="226">
        <f t="shared" si="2"/>
        <v>1707.6666666666667</v>
      </c>
      <c r="V36" s="226">
        <f t="shared" si="18"/>
        <v>100</v>
      </c>
      <c r="W36" s="226">
        <f t="shared" si="3"/>
        <v>1707.6666666666667</v>
      </c>
      <c r="X36" s="226">
        <f t="shared" si="3"/>
        <v>1707.6666666666667</v>
      </c>
      <c r="Y36" s="226">
        <f t="shared" si="4"/>
        <v>100</v>
      </c>
      <c r="Z36" s="226">
        <f t="shared" si="5"/>
        <v>1707.6666666666667</v>
      </c>
      <c r="AA36" s="226">
        <f t="shared" si="5"/>
        <v>1707.6666666666667</v>
      </c>
      <c r="AB36" s="226">
        <f t="shared" si="22"/>
        <v>100</v>
      </c>
      <c r="AC36" s="226">
        <f t="shared" si="6"/>
        <v>1707.6666666666667</v>
      </c>
      <c r="AD36" s="226">
        <f t="shared" si="6"/>
        <v>1707.6666666666667</v>
      </c>
      <c r="AE36" s="226">
        <f t="shared" si="23"/>
        <v>100</v>
      </c>
      <c r="AF36" s="226">
        <f t="shared" si="7"/>
        <v>1707.6666666666667</v>
      </c>
      <c r="AG36" s="226">
        <f t="shared" si="7"/>
        <v>1707.6666666666667</v>
      </c>
      <c r="AH36" s="226">
        <f t="shared" si="19"/>
        <v>100</v>
      </c>
      <c r="AI36" s="226">
        <f t="shared" si="8"/>
        <v>1707.6666666666667</v>
      </c>
      <c r="AJ36" s="226">
        <f t="shared" si="8"/>
        <v>1707.6666666666667</v>
      </c>
      <c r="AK36" s="226">
        <f t="shared" si="9"/>
        <v>100</v>
      </c>
      <c r="AL36" s="226">
        <f t="shared" si="10"/>
        <v>1707.6666666666667</v>
      </c>
      <c r="AM36" s="226">
        <f t="shared" si="10"/>
        <v>1707.6666666666667</v>
      </c>
      <c r="AN36" s="226">
        <f t="shared" si="20"/>
        <v>100</v>
      </c>
      <c r="AO36" s="226">
        <f t="shared" si="11"/>
        <v>1707.6666666666667</v>
      </c>
      <c r="AP36" s="226"/>
      <c r="AQ36" s="226"/>
    </row>
    <row r="37" spans="1:43" ht="82.5">
      <c r="A37" s="230">
        <v>29</v>
      </c>
      <c r="B37" s="227" t="s">
        <v>525</v>
      </c>
      <c r="C37" s="228">
        <v>936</v>
      </c>
      <c r="D37" s="228">
        <v>1150</v>
      </c>
      <c r="E37" s="232">
        <v>993</v>
      </c>
      <c r="F37" s="226">
        <f t="shared" si="27"/>
        <v>910.25</v>
      </c>
      <c r="G37" s="226">
        <f t="shared" si="12"/>
        <v>91.66666666666666</v>
      </c>
      <c r="H37" s="226">
        <f t="shared" si="25"/>
        <v>82.75</v>
      </c>
      <c r="I37" s="226">
        <f t="shared" si="13"/>
        <v>82.75</v>
      </c>
      <c r="J37" s="226">
        <f t="shared" si="14"/>
        <v>100</v>
      </c>
      <c r="K37" s="226">
        <f t="shared" si="24"/>
        <v>82.75</v>
      </c>
      <c r="L37" s="226">
        <f t="shared" si="15"/>
        <v>82.75</v>
      </c>
      <c r="M37" s="226">
        <f t="shared" si="16"/>
        <v>100</v>
      </c>
      <c r="N37" s="226">
        <f t="shared" si="0"/>
        <v>82.75</v>
      </c>
      <c r="O37" s="226">
        <f t="shared" si="0"/>
        <v>82.75</v>
      </c>
      <c r="P37" s="226">
        <f t="shared" si="21"/>
        <v>100</v>
      </c>
      <c r="Q37" s="226">
        <f t="shared" si="1"/>
        <v>82.75</v>
      </c>
      <c r="R37" s="226">
        <f t="shared" si="1"/>
        <v>82.75</v>
      </c>
      <c r="S37" s="226">
        <f t="shared" si="17"/>
        <v>100</v>
      </c>
      <c r="T37" s="226">
        <f t="shared" si="2"/>
        <v>82.75</v>
      </c>
      <c r="U37" s="226">
        <f t="shared" si="2"/>
        <v>82.75</v>
      </c>
      <c r="V37" s="226">
        <f t="shared" si="18"/>
        <v>100</v>
      </c>
      <c r="W37" s="226">
        <f t="shared" si="3"/>
        <v>82.75</v>
      </c>
      <c r="X37" s="226">
        <f t="shared" si="3"/>
        <v>82.75</v>
      </c>
      <c r="Y37" s="226">
        <f t="shared" si="4"/>
        <v>100</v>
      </c>
      <c r="Z37" s="226">
        <f t="shared" si="5"/>
        <v>82.75</v>
      </c>
      <c r="AA37" s="226">
        <f t="shared" si="5"/>
        <v>82.75</v>
      </c>
      <c r="AB37" s="226">
        <f t="shared" si="22"/>
        <v>100</v>
      </c>
      <c r="AC37" s="226">
        <f t="shared" si="6"/>
        <v>82.75</v>
      </c>
      <c r="AD37" s="226">
        <f t="shared" si="6"/>
        <v>82.75</v>
      </c>
      <c r="AE37" s="226">
        <f t="shared" si="23"/>
        <v>100</v>
      </c>
      <c r="AF37" s="226">
        <f t="shared" si="7"/>
        <v>82.75</v>
      </c>
      <c r="AG37" s="226">
        <f t="shared" si="7"/>
        <v>82.75</v>
      </c>
      <c r="AH37" s="226">
        <f t="shared" si="19"/>
        <v>100</v>
      </c>
      <c r="AI37" s="226">
        <f t="shared" si="8"/>
        <v>82.75</v>
      </c>
      <c r="AJ37" s="226">
        <f t="shared" si="8"/>
        <v>82.75</v>
      </c>
      <c r="AK37" s="226">
        <f t="shared" si="9"/>
        <v>100</v>
      </c>
      <c r="AL37" s="226">
        <f t="shared" si="10"/>
        <v>82.75</v>
      </c>
      <c r="AM37" s="226">
        <f t="shared" si="10"/>
        <v>82.75</v>
      </c>
      <c r="AN37" s="226">
        <f t="shared" si="20"/>
        <v>100</v>
      </c>
      <c r="AO37" s="226">
        <f t="shared" si="11"/>
        <v>82.75</v>
      </c>
      <c r="AP37" s="226"/>
      <c r="AQ37" s="226"/>
    </row>
    <row r="38" spans="1:43" ht="27">
      <c r="A38" s="230">
        <v>30</v>
      </c>
      <c r="B38" s="227" t="s">
        <v>526</v>
      </c>
      <c r="C38" s="228">
        <v>50</v>
      </c>
      <c r="D38" s="228">
        <v>127</v>
      </c>
      <c r="E38" s="228">
        <v>72</v>
      </c>
      <c r="F38" s="226">
        <f t="shared" si="27"/>
        <v>66</v>
      </c>
      <c r="G38" s="226">
        <f t="shared" si="12"/>
        <v>91.66666666666666</v>
      </c>
      <c r="H38" s="226">
        <f t="shared" si="25"/>
        <v>6</v>
      </c>
      <c r="I38" s="226">
        <f t="shared" si="13"/>
        <v>6</v>
      </c>
      <c r="J38" s="226">
        <f t="shared" si="14"/>
        <v>100</v>
      </c>
      <c r="K38" s="226">
        <f t="shared" si="24"/>
        <v>6</v>
      </c>
      <c r="L38" s="226">
        <f t="shared" si="15"/>
        <v>6</v>
      </c>
      <c r="M38" s="226">
        <f t="shared" si="16"/>
        <v>100</v>
      </c>
      <c r="N38" s="226">
        <f t="shared" si="0"/>
        <v>6</v>
      </c>
      <c r="O38" s="226">
        <f t="shared" si="0"/>
        <v>6</v>
      </c>
      <c r="P38" s="226">
        <f t="shared" si="21"/>
        <v>100</v>
      </c>
      <c r="Q38" s="226">
        <f t="shared" si="1"/>
        <v>6</v>
      </c>
      <c r="R38" s="226">
        <f t="shared" si="1"/>
        <v>6</v>
      </c>
      <c r="S38" s="226">
        <f t="shared" si="17"/>
        <v>100</v>
      </c>
      <c r="T38" s="226">
        <f t="shared" si="2"/>
        <v>6</v>
      </c>
      <c r="U38" s="226">
        <f t="shared" si="2"/>
        <v>6</v>
      </c>
      <c r="V38" s="226">
        <f t="shared" si="18"/>
        <v>100</v>
      </c>
      <c r="W38" s="226">
        <f t="shared" si="3"/>
        <v>6</v>
      </c>
      <c r="X38" s="226">
        <f t="shared" si="3"/>
        <v>6</v>
      </c>
      <c r="Y38" s="226">
        <f t="shared" si="4"/>
        <v>100</v>
      </c>
      <c r="Z38" s="226">
        <f t="shared" si="5"/>
        <v>6</v>
      </c>
      <c r="AA38" s="226">
        <f t="shared" si="5"/>
        <v>6</v>
      </c>
      <c r="AB38" s="226">
        <f t="shared" si="22"/>
        <v>100</v>
      </c>
      <c r="AC38" s="226">
        <f t="shared" si="6"/>
        <v>6</v>
      </c>
      <c r="AD38" s="226">
        <f t="shared" si="6"/>
        <v>6</v>
      </c>
      <c r="AE38" s="226">
        <f t="shared" si="23"/>
        <v>100</v>
      </c>
      <c r="AF38" s="226">
        <f t="shared" si="7"/>
        <v>6</v>
      </c>
      <c r="AG38" s="226">
        <f t="shared" si="7"/>
        <v>6</v>
      </c>
      <c r="AH38" s="226">
        <f t="shared" si="19"/>
        <v>100</v>
      </c>
      <c r="AI38" s="226">
        <f t="shared" si="8"/>
        <v>6</v>
      </c>
      <c r="AJ38" s="226">
        <f t="shared" si="8"/>
        <v>6</v>
      </c>
      <c r="AK38" s="226">
        <f t="shared" si="9"/>
        <v>100</v>
      </c>
      <c r="AL38" s="226">
        <f t="shared" si="10"/>
        <v>6</v>
      </c>
      <c r="AM38" s="226">
        <f t="shared" si="10"/>
        <v>6</v>
      </c>
      <c r="AN38" s="226">
        <f t="shared" si="20"/>
        <v>100</v>
      </c>
      <c r="AO38" s="226">
        <f t="shared" si="11"/>
        <v>6</v>
      </c>
      <c r="AP38" s="226"/>
      <c r="AQ38" s="226"/>
    </row>
    <row r="39" spans="1:43" ht="41.25">
      <c r="A39" s="230">
        <v>31</v>
      </c>
      <c r="B39" s="227" t="s">
        <v>527</v>
      </c>
      <c r="C39" s="228">
        <v>101833</v>
      </c>
      <c r="D39" s="204">
        <v>118181</v>
      </c>
      <c r="E39" s="204">
        <v>104911</v>
      </c>
      <c r="F39" s="226">
        <f t="shared" si="27"/>
        <v>96168.41666666666</v>
      </c>
      <c r="G39" s="226">
        <f t="shared" si="12"/>
        <v>91.66666666666666</v>
      </c>
      <c r="H39" s="226">
        <f t="shared" si="25"/>
        <v>8742.583333333334</v>
      </c>
      <c r="I39" s="226">
        <f t="shared" si="13"/>
        <v>8742.583333333334</v>
      </c>
      <c r="J39" s="226">
        <f t="shared" si="14"/>
        <v>100</v>
      </c>
      <c r="K39" s="226">
        <f t="shared" si="24"/>
        <v>8742.583333333334</v>
      </c>
      <c r="L39" s="226">
        <f t="shared" si="15"/>
        <v>8742.583333333334</v>
      </c>
      <c r="M39" s="226">
        <f t="shared" si="16"/>
        <v>100</v>
      </c>
      <c r="N39" s="226">
        <f t="shared" si="0"/>
        <v>8742.583333333334</v>
      </c>
      <c r="O39" s="226">
        <f t="shared" si="0"/>
        <v>8742.583333333334</v>
      </c>
      <c r="P39" s="226">
        <f t="shared" si="21"/>
        <v>100</v>
      </c>
      <c r="Q39" s="226">
        <f t="shared" si="1"/>
        <v>8742.583333333334</v>
      </c>
      <c r="R39" s="226">
        <f t="shared" si="1"/>
        <v>8742.583333333334</v>
      </c>
      <c r="S39" s="226">
        <f t="shared" si="17"/>
        <v>100</v>
      </c>
      <c r="T39" s="226">
        <f t="shared" si="2"/>
        <v>8742.583333333334</v>
      </c>
      <c r="U39" s="226">
        <f t="shared" si="2"/>
        <v>8742.583333333334</v>
      </c>
      <c r="V39" s="226">
        <f t="shared" si="18"/>
        <v>100</v>
      </c>
      <c r="W39" s="226">
        <f t="shared" si="3"/>
        <v>8742.583333333334</v>
      </c>
      <c r="X39" s="226">
        <f t="shared" si="3"/>
        <v>8742.583333333334</v>
      </c>
      <c r="Y39" s="226">
        <f t="shared" si="4"/>
        <v>100</v>
      </c>
      <c r="Z39" s="226">
        <f t="shared" si="5"/>
        <v>8742.583333333334</v>
      </c>
      <c r="AA39" s="226">
        <f t="shared" si="5"/>
        <v>8742.583333333334</v>
      </c>
      <c r="AB39" s="226">
        <f t="shared" si="22"/>
        <v>100</v>
      </c>
      <c r="AC39" s="226">
        <f t="shared" si="6"/>
        <v>8742.583333333334</v>
      </c>
      <c r="AD39" s="226">
        <f t="shared" si="6"/>
        <v>8742.583333333334</v>
      </c>
      <c r="AE39" s="226">
        <f t="shared" si="23"/>
        <v>100</v>
      </c>
      <c r="AF39" s="226">
        <f t="shared" si="7"/>
        <v>8742.583333333334</v>
      </c>
      <c r="AG39" s="226">
        <f t="shared" si="7"/>
        <v>8742.583333333334</v>
      </c>
      <c r="AH39" s="226">
        <f t="shared" si="19"/>
        <v>100</v>
      </c>
      <c r="AI39" s="226">
        <f t="shared" si="8"/>
        <v>8742.583333333334</v>
      </c>
      <c r="AJ39" s="226">
        <f t="shared" si="8"/>
        <v>8742.583333333334</v>
      </c>
      <c r="AK39" s="226">
        <f t="shared" si="9"/>
        <v>100</v>
      </c>
      <c r="AL39" s="226">
        <f t="shared" si="10"/>
        <v>8742.583333333334</v>
      </c>
      <c r="AM39" s="226">
        <f t="shared" si="10"/>
        <v>8742.583333333334</v>
      </c>
      <c r="AN39" s="226">
        <f t="shared" si="20"/>
        <v>100</v>
      </c>
      <c r="AO39" s="226">
        <f t="shared" si="11"/>
        <v>8742.583333333334</v>
      </c>
      <c r="AP39" s="226"/>
      <c r="AQ39" s="226"/>
    </row>
    <row r="40" spans="1:43" ht="41.25">
      <c r="A40" s="230">
        <v>32</v>
      </c>
      <c r="B40" s="227" t="s">
        <v>528</v>
      </c>
      <c r="C40" s="228">
        <v>31</v>
      </c>
      <c r="D40" s="228">
        <v>38</v>
      </c>
      <c r="E40" s="228">
        <v>33</v>
      </c>
      <c r="F40" s="226">
        <v>33</v>
      </c>
      <c r="G40" s="226">
        <f t="shared" si="12"/>
        <v>100</v>
      </c>
      <c r="H40" s="226">
        <v>33</v>
      </c>
      <c r="I40" s="226">
        <f t="shared" si="13"/>
        <v>33</v>
      </c>
      <c r="J40" s="226">
        <f t="shared" si="14"/>
        <v>100</v>
      </c>
      <c r="K40" s="226">
        <f t="shared" si="24"/>
        <v>33</v>
      </c>
      <c r="L40" s="226">
        <f t="shared" si="15"/>
        <v>33</v>
      </c>
      <c r="M40" s="226">
        <f t="shared" si="16"/>
        <v>100</v>
      </c>
      <c r="N40" s="226">
        <f t="shared" si="0"/>
        <v>33</v>
      </c>
      <c r="O40" s="226">
        <f t="shared" si="0"/>
        <v>33</v>
      </c>
      <c r="P40" s="226">
        <f t="shared" si="21"/>
        <v>100</v>
      </c>
      <c r="Q40" s="226">
        <f t="shared" si="1"/>
        <v>33</v>
      </c>
      <c r="R40" s="226">
        <f t="shared" si="1"/>
        <v>33</v>
      </c>
      <c r="S40" s="226">
        <f t="shared" si="17"/>
        <v>100</v>
      </c>
      <c r="T40" s="226">
        <f t="shared" si="2"/>
        <v>33</v>
      </c>
      <c r="U40" s="226">
        <f t="shared" si="2"/>
        <v>33</v>
      </c>
      <c r="V40" s="226">
        <f t="shared" si="18"/>
        <v>100</v>
      </c>
      <c r="W40" s="226">
        <f t="shared" si="3"/>
        <v>33</v>
      </c>
      <c r="X40" s="226">
        <f t="shared" si="3"/>
        <v>33</v>
      </c>
      <c r="Y40" s="226">
        <f t="shared" si="4"/>
        <v>100</v>
      </c>
      <c r="Z40" s="226">
        <f t="shared" si="5"/>
        <v>33</v>
      </c>
      <c r="AA40" s="226">
        <f t="shared" si="5"/>
        <v>33</v>
      </c>
      <c r="AB40" s="226">
        <f t="shared" si="22"/>
        <v>100</v>
      </c>
      <c r="AC40" s="226">
        <f t="shared" si="6"/>
        <v>33</v>
      </c>
      <c r="AD40" s="226">
        <f t="shared" si="6"/>
        <v>33</v>
      </c>
      <c r="AE40" s="226">
        <f t="shared" si="23"/>
        <v>100</v>
      </c>
      <c r="AF40" s="226">
        <f t="shared" si="7"/>
        <v>33</v>
      </c>
      <c r="AG40" s="226">
        <f t="shared" si="7"/>
        <v>33</v>
      </c>
      <c r="AH40" s="226">
        <f t="shared" si="19"/>
        <v>100</v>
      </c>
      <c r="AI40" s="226">
        <f t="shared" si="8"/>
        <v>33</v>
      </c>
      <c r="AJ40" s="226">
        <f t="shared" si="8"/>
        <v>33</v>
      </c>
      <c r="AK40" s="226">
        <f t="shared" si="9"/>
        <v>100</v>
      </c>
      <c r="AL40" s="226">
        <f t="shared" si="10"/>
        <v>33</v>
      </c>
      <c r="AM40" s="226">
        <f t="shared" si="10"/>
        <v>33</v>
      </c>
      <c r="AN40" s="226">
        <f t="shared" si="20"/>
        <v>100</v>
      </c>
      <c r="AO40" s="226">
        <f t="shared" si="11"/>
        <v>33</v>
      </c>
      <c r="AP40" s="226"/>
      <c r="AQ40" s="226"/>
    </row>
    <row r="41" spans="1:43" ht="27">
      <c r="A41" s="230">
        <v>33</v>
      </c>
      <c r="B41" s="227" t="s">
        <v>529</v>
      </c>
      <c r="C41" s="228">
        <v>1</v>
      </c>
      <c r="D41" s="228">
        <v>1</v>
      </c>
      <c r="E41" s="228">
        <v>1</v>
      </c>
      <c r="F41" s="226">
        <f>I41+L41+O41+R41+U41+X41+AA41+AD41+AG41+AJ41</f>
        <v>0.8333333333333334</v>
      </c>
      <c r="G41" s="226">
        <f t="shared" si="12"/>
        <v>83.33333333333334</v>
      </c>
      <c r="H41" s="226">
        <f>E41/12</f>
        <v>0.08333333333333333</v>
      </c>
      <c r="I41" s="226">
        <f t="shared" si="13"/>
        <v>0.08333333333333333</v>
      </c>
      <c r="J41" s="226">
        <f t="shared" si="14"/>
        <v>100</v>
      </c>
      <c r="K41" s="226">
        <f t="shared" si="24"/>
        <v>0.08333333333333333</v>
      </c>
      <c r="L41" s="226">
        <f t="shared" si="15"/>
        <v>0.08333333333333333</v>
      </c>
      <c r="M41" s="226">
        <f t="shared" si="16"/>
        <v>100</v>
      </c>
      <c r="N41" s="226">
        <f t="shared" si="0"/>
        <v>0.08333333333333333</v>
      </c>
      <c r="O41" s="226">
        <f t="shared" si="0"/>
        <v>0.08333333333333333</v>
      </c>
      <c r="P41" s="226">
        <f t="shared" si="21"/>
        <v>100</v>
      </c>
      <c r="Q41" s="226">
        <f t="shared" si="1"/>
        <v>0.08333333333333333</v>
      </c>
      <c r="R41" s="226">
        <f t="shared" si="1"/>
        <v>0.08333333333333333</v>
      </c>
      <c r="S41" s="226">
        <f t="shared" si="17"/>
        <v>100</v>
      </c>
      <c r="T41" s="226">
        <f t="shared" si="2"/>
        <v>0.08333333333333333</v>
      </c>
      <c r="U41" s="226">
        <f t="shared" si="2"/>
        <v>0.08333333333333333</v>
      </c>
      <c r="V41" s="226">
        <f t="shared" si="18"/>
        <v>100</v>
      </c>
      <c r="W41" s="226">
        <f t="shared" si="3"/>
        <v>0.08333333333333333</v>
      </c>
      <c r="X41" s="226">
        <f t="shared" si="3"/>
        <v>0.08333333333333333</v>
      </c>
      <c r="Y41" s="226">
        <f t="shared" si="4"/>
        <v>100</v>
      </c>
      <c r="Z41" s="226">
        <f t="shared" si="5"/>
        <v>0.08333333333333333</v>
      </c>
      <c r="AA41" s="226">
        <f t="shared" si="5"/>
        <v>0.08333333333333333</v>
      </c>
      <c r="AB41" s="226">
        <f t="shared" si="22"/>
        <v>100</v>
      </c>
      <c r="AC41" s="226">
        <f t="shared" si="6"/>
        <v>0.08333333333333333</v>
      </c>
      <c r="AD41" s="226">
        <f t="shared" si="6"/>
        <v>0.08333333333333333</v>
      </c>
      <c r="AE41" s="226">
        <f t="shared" si="23"/>
        <v>100</v>
      </c>
      <c r="AF41" s="226">
        <f t="shared" si="7"/>
        <v>0.08333333333333333</v>
      </c>
      <c r="AG41" s="226">
        <f t="shared" si="7"/>
        <v>0.08333333333333333</v>
      </c>
      <c r="AH41" s="226">
        <f t="shared" si="19"/>
        <v>100</v>
      </c>
      <c r="AI41" s="226">
        <f t="shared" si="8"/>
        <v>0.08333333333333333</v>
      </c>
      <c r="AJ41" s="226">
        <f t="shared" si="8"/>
        <v>0.08333333333333333</v>
      </c>
      <c r="AK41" s="226">
        <f t="shared" si="9"/>
        <v>100</v>
      </c>
      <c r="AL41" s="226">
        <f t="shared" si="10"/>
        <v>0.08333333333333333</v>
      </c>
      <c r="AM41" s="226">
        <f t="shared" si="10"/>
        <v>0.08333333333333333</v>
      </c>
      <c r="AN41" s="226">
        <f t="shared" si="20"/>
        <v>100</v>
      </c>
      <c r="AO41" s="226">
        <f t="shared" si="11"/>
        <v>0.08333333333333333</v>
      </c>
      <c r="AP41" s="226"/>
      <c r="AQ41" s="226"/>
    </row>
    <row r="42" spans="1:43" ht="41.25">
      <c r="A42" s="230">
        <v>34</v>
      </c>
      <c r="B42" s="227" t="s">
        <v>530</v>
      </c>
      <c r="C42" s="228">
        <v>2950</v>
      </c>
      <c r="D42" s="228">
        <v>4349</v>
      </c>
      <c r="E42" s="228">
        <v>3250</v>
      </c>
      <c r="F42" s="226">
        <f aca="true" t="shared" si="28" ref="F42:F49">I42+L42+O42+R42+U42+X42+AA42+AD42+AG42+AJ42+AM42</f>
        <v>2979.166666666667</v>
      </c>
      <c r="G42" s="226">
        <f t="shared" si="12"/>
        <v>91.66666666666667</v>
      </c>
      <c r="H42" s="226">
        <f aca="true" t="shared" si="29" ref="H42:H49">E42/12</f>
        <v>270.8333333333333</v>
      </c>
      <c r="I42" s="226">
        <f t="shared" si="13"/>
        <v>270.8333333333333</v>
      </c>
      <c r="J42" s="226">
        <f t="shared" si="14"/>
        <v>100</v>
      </c>
      <c r="K42" s="226">
        <f t="shared" si="24"/>
        <v>270.8333333333333</v>
      </c>
      <c r="L42" s="226">
        <f t="shared" si="15"/>
        <v>270.8333333333333</v>
      </c>
      <c r="M42" s="226">
        <f t="shared" si="16"/>
        <v>100</v>
      </c>
      <c r="N42" s="226">
        <f aca="true" t="shared" si="30" ref="N42:O49">K42</f>
        <v>270.8333333333333</v>
      </c>
      <c r="O42" s="226">
        <f t="shared" si="30"/>
        <v>270.8333333333333</v>
      </c>
      <c r="P42" s="226">
        <f t="shared" si="21"/>
        <v>100</v>
      </c>
      <c r="Q42" s="226">
        <f aca="true" t="shared" si="31" ref="Q42:R47">N42</f>
        <v>270.8333333333333</v>
      </c>
      <c r="R42" s="226">
        <f t="shared" si="31"/>
        <v>270.8333333333333</v>
      </c>
      <c r="S42" s="226">
        <f t="shared" si="17"/>
        <v>100</v>
      </c>
      <c r="T42" s="226">
        <f aca="true" t="shared" si="32" ref="T42:U47">Q42</f>
        <v>270.8333333333333</v>
      </c>
      <c r="U42" s="226">
        <f t="shared" si="32"/>
        <v>270.8333333333333</v>
      </c>
      <c r="V42" s="226">
        <f t="shared" si="18"/>
        <v>100</v>
      </c>
      <c r="W42" s="226">
        <f aca="true" t="shared" si="33" ref="W42:X49">T42</f>
        <v>270.8333333333333</v>
      </c>
      <c r="X42" s="226">
        <f t="shared" si="33"/>
        <v>270.8333333333333</v>
      </c>
      <c r="Y42" s="226">
        <f t="shared" si="4"/>
        <v>100</v>
      </c>
      <c r="Z42" s="226">
        <f>W42</f>
        <v>270.8333333333333</v>
      </c>
      <c r="AA42" s="226">
        <f>X42</f>
        <v>270.8333333333333</v>
      </c>
      <c r="AB42" s="226">
        <f t="shared" si="22"/>
        <v>100</v>
      </c>
      <c r="AC42" s="226">
        <f aca="true" t="shared" si="34" ref="AC42:AD49">Z42</f>
        <v>270.8333333333333</v>
      </c>
      <c r="AD42" s="226">
        <f t="shared" si="34"/>
        <v>270.8333333333333</v>
      </c>
      <c r="AE42" s="226">
        <v>100</v>
      </c>
      <c r="AF42" s="226">
        <f aca="true" t="shared" si="35" ref="AF42:AG49">AC42</f>
        <v>270.8333333333333</v>
      </c>
      <c r="AG42" s="226">
        <f t="shared" si="35"/>
        <v>270.8333333333333</v>
      </c>
      <c r="AH42" s="226">
        <f t="shared" si="19"/>
        <v>100</v>
      </c>
      <c r="AI42" s="226">
        <f t="shared" si="8"/>
        <v>270.8333333333333</v>
      </c>
      <c r="AJ42" s="226">
        <f t="shared" si="8"/>
        <v>270.8333333333333</v>
      </c>
      <c r="AK42" s="226">
        <f t="shared" si="9"/>
        <v>100</v>
      </c>
      <c r="AL42" s="226">
        <f t="shared" si="10"/>
        <v>270.8333333333333</v>
      </c>
      <c r="AM42" s="226">
        <f t="shared" si="10"/>
        <v>270.8333333333333</v>
      </c>
      <c r="AN42" s="226">
        <f t="shared" si="20"/>
        <v>100</v>
      </c>
      <c r="AO42" s="226">
        <f t="shared" si="11"/>
        <v>270.8333333333333</v>
      </c>
      <c r="AP42" s="226"/>
      <c r="AQ42" s="226"/>
    </row>
    <row r="43" spans="1:43" ht="27">
      <c r="A43" s="230">
        <v>35</v>
      </c>
      <c r="B43" s="227" t="s">
        <v>531</v>
      </c>
      <c r="C43" s="228">
        <v>1267</v>
      </c>
      <c r="D43" s="228">
        <v>1281</v>
      </c>
      <c r="E43" s="228">
        <v>1271</v>
      </c>
      <c r="F43" s="226">
        <f t="shared" si="28"/>
        <v>1165.0833333333333</v>
      </c>
      <c r="G43" s="226">
        <f t="shared" si="12"/>
        <v>91.66666666666666</v>
      </c>
      <c r="H43" s="226">
        <f t="shared" si="29"/>
        <v>105.91666666666667</v>
      </c>
      <c r="I43" s="226">
        <f t="shared" si="13"/>
        <v>105.91666666666667</v>
      </c>
      <c r="J43" s="226">
        <f t="shared" si="14"/>
        <v>100</v>
      </c>
      <c r="K43" s="226">
        <f t="shared" si="24"/>
        <v>105.91666666666667</v>
      </c>
      <c r="L43" s="226">
        <f t="shared" si="15"/>
        <v>105.91666666666667</v>
      </c>
      <c r="M43" s="226">
        <f t="shared" si="16"/>
        <v>100</v>
      </c>
      <c r="N43" s="226">
        <f t="shared" si="30"/>
        <v>105.91666666666667</v>
      </c>
      <c r="O43" s="226">
        <f t="shared" si="30"/>
        <v>105.91666666666667</v>
      </c>
      <c r="P43" s="226">
        <f t="shared" si="21"/>
        <v>100</v>
      </c>
      <c r="Q43" s="226">
        <f t="shared" si="31"/>
        <v>105.91666666666667</v>
      </c>
      <c r="R43" s="226">
        <f t="shared" si="31"/>
        <v>105.91666666666667</v>
      </c>
      <c r="S43" s="226">
        <f t="shared" si="17"/>
        <v>100</v>
      </c>
      <c r="T43" s="226">
        <f t="shared" si="32"/>
        <v>105.91666666666667</v>
      </c>
      <c r="U43" s="226">
        <f t="shared" si="32"/>
        <v>105.91666666666667</v>
      </c>
      <c r="V43" s="226">
        <f t="shared" si="18"/>
        <v>100</v>
      </c>
      <c r="W43" s="226">
        <f t="shared" si="33"/>
        <v>105.91666666666667</v>
      </c>
      <c r="X43" s="226">
        <f t="shared" si="33"/>
        <v>105.91666666666667</v>
      </c>
      <c r="Y43" s="226">
        <f t="shared" si="4"/>
        <v>100</v>
      </c>
      <c r="Z43" s="226">
        <f>W43</f>
        <v>105.91666666666667</v>
      </c>
      <c r="AA43" s="226">
        <f>X43</f>
        <v>105.91666666666667</v>
      </c>
      <c r="AB43" s="226">
        <f t="shared" si="22"/>
        <v>100</v>
      </c>
      <c r="AC43" s="226">
        <f t="shared" si="34"/>
        <v>105.91666666666667</v>
      </c>
      <c r="AD43" s="226">
        <f t="shared" si="34"/>
        <v>105.91666666666667</v>
      </c>
      <c r="AE43" s="226">
        <f>AD43/AC43*100</f>
        <v>100</v>
      </c>
      <c r="AF43" s="226">
        <f t="shared" si="35"/>
        <v>105.91666666666667</v>
      </c>
      <c r="AG43" s="226">
        <f t="shared" si="35"/>
        <v>105.91666666666667</v>
      </c>
      <c r="AH43" s="226">
        <f t="shared" si="19"/>
        <v>100</v>
      </c>
      <c r="AI43" s="226">
        <f t="shared" si="8"/>
        <v>105.91666666666667</v>
      </c>
      <c r="AJ43" s="226">
        <f t="shared" si="8"/>
        <v>105.91666666666667</v>
      </c>
      <c r="AK43" s="226">
        <f t="shared" si="9"/>
        <v>100</v>
      </c>
      <c r="AL43" s="226">
        <f t="shared" si="10"/>
        <v>105.91666666666667</v>
      </c>
      <c r="AM43" s="226">
        <f t="shared" si="10"/>
        <v>105.91666666666667</v>
      </c>
      <c r="AN43" s="226">
        <f t="shared" si="20"/>
        <v>100</v>
      </c>
      <c r="AO43" s="226">
        <f t="shared" si="11"/>
        <v>105.91666666666667</v>
      </c>
      <c r="AP43" s="226"/>
      <c r="AQ43" s="226"/>
    </row>
    <row r="44" spans="1:43" ht="27">
      <c r="A44" s="230">
        <v>36</v>
      </c>
      <c r="B44" s="227" t="s">
        <v>532</v>
      </c>
      <c r="C44" s="228">
        <v>6</v>
      </c>
      <c r="D44" s="228">
        <v>6</v>
      </c>
      <c r="E44" s="228">
        <v>6</v>
      </c>
      <c r="F44" s="226">
        <f t="shared" si="28"/>
        <v>5.5</v>
      </c>
      <c r="G44" s="226">
        <f t="shared" si="12"/>
        <v>91.66666666666666</v>
      </c>
      <c r="H44" s="226">
        <f t="shared" si="29"/>
        <v>0.5</v>
      </c>
      <c r="I44" s="226">
        <f t="shared" si="13"/>
        <v>0.5</v>
      </c>
      <c r="J44" s="226">
        <f t="shared" si="14"/>
        <v>100</v>
      </c>
      <c r="K44" s="226">
        <f t="shared" si="24"/>
        <v>0.5</v>
      </c>
      <c r="L44" s="226">
        <f t="shared" si="15"/>
        <v>0.5</v>
      </c>
      <c r="M44" s="226">
        <f t="shared" si="16"/>
        <v>100</v>
      </c>
      <c r="N44" s="226">
        <f t="shared" si="30"/>
        <v>0.5</v>
      </c>
      <c r="O44" s="226">
        <f t="shared" si="30"/>
        <v>0.5</v>
      </c>
      <c r="P44" s="226">
        <f t="shared" si="21"/>
        <v>100</v>
      </c>
      <c r="Q44" s="226">
        <f t="shared" si="31"/>
        <v>0.5</v>
      </c>
      <c r="R44" s="226">
        <f t="shared" si="31"/>
        <v>0.5</v>
      </c>
      <c r="S44" s="226">
        <f t="shared" si="17"/>
        <v>100</v>
      </c>
      <c r="T44" s="226">
        <f t="shared" si="32"/>
        <v>0.5</v>
      </c>
      <c r="U44" s="226">
        <f t="shared" si="32"/>
        <v>0.5</v>
      </c>
      <c r="V44" s="226">
        <f t="shared" si="18"/>
        <v>100</v>
      </c>
      <c r="W44" s="226">
        <f t="shared" si="33"/>
        <v>0.5</v>
      </c>
      <c r="X44" s="226">
        <f t="shared" si="33"/>
        <v>0.5</v>
      </c>
      <c r="Y44" s="226">
        <f t="shared" si="4"/>
        <v>100</v>
      </c>
      <c r="Z44" s="226">
        <f aca="true" t="shared" si="36" ref="Z44:AA49">W44</f>
        <v>0.5</v>
      </c>
      <c r="AA44" s="226">
        <f t="shared" si="36"/>
        <v>0.5</v>
      </c>
      <c r="AB44" s="226">
        <f t="shared" si="22"/>
        <v>100</v>
      </c>
      <c r="AC44" s="226">
        <f t="shared" si="34"/>
        <v>0.5</v>
      </c>
      <c r="AD44" s="226">
        <f t="shared" si="34"/>
        <v>0.5</v>
      </c>
      <c r="AE44" s="226">
        <v>100</v>
      </c>
      <c r="AF44" s="226">
        <f t="shared" si="35"/>
        <v>0.5</v>
      </c>
      <c r="AG44" s="226">
        <f t="shared" si="35"/>
        <v>0.5</v>
      </c>
      <c r="AH44" s="226">
        <f t="shared" si="19"/>
        <v>100</v>
      </c>
      <c r="AI44" s="226">
        <f t="shared" si="8"/>
        <v>0.5</v>
      </c>
      <c r="AJ44" s="226">
        <f t="shared" si="8"/>
        <v>0.5</v>
      </c>
      <c r="AK44" s="226">
        <f t="shared" si="9"/>
        <v>100</v>
      </c>
      <c r="AL44" s="226">
        <f t="shared" si="10"/>
        <v>0.5</v>
      </c>
      <c r="AM44" s="226">
        <f t="shared" si="10"/>
        <v>0.5</v>
      </c>
      <c r="AN44" s="226">
        <f t="shared" si="20"/>
        <v>100</v>
      </c>
      <c r="AO44" s="226">
        <f t="shared" si="11"/>
        <v>0.5</v>
      </c>
      <c r="AP44" s="226"/>
      <c r="AQ44" s="226"/>
    </row>
    <row r="45" spans="1:43" ht="27">
      <c r="A45" s="230">
        <v>37</v>
      </c>
      <c r="B45" s="227" t="s">
        <v>533</v>
      </c>
      <c r="C45" s="228">
        <v>29</v>
      </c>
      <c r="D45" s="228">
        <v>36</v>
      </c>
      <c r="E45" s="228">
        <v>31</v>
      </c>
      <c r="F45" s="226">
        <f t="shared" si="28"/>
        <v>28.416666666666664</v>
      </c>
      <c r="G45" s="226">
        <f t="shared" si="12"/>
        <v>91.66666666666666</v>
      </c>
      <c r="H45" s="226">
        <f t="shared" si="29"/>
        <v>2.5833333333333335</v>
      </c>
      <c r="I45" s="226">
        <f t="shared" si="13"/>
        <v>2.5833333333333335</v>
      </c>
      <c r="J45" s="226">
        <f t="shared" si="14"/>
        <v>100</v>
      </c>
      <c r="K45" s="226">
        <f t="shared" si="24"/>
        <v>2.5833333333333335</v>
      </c>
      <c r="L45" s="226">
        <f t="shared" si="15"/>
        <v>2.5833333333333335</v>
      </c>
      <c r="M45" s="226">
        <f t="shared" si="16"/>
        <v>100</v>
      </c>
      <c r="N45" s="226">
        <f t="shared" si="30"/>
        <v>2.5833333333333335</v>
      </c>
      <c r="O45" s="226">
        <f t="shared" si="30"/>
        <v>2.5833333333333335</v>
      </c>
      <c r="P45" s="226">
        <f t="shared" si="21"/>
        <v>100</v>
      </c>
      <c r="Q45" s="226">
        <f t="shared" si="31"/>
        <v>2.5833333333333335</v>
      </c>
      <c r="R45" s="226">
        <f t="shared" si="31"/>
        <v>2.5833333333333335</v>
      </c>
      <c r="S45" s="226">
        <f t="shared" si="17"/>
        <v>100</v>
      </c>
      <c r="T45" s="226">
        <f t="shared" si="32"/>
        <v>2.5833333333333335</v>
      </c>
      <c r="U45" s="226">
        <f t="shared" si="32"/>
        <v>2.5833333333333335</v>
      </c>
      <c r="V45" s="226">
        <f t="shared" si="18"/>
        <v>100</v>
      </c>
      <c r="W45" s="226">
        <f t="shared" si="33"/>
        <v>2.5833333333333335</v>
      </c>
      <c r="X45" s="226">
        <f t="shared" si="33"/>
        <v>2.5833333333333335</v>
      </c>
      <c r="Y45" s="226">
        <f t="shared" si="4"/>
        <v>100</v>
      </c>
      <c r="Z45" s="226">
        <f t="shared" si="36"/>
        <v>2.5833333333333335</v>
      </c>
      <c r="AA45" s="226">
        <f t="shared" si="36"/>
        <v>2.5833333333333335</v>
      </c>
      <c r="AB45" s="226">
        <f t="shared" si="22"/>
        <v>100</v>
      </c>
      <c r="AC45" s="226">
        <f t="shared" si="34"/>
        <v>2.5833333333333335</v>
      </c>
      <c r="AD45" s="226">
        <f t="shared" si="34"/>
        <v>2.5833333333333335</v>
      </c>
      <c r="AE45" s="226">
        <v>100</v>
      </c>
      <c r="AF45" s="226">
        <f t="shared" si="35"/>
        <v>2.5833333333333335</v>
      </c>
      <c r="AG45" s="226">
        <f t="shared" si="35"/>
        <v>2.5833333333333335</v>
      </c>
      <c r="AH45" s="226">
        <f t="shared" si="19"/>
        <v>100</v>
      </c>
      <c r="AI45" s="226">
        <f t="shared" si="8"/>
        <v>2.5833333333333335</v>
      </c>
      <c r="AJ45" s="226">
        <f t="shared" si="8"/>
        <v>2.5833333333333335</v>
      </c>
      <c r="AK45" s="226">
        <f t="shared" si="9"/>
        <v>100</v>
      </c>
      <c r="AL45" s="226">
        <f t="shared" si="10"/>
        <v>2.5833333333333335</v>
      </c>
      <c r="AM45" s="226">
        <f t="shared" si="10"/>
        <v>2.5833333333333335</v>
      </c>
      <c r="AN45" s="226">
        <f t="shared" si="20"/>
        <v>100</v>
      </c>
      <c r="AO45" s="226">
        <f t="shared" si="11"/>
        <v>2.5833333333333335</v>
      </c>
      <c r="AP45" s="226"/>
      <c r="AQ45" s="226"/>
    </row>
    <row r="46" spans="1:43" ht="69">
      <c r="A46" s="230">
        <v>38</v>
      </c>
      <c r="B46" s="227" t="s">
        <v>534</v>
      </c>
      <c r="C46" s="228">
        <v>0</v>
      </c>
      <c r="D46" s="228">
        <v>0</v>
      </c>
      <c r="E46" s="228">
        <v>0</v>
      </c>
      <c r="F46" s="226">
        <f t="shared" si="28"/>
        <v>0</v>
      </c>
      <c r="G46" s="226"/>
      <c r="H46" s="226">
        <f t="shared" si="29"/>
        <v>0</v>
      </c>
      <c r="I46" s="226">
        <f t="shared" si="13"/>
        <v>0</v>
      </c>
      <c r="J46" s="226"/>
      <c r="K46" s="226">
        <f t="shared" si="24"/>
        <v>0</v>
      </c>
      <c r="L46" s="226">
        <f t="shared" si="15"/>
        <v>0</v>
      </c>
      <c r="M46" s="226"/>
      <c r="N46" s="226">
        <f t="shared" si="30"/>
        <v>0</v>
      </c>
      <c r="O46" s="226">
        <f t="shared" si="30"/>
        <v>0</v>
      </c>
      <c r="P46" s="226"/>
      <c r="Q46" s="226">
        <f t="shared" si="31"/>
        <v>0</v>
      </c>
      <c r="R46" s="226">
        <f t="shared" si="31"/>
        <v>0</v>
      </c>
      <c r="S46" s="226"/>
      <c r="T46" s="226">
        <f t="shared" si="32"/>
        <v>0</v>
      </c>
      <c r="U46" s="226">
        <f t="shared" si="32"/>
        <v>0</v>
      </c>
      <c r="V46" s="226"/>
      <c r="W46" s="226">
        <f t="shared" si="33"/>
        <v>0</v>
      </c>
      <c r="X46" s="226">
        <f t="shared" si="33"/>
        <v>0</v>
      </c>
      <c r="Y46" s="226"/>
      <c r="Z46" s="226">
        <f t="shared" si="36"/>
        <v>0</v>
      </c>
      <c r="AA46" s="226">
        <f t="shared" si="36"/>
        <v>0</v>
      </c>
      <c r="AB46" s="226"/>
      <c r="AC46" s="226">
        <f t="shared" si="34"/>
        <v>0</v>
      </c>
      <c r="AD46" s="226">
        <f t="shared" si="34"/>
        <v>0</v>
      </c>
      <c r="AE46" s="226"/>
      <c r="AF46" s="226">
        <f t="shared" si="35"/>
        <v>0</v>
      </c>
      <c r="AG46" s="226">
        <f t="shared" si="35"/>
        <v>0</v>
      </c>
      <c r="AH46" s="226"/>
      <c r="AI46" s="226">
        <f t="shared" si="8"/>
        <v>0</v>
      </c>
      <c r="AJ46" s="226">
        <f t="shared" si="8"/>
        <v>0</v>
      </c>
      <c r="AK46" s="226"/>
      <c r="AL46" s="226">
        <f t="shared" si="10"/>
        <v>0</v>
      </c>
      <c r="AM46" s="226">
        <f t="shared" si="10"/>
        <v>0</v>
      </c>
      <c r="AN46" s="226"/>
      <c r="AO46" s="226">
        <f t="shared" si="11"/>
        <v>0</v>
      </c>
      <c r="AP46" s="226"/>
      <c r="AQ46" s="226"/>
    </row>
    <row r="47" spans="1:43" ht="54.75">
      <c r="A47" s="230">
        <v>39</v>
      </c>
      <c r="B47" s="227" t="s">
        <v>535</v>
      </c>
      <c r="C47" s="228">
        <v>0</v>
      </c>
      <c r="D47" s="228">
        <v>0</v>
      </c>
      <c r="E47" s="228">
        <v>0</v>
      </c>
      <c r="F47" s="226">
        <f t="shared" si="28"/>
        <v>0</v>
      </c>
      <c r="G47" s="226"/>
      <c r="H47" s="226">
        <f t="shared" si="29"/>
        <v>0</v>
      </c>
      <c r="I47" s="226">
        <f t="shared" si="13"/>
        <v>0</v>
      </c>
      <c r="J47" s="226"/>
      <c r="K47" s="226">
        <f t="shared" si="24"/>
        <v>0</v>
      </c>
      <c r="L47" s="226">
        <f t="shared" si="15"/>
        <v>0</v>
      </c>
      <c r="M47" s="226"/>
      <c r="N47" s="226">
        <f t="shared" si="30"/>
        <v>0</v>
      </c>
      <c r="O47" s="226">
        <f t="shared" si="30"/>
        <v>0</v>
      </c>
      <c r="P47" s="226"/>
      <c r="Q47" s="226">
        <f t="shared" si="31"/>
        <v>0</v>
      </c>
      <c r="R47" s="226">
        <f t="shared" si="31"/>
        <v>0</v>
      </c>
      <c r="S47" s="226"/>
      <c r="T47" s="226">
        <f t="shared" si="32"/>
        <v>0</v>
      </c>
      <c r="U47" s="226">
        <f t="shared" si="32"/>
        <v>0</v>
      </c>
      <c r="V47" s="226"/>
      <c r="W47" s="226">
        <f t="shared" si="33"/>
        <v>0</v>
      </c>
      <c r="X47" s="226">
        <f t="shared" si="33"/>
        <v>0</v>
      </c>
      <c r="Y47" s="226"/>
      <c r="Z47" s="226">
        <f t="shared" si="36"/>
        <v>0</v>
      </c>
      <c r="AA47" s="226">
        <f t="shared" si="36"/>
        <v>0</v>
      </c>
      <c r="AB47" s="226"/>
      <c r="AC47" s="226">
        <f t="shared" si="34"/>
        <v>0</v>
      </c>
      <c r="AD47" s="226">
        <f t="shared" si="34"/>
        <v>0</v>
      </c>
      <c r="AE47" s="226"/>
      <c r="AF47" s="226">
        <f t="shared" si="35"/>
        <v>0</v>
      </c>
      <c r="AG47" s="226">
        <f t="shared" si="35"/>
        <v>0</v>
      </c>
      <c r="AH47" s="226"/>
      <c r="AI47" s="226">
        <f t="shared" si="8"/>
        <v>0</v>
      </c>
      <c r="AJ47" s="226">
        <f t="shared" si="8"/>
        <v>0</v>
      </c>
      <c r="AK47" s="226"/>
      <c r="AL47" s="226">
        <f t="shared" si="10"/>
        <v>0</v>
      </c>
      <c r="AM47" s="226">
        <f t="shared" si="10"/>
        <v>0</v>
      </c>
      <c r="AN47" s="226"/>
      <c r="AO47" s="226">
        <f t="shared" si="11"/>
        <v>0</v>
      </c>
      <c r="AP47" s="226"/>
      <c r="AQ47" s="226"/>
    </row>
    <row r="48" spans="1:43" ht="41.25">
      <c r="A48" s="230">
        <v>40</v>
      </c>
      <c r="B48" s="227" t="s">
        <v>536</v>
      </c>
      <c r="C48" s="228">
        <v>1</v>
      </c>
      <c r="D48" s="232">
        <v>12</v>
      </c>
      <c r="E48" s="228">
        <v>1</v>
      </c>
      <c r="F48" s="226">
        <f t="shared" si="28"/>
        <v>1.25</v>
      </c>
      <c r="G48" s="226">
        <f t="shared" si="12"/>
        <v>125</v>
      </c>
      <c r="H48" s="226">
        <f t="shared" si="29"/>
        <v>0.08333333333333333</v>
      </c>
      <c r="I48" s="226">
        <f t="shared" si="13"/>
        <v>0.08333333333333333</v>
      </c>
      <c r="J48" s="226">
        <f t="shared" si="14"/>
        <v>100</v>
      </c>
      <c r="K48" s="226">
        <f t="shared" si="24"/>
        <v>0.08333333333333333</v>
      </c>
      <c r="L48" s="226">
        <f t="shared" si="15"/>
        <v>0.08333333333333333</v>
      </c>
      <c r="M48" s="226">
        <f t="shared" si="16"/>
        <v>100</v>
      </c>
      <c r="N48" s="226">
        <f t="shared" si="30"/>
        <v>0.08333333333333333</v>
      </c>
      <c r="O48" s="226">
        <f t="shared" si="30"/>
        <v>0.08333333333333333</v>
      </c>
      <c r="P48" s="226">
        <f t="shared" si="21"/>
        <v>100</v>
      </c>
      <c r="Q48" s="226">
        <v>1</v>
      </c>
      <c r="R48" s="226">
        <v>1</v>
      </c>
      <c r="S48" s="226">
        <f t="shared" si="17"/>
        <v>100</v>
      </c>
      <c r="T48" s="226">
        <v>0</v>
      </c>
      <c r="U48" s="226">
        <v>0</v>
      </c>
      <c r="V48" s="226"/>
      <c r="W48" s="226">
        <v>0</v>
      </c>
      <c r="X48" s="226">
        <v>0</v>
      </c>
      <c r="Y48" s="226"/>
      <c r="Z48" s="226">
        <f t="shared" si="36"/>
        <v>0</v>
      </c>
      <c r="AA48" s="226">
        <f t="shared" si="36"/>
        <v>0</v>
      </c>
      <c r="AB48" s="226"/>
      <c r="AC48" s="226">
        <f t="shared" si="34"/>
        <v>0</v>
      </c>
      <c r="AD48" s="226">
        <f t="shared" si="34"/>
        <v>0</v>
      </c>
      <c r="AE48" s="226"/>
      <c r="AF48" s="226">
        <f t="shared" si="35"/>
        <v>0</v>
      </c>
      <c r="AG48" s="226">
        <f t="shared" si="35"/>
        <v>0</v>
      </c>
      <c r="AH48" s="226"/>
      <c r="AI48" s="226">
        <f t="shared" si="8"/>
        <v>0</v>
      </c>
      <c r="AJ48" s="226">
        <f t="shared" si="8"/>
        <v>0</v>
      </c>
      <c r="AK48" s="226"/>
      <c r="AL48" s="226">
        <f t="shared" si="10"/>
        <v>0</v>
      </c>
      <c r="AM48" s="226">
        <f t="shared" si="10"/>
        <v>0</v>
      </c>
      <c r="AN48" s="226"/>
      <c r="AO48" s="226">
        <f t="shared" si="11"/>
        <v>0</v>
      </c>
      <c r="AP48" s="226"/>
      <c r="AQ48" s="226"/>
    </row>
    <row r="49" spans="1:43" ht="123.75">
      <c r="A49" s="230">
        <v>41</v>
      </c>
      <c r="B49" s="227" t="s">
        <v>537</v>
      </c>
      <c r="C49" s="228">
        <v>1</v>
      </c>
      <c r="D49" s="232">
        <v>2</v>
      </c>
      <c r="E49" s="228">
        <v>2</v>
      </c>
      <c r="F49" s="226">
        <f t="shared" si="28"/>
        <v>2.5</v>
      </c>
      <c r="G49" s="226">
        <f t="shared" si="12"/>
        <v>125</v>
      </c>
      <c r="H49" s="226">
        <f t="shared" si="29"/>
        <v>0.16666666666666666</v>
      </c>
      <c r="I49" s="226">
        <f t="shared" si="13"/>
        <v>0.16666666666666666</v>
      </c>
      <c r="J49" s="226">
        <f t="shared" si="14"/>
        <v>100</v>
      </c>
      <c r="K49" s="226">
        <f t="shared" si="24"/>
        <v>0.16666666666666666</v>
      </c>
      <c r="L49" s="226">
        <f t="shared" si="15"/>
        <v>0.16666666666666666</v>
      </c>
      <c r="M49" s="226">
        <f t="shared" si="16"/>
        <v>100</v>
      </c>
      <c r="N49" s="226">
        <f t="shared" si="30"/>
        <v>0.16666666666666666</v>
      </c>
      <c r="O49" s="226">
        <f t="shared" si="30"/>
        <v>0.16666666666666666</v>
      </c>
      <c r="P49" s="226">
        <f t="shared" si="21"/>
        <v>100</v>
      </c>
      <c r="Q49" s="226">
        <v>2</v>
      </c>
      <c r="R49" s="226">
        <v>2</v>
      </c>
      <c r="S49" s="226">
        <f t="shared" si="17"/>
        <v>100</v>
      </c>
      <c r="T49" s="226">
        <v>0</v>
      </c>
      <c r="U49" s="226">
        <v>0</v>
      </c>
      <c r="V49" s="226"/>
      <c r="W49" s="226">
        <f t="shared" si="33"/>
        <v>0</v>
      </c>
      <c r="X49" s="226">
        <f t="shared" si="33"/>
        <v>0</v>
      </c>
      <c r="Y49" s="226"/>
      <c r="Z49" s="226">
        <f t="shared" si="36"/>
        <v>0</v>
      </c>
      <c r="AA49" s="226">
        <f t="shared" si="36"/>
        <v>0</v>
      </c>
      <c r="AB49" s="226"/>
      <c r="AC49" s="226">
        <f t="shared" si="34"/>
        <v>0</v>
      </c>
      <c r="AD49" s="226">
        <f t="shared" si="34"/>
        <v>0</v>
      </c>
      <c r="AE49" s="226"/>
      <c r="AF49" s="226">
        <f t="shared" si="35"/>
        <v>0</v>
      </c>
      <c r="AG49" s="226">
        <f t="shared" si="35"/>
        <v>0</v>
      </c>
      <c r="AH49" s="226"/>
      <c r="AI49" s="226">
        <f t="shared" si="8"/>
        <v>0</v>
      </c>
      <c r="AJ49" s="226">
        <f t="shared" si="8"/>
        <v>0</v>
      </c>
      <c r="AK49" s="226"/>
      <c r="AL49" s="226">
        <f t="shared" si="10"/>
        <v>0</v>
      </c>
      <c r="AM49" s="226">
        <f t="shared" si="10"/>
        <v>0</v>
      </c>
      <c r="AN49" s="226"/>
      <c r="AO49" s="226">
        <f t="shared" si="11"/>
        <v>0</v>
      </c>
      <c r="AP49" s="226"/>
      <c r="AQ49" s="226"/>
    </row>
    <row r="50" spans="1:43" ht="12.75" customHeight="1">
      <c r="A50" s="559" t="s">
        <v>538</v>
      </c>
      <c r="B50" s="559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559"/>
      <c r="AO50" s="559"/>
      <c r="AP50" s="559"/>
      <c r="AQ50" s="559"/>
    </row>
    <row r="51" spans="1:43" ht="192" customHeight="1">
      <c r="A51" s="226">
        <v>1</v>
      </c>
      <c r="B51" s="227" t="s">
        <v>539</v>
      </c>
      <c r="C51" s="228">
        <v>50</v>
      </c>
      <c r="D51" s="228">
        <v>100</v>
      </c>
      <c r="E51" s="228">
        <v>100</v>
      </c>
      <c r="F51" s="226">
        <f>I51+L51+O51+R51+U51+X51+AA51+AD51+AG51+AJ51+AM51</f>
        <v>0</v>
      </c>
      <c r="G51" s="226">
        <f aca="true" t="shared" si="37" ref="G51:G76">F51/E51*100</f>
        <v>0</v>
      </c>
      <c r="H51" s="226">
        <v>0</v>
      </c>
      <c r="I51" s="226">
        <f>H51</f>
        <v>0</v>
      </c>
      <c r="J51" s="226"/>
      <c r="K51" s="226">
        <f>H51</f>
        <v>0</v>
      </c>
      <c r="L51" s="226">
        <f t="shared" si="15"/>
        <v>0</v>
      </c>
      <c r="M51" s="226"/>
      <c r="N51" s="226">
        <f>K51</f>
        <v>0</v>
      </c>
      <c r="O51" s="226">
        <f aca="true" t="shared" si="38" ref="O51:O76">L51</f>
        <v>0</v>
      </c>
      <c r="P51" s="226"/>
      <c r="Q51" s="226">
        <f>N51</f>
        <v>0</v>
      </c>
      <c r="R51" s="226">
        <f>O51</f>
        <v>0</v>
      </c>
      <c r="S51" s="226"/>
      <c r="T51" s="226">
        <f>Q51</f>
        <v>0</v>
      </c>
      <c r="U51" s="226">
        <f>R51</f>
        <v>0</v>
      </c>
      <c r="V51" s="226"/>
      <c r="W51" s="226">
        <f>T51</f>
        <v>0</v>
      </c>
      <c r="X51" s="226">
        <f>U51</f>
        <v>0</v>
      </c>
      <c r="Y51" s="226"/>
      <c r="Z51" s="226">
        <f>W51</f>
        <v>0</v>
      </c>
      <c r="AA51" s="226">
        <f>X51</f>
        <v>0</v>
      </c>
      <c r="AB51" s="226"/>
      <c r="AC51" s="226">
        <f>Z51</f>
        <v>0</v>
      </c>
      <c r="AD51" s="226">
        <v>0</v>
      </c>
      <c r="AE51" s="226"/>
      <c r="AF51" s="226">
        <f>AC51</f>
        <v>0</v>
      </c>
      <c r="AG51" s="226">
        <f>AD51</f>
        <v>0</v>
      </c>
      <c r="AH51" s="226"/>
      <c r="AI51" s="226">
        <f>AF51</f>
        <v>0</v>
      </c>
      <c r="AJ51" s="226">
        <f>AG51</f>
        <v>0</v>
      </c>
      <c r="AK51" s="226"/>
      <c r="AL51" s="226">
        <f>AI51</f>
        <v>0</v>
      </c>
      <c r="AM51" s="226">
        <f>AJ51</f>
        <v>0</v>
      </c>
      <c r="AN51" s="226"/>
      <c r="AO51" s="226">
        <v>100</v>
      </c>
      <c r="AP51" s="226"/>
      <c r="AQ51" s="226"/>
    </row>
    <row r="52" spans="1:43" ht="57.75" customHeight="1">
      <c r="A52" s="230">
        <v>2</v>
      </c>
      <c r="B52" s="227" t="s">
        <v>540</v>
      </c>
      <c r="C52" s="228">
        <v>4831</v>
      </c>
      <c r="D52" s="228">
        <v>9414</v>
      </c>
      <c r="E52" s="228">
        <v>5846</v>
      </c>
      <c r="F52" s="226">
        <f>I52+L52+O52+R52+U52+X52+AA52+AD52+AG52+AJ52+AM52</f>
        <v>5358.833333333334</v>
      </c>
      <c r="G52" s="226">
        <f t="shared" si="37"/>
        <v>91.66666666666667</v>
      </c>
      <c r="H52" s="226">
        <f>E52/12</f>
        <v>487.1666666666667</v>
      </c>
      <c r="I52" s="226">
        <f>H52</f>
        <v>487.1666666666667</v>
      </c>
      <c r="J52" s="226">
        <f aca="true" t="shared" si="39" ref="J52:J76">I52/H52*100</f>
        <v>100</v>
      </c>
      <c r="K52" s="226">
        <f aca="true" t="shared" si="40" ref="K52:K76">H52</f>
        <v>487.1666666666667</v>
      </c>
      <c r="L52" s="226">
        <f t="shared" si="15"/>
        <v>487.1666666666667</v>
      </c>
      <c r="M52" s="226">
        <f aca="true" t="shared" si="41" ref="M52:M76">L52/K52*100</f>
        <v>100</v>
      </c>
      <c r="N52" s="226">
        <f aca="true" t="shared" si="42" ref="N52:N76">K52</f>
        <v>487.1666666666667</v>
      </c>
      <c r="O52" s="226">
        <f t="shared" si="38"/>
        <v>487.1666666666667</v>
      </c>
      <c r="P52" s="226">
        <f aca="true" t="shared" si="43" ref="P52:P76">O52/N52*100</f>
        <v>100</v>
      </c>
      <c r="Q52" s="226">
        <f aca="true" t="shared" si="44" ref="Q52:R76">N52</f>
        <v>487.1666666666667</v>
      </c>
      <c r="R52" s="226">
        <f t="shared" si="44"/>
        <v>487.1666666666667</v>
      </c>
      <c r="S52" s="226">
        <f t="shared" si="17"/>
        <v>100</v>
      </c>
      <c r="T52" s="226">
        <f aca="true" t="shared" si="45" ref="T52:U76">Q52</f>
        <v>487.1666666666667</v>
      </c>
      <c r="U52" s="226">
        <f t="shared" si="45"/>
        <v>487.1666666666667</v>
      </c>
      <c r="V52" s="226">
        <f>U52/T52*100</f>
        <v>100</v>
      </c>
      <c r="W52" s="226">
        <f aca="true" t="shared" si="46" ref="W52:X76">T52</f>
        <v>487.1666666666667</v>
      </c>
      <c r="X52" s="226">
        <f t="shared" si="46"/>
        <v>487.1666666666667</v>
      </c>
      <c r="Y52" s="226">
        <f t="shared" si="4"/>
        <v>100</v>
      </c>
      <c r="Z52" s="226">
        <f aca="true" t="shared" si="47" ref="Z52:AA76">W52</f>
        <v>487.1666666666667</v>
      </c>
      <c r="AA52" s="226">
        <f t="shared" si="47"/>
        <v>487.1666666666667</v>
      </c>
      <c r="AB52" s="226">
        <f>AA52/Z52*100</f>
        <v>100</v>
      </c>
      <c r="AC52" s="226">
        <f aca="true" t="shared" si="48" ref="AC52:AD76">Z52</f>
        <v>487.1666666666667</v>
      </c>
      <c r="AD52" s="226">
        <f t="shared" si="48"/>
        <v>487.1666666666667</v>
      </c>
      <c r="AE52" s="226">
        <f>AD52/AC52*100</f>
        <v>100</v>
      </c>
      <c r="AF52" s="226">
        <f aca="true" t="shared" si="49" ref="AF52:AG76">AC52</f>
        <v>487.1666666666667</v>
      </c>
      <c r="AG52" s="226">
        <f t="shared" si="49"/>
        <v>487.1666666666667</v>
      </c>
      <c r="AH52" s="226">
        <f aca="true" t="shared" si="50" ref="AH52:AH76">AG52/AF52*100</f>
        <v>100</v>
      </c>
      <c r="AI52" s="226">
        <f aca="true" t="shared" si="51" ref="AI52:AJ76">AF52</f>
        <v>487.1666666666667</v>
      </c>
      <c r="AJ52" s="226">
        <f t="shared" si="51"/>
        <v>487.1666666666667</v>
      </c>
      <c r="AK52" s="226">
        <f aca="true" t="shared" si="52" ref="AK52:AK76">AJ52/AI52*100</f>
        <v>100</v>
      </c>
      <c r="AL52" s="226">
        <f aca="true" t="shared" si="53" ref="AL52:AM76">AI52</f>
        <v>487.1666666666667</v>
      </c>
      <c r="AM52" s="226">
        <f t="shared" si="53"/>
        <v>487.1666666666667</v>
      </c>
      <c r="AN52" s="226">
        <f aca="true" t="shared" si="54" ref="AN52:AN76">AM52/AL52*100</f>
        <v>100</v>
      </c>
      <c r="AO52" s="226">
        <f aca="true" t="shared" si="55" ref="AO52:AO76">AL52</f>
        <v>487.1666666666667</v>
      </c>
      <c r="AP52" s="226"/>
      <c r="AQ52" s="226"/>
    </row>
    <row r="53" spans="1:43" ht="69">
      <c r="A53" s="230">
        <v>3</v>
      </c>
      <c r="B53" s="227" t="s">
        <v>541</v>
      </c>
      <c r="C53" s="228">
        <v>77</v>
      </c>
      <c r="D53" s="228">
        <v>90</v>
      </c>
      <c r="E53" s="228">
        <v>78</v>
      </c>
      <c r="F53" s="226">
        <v>78</v>
      </c>
      <c r="G53" s="226">
        <f t="shared" si="37"/>
        <v>100</v>
      </c>
      <c r="H53" s="226">
        <v>78</v>
      </c>
      <c r="I53" s="226">
        <f aca="true" t="shared" si="56" ref="I53:I76">H53</f>
        <v>78</v>
      </c>
      <c r="J53" s="226">
        <f t="shared" si="39"/>
        <v>100</v>
      </c>
      <c r="K53" s="226">
        <f t="shared" si="40"/>
        <v>78</v>
      </c>
      <c r="L53" s="226">
        <f t="shared" si="15"/>
        <v>78</v>
      </c>
      <c r="M53" s="226">
        <f t="shared" si="41"/>
        <v>100</v>
      </c>
      <c r="N53" s="226">
        <f t="shared" si="42"/>
        <v>78</v>
      </c>
      <c r="O53" s="226">
        <f t="shared" si="38"/>
        <v>78</v>
      </c>
      <c r="P53" s="226">
        <f t="shared" si="43"/>
        <v>100</v>
      </c>
      <c r="Q53" s="226">
        <f t="shared" si="44"/>
        <v>78</v>
      </c>
      <c r="R53" s="226">
        <f t="shared" si="44"/>
        <v>78</v>
      </c>
      <c r="S53" s="226">
        <f t="shared" si="17"/>
        <v>100</v>
      </c>
      <c r="T53" s="226">
        <f t="shared" si="45"/>
        <v>78</v>
      </c>
      <c r="U53" s="226">
        <f t="shared" si="45"/>
        <v>78</v>
      </c>
      <c r="V53" s="226">
        <f aca="true" t="shared" si="57" ref="V53:V76">U53/T53*100</f>
        <v>100</v>
      </c>
      <c r="W53" s="226">
        <f t="shared" si="46"/>
        <v>78</v>
      </c>
      <c r="X53" s="226">
        <f t="shared" si="46"/>
        <v>78</v>
      </c>
      <c r="Y53" s="226">
        <f t="shared" si="4"/>
        <v>100</v>
      </c>
      <c r="Z53" s="226">
        <f t="shared" si="47"/>
        <v>78</v>
      </c>
      <c r="AA53" s="226">
        <f t="shared" si="47"/>
        <v>78</v>
      </c>
      <c r="AB53" s="226">
        <f>AA53/Z53*100</f>
        <v>100</v>
      </c>
      <c r="AC53" s="226">
        <f t="shared" si="48"/>
        <v>78</v>
      </c>
      <c r="AD53" s="226">
        <f t="shared" si="48"/>
        <v>78</v>
      </c>
      <c r="AE53" s="226">
        <f>AD53/AC53*100</f>
        <v>100</v>
      </c>
      <c r="AF53" s="226">
        <f t="shared" si="49"/>
        <v>78</v>
      </c>
      <c r="AG53" s="226">
        <f t="shared" si="49"/>
        <v>78</v>
      </c>
      <c r="AH53" s="226">
        <f t="shared" si="50"/>
        <v>100</v>
      </c>
      <c r="AI53" s="226">
        <f t="shared" si="51"/>
        <v>78</v>
      </c>
      <c r="AJ53" s="226">
        <f t="shared" si="51"/>
        <v>78</v>
      </c>
      <c r="AK53" s="226">
        <f t="shared" si="52"/>
        <v>100</v>
      </c>
      <c r="AL53" s="226">
        <f t="shared" si="53"/>
        <v>78</v>
      </c>
      <c r="AM53" s="226">
        <f t="shared" si="53"/>
        <v>78</v>
      </c>
      <c r="AN53" s="226">
        <f t="shared" si="54"/>
        <v>100</v>
      </c>
      <c r="AO53" s="226">
        <f t="shared" si="55"/>
        <v>78</v>
      </c>
      <c r="AP53" s="226"/>
      <c r="AQ53" s="226"/>
    </row>
    <row r="54" spans="1:43" ht="41.25">
      <c r="A54" s="230">
        <v>4</v>
      </c>
      <c r="B54" s="227" t="s">
        <v>542</v>
      </c>
      <c r="C54" s="228">
        <v>0</v>
      </c>
      <c r="D54" s="228">
        <v>0</v>
      </c>
      <c r="E54" s="228">
        <v>0</v>
      </c>
      <c r="F54" s="226">
        <f>I54+L54+O54+R54+U54+X54+AA54+AD54+AG54+AJ54</f>
        <v>0</v>
      </c>
      <c r="G54" s="226"/>
      <c r="H54" s="226">
        <f>E54/12</f>
        <v>0</v>
      </c>
      <c r="I54" s="226">
        <f t="shared" si="56"/>
        <v>0</v>
      </c>
      <c r="J54" s="226"/>
      <c r="K54" s="226">
        <f t="shared" si="40"/>
        <v>0</v>
      </c>
      <c r="L54" s="226">
        <f t="shared" si="15"/>
        <v>0</v>
      </c>
      <c r="M54" s="226"/>
      <c r="N54" s="226">
        <f t="shared" si="42"/>
        <v>0</v>
      </c>
      <c r="O54" s="226">
        <f t="shared" si="38"/>
        <v>0</v>
      </c>
      <c r="P54" s="226"/>
      <c r="Q54" s="226">
        <f t="shared" si="44"/>
        <v>0</v>
      </c>
      <c r="R54" s="226">
        <f t="shared" si="44"/>
        <v>0</v>
      </c>
      <c r="S54" s="226" t="e">
        <f t="shared" si="17"/>
        <v>#DIV/0!</v>
      </c>
      <c r="T54" s="226">
        <f t="shared" si="45"/>
        <v>0</v>
      </c>
      <c r="U54" s="226">
        <f t="shared" si="45"/>
        <v>0</v>
      </c>
      <c r="V54" s="226"/>
      <c r="W54" s="226">
        <f t="shared" si="46"/>
        <v>0</v>
      </c>
      <c r="X54" s="226">
        <f t="shared" si="46"/>
        <v>0</v>
      </c>
      <c r="Y54" s="226"/>
      <c r="Z54" s="226">
        <f t="shared" si="47"/>
        <v>0</v>
      </c>
      <c r="AA54" s="226">
        <f t="shared" si="47"/>
        <v>0</v>
      </c>
      <c r="AB54" s="226"/>
      <c r="AC54" s="226">
        <f t="shared" si="48"/>
        <v>0</v>
      </c>
      <c r="AD54" s="226">
        <f t="shared" si="48"/>
        <v>0</v>
      </c>
      <c r="AE54" s="226"/>
      <c r="AF54" s="226">
        <f t="shared" si="49"/>
        <v>0</v>
      </c>
      <c r="AG54" s="226">
        <f t="shared" si="49"/>
        <v>0</v>
      </c>
      <c r="AH54" s="226" t="e">
        <f t="shared" si="50"/>
        <v>#DIV/0!</v>
      </c>
      <c r="AI54" s="226">
        <f t="shared" si="51"/>
        <v>0</v>
      </c>
      <c r="AJ54" s="226">
        <f t="shared" si="51"/>
        <v>0</v>
      </c>
      <c r="AK54" s="226"/>
      <c r="AL54" s="226">
        <f t="shared" si="53"/>
        <v>0</v>
      </c>
      <c r="AM54" s="226">
        <f t="shared" si="53"/>
        <v>0</v>
      </c>
      <c r="AN54" s="226"/>
      <c r="AO54" s="226">
        <f t="shared" si="55"/>
        <v>0</v>
      </c>
      <c r="AP54" s="226"/>
      <c r="AQ54" s="226"/>
    </row>
    <row r="55" spans="1:43" ht="35.25" customHeight="1">
      <c r="A55" s="230">
        <v>5</v>
      </c>
      <c r="B55" s="227" t="s">
        <v>543</v>
      </c>
      <c r="C55" s="228">
        <v>4</v>
      </c>
      <c r="D55" s="228">
        <v>4</v>
      </c>
      <c r="E55" s="228">
        <v>4</v>
      </c>
      <c r="F55" s="226">
        <v>4</v>
      </c>
      <c r="G55" s="226">
        <f t="shared" si="37"/>
        <v>100</v>
      </c>
      <c r="H55" s="226">
        <v>4</v>
      </c>
      <c r="I55" s="226">
        <f t="shared" si="56"/>
        <v>4</v>
      </c>
      <c r="J55" s="226">
        <f t="shared" si="39"/>
        <v>100</v>
      </c>
      <c r="K55" s="226">
        <f t="shared" si="40"/>
        <v>4</v>
      </c>
      <c r="L55" s="226">
        <f t="shared" si="15"/>
        <v>4</v>
      </c>
      <c r="M55" s="226">
        <f t="shared" si="41"/>
        <v>100</v>
      </c>
      <c r="N55" s="226">
        <f t="shared" si="42"/>
        <v>4</v>
      </c>
      <c r="O55" s="226">
        <f t="shared" si="38"/>
        <v>4</v>
      </c>
      <c r="P55" s="226">
        <f t="shared" si="43"/>
        <v>100</v>
      </c>
      <c r="Q55" s="226">
        <f t="shared" si="44"/>
        <v>4</v>
      </c>
      <c r="R55" s="226">
        <f t="shared" si="44"/>
        <v>4</v>
      </c>
      <c r="S55" s="226">
        <f t="shared" si="17"/>
        <v>100</v>
      </c>
      <c r="T55" s="226">
        <f t="shared" si="45"/>
        <v>4</v>
      </c>
      <c r="U55" s="226">
        <f t="shared" si="45"/>
        <v>4</v>
      </c>
      <c r="V55" s="226">
        <f t="shared" si="57"/>
        <v>100</v>
      </c>
      <c r="W55" s="226">
        <f t="shared" si="46"/>
        <v>4</v>
      </c>
      <c r="X55" s="226">
        <f t="shared" si="46"/>
        <v>4</v>
      </c>
      <c r="Y55" s="226">
        <f t="shared" si="4"/>
        <v>100</v>
      </c>
      <c r="Z55" s="226">
        <f t="shared" si="47"/>
        <v>4</v>
      </c>
      <c r="AA55" s="226">
        <f t="shared" si="47"/>
        <v>4</v>
      </c>
      <c r="AB55" s="226">
        <f aca="true" t="shared" si="58" ref="AB55:AB73">AA55/Z55*100</f>
        <v>100</v>
      </c>
      <c r="AC55" s="226">
        <f t="shared" si="48"/>
        <v>4</v>
      </c>
      <c r="AD55" s="226">
        <f t="shared" si="48"/>
        <v>4</v>
      </c>
      <c r="AE55" s="226">
        <v>100</v>
      </c>
      <c r="AF55" s="226">
        <f t="shared" si="49"/>
        <v>4</v>
      </c>
      <c r="AG55" s="226">
        <f t="shared" si="49"/>
        <v>4</v>
      </c>
      <c r="AH55" s="226">
        <f t="shared" si="50"/>
        <v>100</v>
      </c>
      <c r="AI55" s="226">
        <f t="shared" si="51"/>
        <v>4</v>
      </c>
      <c r="AJ55" s="226">
        <f t="shared" si="51"/>
        <v>4</v>
      </c>
      <c r="AK55" s="226">
        <f t="shared" si="52"/>
        <v>100</v>
      </c>
      <c r="AL55" s="226">
        <f t="shared" si="53"/>
        <v>4</v>
      </c>
      <c r="AM55" s="226">
        <f t="shared" si="53"/>
        <v>4</v>
      </c>
      <c r="AN55" s="226">
        <f t="shared" si="54"/>
        <v>100</v>
      </c>
      <c r="AO55" s="226">
        <f t="shared" si="55"/>
        <v>4</v>
      </c>
      <c r="AP55" s="226"/>
      <c r="AQ55" s="226"/>
    </row>
    <row r="56" spans="1:43" ht="41.25">
      <c r="A56" s="230">
        <v>6</v>
      </c>
      <c r="B56" s="227" t="s">
        <v>544</v>
      </c>
      <c r="C56" s="228">
        <v>1.5</v>
      </c>
      <c r="D56" s="228">
        <v>1.5</v>
      </c>
      <c r="E56" s="228">
        <v>1.5</v>
      </c>
      <c r="F56" s="226">
        <v>2</v>
      </c>
      <c r="G56" s="226">
        <f t="shared" si="37"/>
        <v>133.33333333333331</v>
      </c>
      <c r="H56" s="226">
        <v>2</v>
      </c>
      <c r="I56" s="226">
        <f t="shared" si="56"/>
        <v>2</v>
      </c>
      <c r="J56" s="226">
        <f t="shared" si="39"/>
        <v>100</v>
      </c>
      <c r="K56" s="226">
        <f t="shared" si="40"/>
        <v>2</v>
      </c>
      <c r="L56" s="226">
        <f t="shared" si="15"/>
        <v>2</v>
      </c>
      <c r="M56" s="226">
        <f t="shared" si="41"/>
        <v>100</v>
      </c>
      <c r="N56" s="226">
        <f t="shared" si="42"/>
        <v>2</v>
      </c>
      <c r="O56" s="226">
        <f t="shared" si="38"/>
        <v>2</v>
      </c>
      <c r="P56" s="226">
        <f t="shared" si="43"/>
        <v>100</v>
      </c>
      <c r="Q56" s="226">
        <f t="shared" si="44"/>
        <v>2</v>
      </c>
      <c r="R56" s="226">
        <f t="shared" si="44"/>
        <v>2</v>
      </c>
      <c r="S56" s="226">
        <f t="shared" si="17"/>
        <v>100</v>
      </c>
      <c r="T56" s="226">
        <f t="shared" si="45"/>
        <v>2</v>
      </c>
      <c r="U56" s="226">
        <f t="shared" si="45"/>
        <v>2</v>
      </c>
      <c r="V56" s="226">
        <f t="shared" si="57"/>
        <v>100</v>
      </c>
      <c r="W56" s="226">
        <f t="shared" si="46"/>
        <v>2</v>
      </c>
      <c r="X56" s="226">
        <f t="shared" si="46"/>
        <v>2</v>
      </c>
      <c r="Y56" s="226">
        <f t="shared" si="4"/>
        <v>100</v>
      </c>
      <c r="Z56" s="226">
        <f t="shared" si="47"/>
        <v>2</v>
      </c>
      <c r="AA56" s="226">
        <f t="shared" si="47"/>
        <v>2</v>
      </c>
      <c r="AB56" s="226">
        <f t="shared" si="58"/>
        <v>100</v>
      </c>
      <c r="AC56" s="226">
        <f t="shared" si="48"/>
        <v>2</v>
      </c>
      <c r="AD56" s="226">
        <f t="shared" si="48"/>
        <v>2</v>
      </c>
      <c r="AE56" s="226">
        <f>AD56/AC56*100</f>
        <v>100</v>
      </c>
      <c r="AF56" s="226">
        <f t="shared" si="49"/>
        <v>2</v>
      </c>
      <c r="AG56" s="226">
        <f t="shared" si="49"/>
        <v>2</v>
      </c>
      <c r="AH56" s="226">
        <f t="shared" si="50"/>
        <v>100</v>
      </c>
      <c r="AI56" s="226">
        <f t="shared" si="51"/>
        <v>2</v>
      </c>
      <c r="AJ56" s="226">
        <f t="shared" si="51"/>
        <v>2</v>
      </c>
      <c r="AK56" s="226">
        <f t="shared" si="52"/>
        <v>100</v>
      </c>
      <c r="AL56" s="226">
        <f t="shared" si="53"/>
        <v>2</v>
      </c>
      <c r="AM56" s="226">
        <f t="shared" si="53"/>
        <v>2</v>
      </c>
      <c r="AN56" s="226">
        <f t="shared" si="54"/>
        <v>100</v>
      </c>
      <c r="AO56" s="226">
        <f t="shared" si="55"/>
        <v>2</v>
      </c>
      <c r="AP56" s="226"/>
      <c r="AQ56" s="226"/>
    </row>
    <row r="57" spans="1:43" ht="27">
      <c r="A57" s="230">
        <v>7</v>
      </c>
      <c r="B57" s="227" t="s">
        <v>545</v>
      </c>
      <c r="C57" s="228">
        <v>7</v>
      </c>
      <c r="D57" s="228">
        <v>7</v>
      </c>
      <c r="E57" s="228">
        <v>7</v>
      </c>
      <c r="F57" s="226">
        <v>7</v>
      </c>
      <c r="G57" s="226">
        <f t="shared" si="37"/>
        <v>100</v>
      </c>
      <c r="H57" s="226">
        <v>7</v>
      </c>
      <c r="I57" s="226">
        <f t="shared" si="56"/>
        <v>7</v>
      </c>
      <c r="J57" s="226">
        <f t="shared" si="39"/>
        <v>100</v>
      </c>
      <c r="K57" s="226">
        <f t="shared" si="40"/>
        <v>7</v>
      </c>
      <c r="L57" s="226">
        <f t="shared" si="15"/>
        <v>7</v>
      </c>
      <c r="M57" s="226">
        <f t="shared" si="41"/>
        <v>100</v>
      </c>
      <c r="N57" s="226">
        <f t="shared" si="42"/>
        <v>7</v>
      </c>
      <c r="O57" s="226">
        <f t="shared" si="38"/>
        <v>7</v>
      </c>
      <c r="P57" s="226">
        <f t="shared" si="43"/>
        <v>100</v>
      </c>
      <c r="Q57" s="226">
        <f t="shared" si="44"/>
        <v>7</v>
      </c>
      <c r="R57" s="226">
        <f t="shared" si="44"/>
        <v>7</v>
      </c>
      <c r="S57" s="226">
        <f t="shared" si="17"/>
        <v>100</v>
      </c>
      <c r="T57" s="226">
        <f t="shared" si="45"/>
        <v>7</v>
      </c>
      <c r="U57" s="226">
        <f t="shared" si="45"/>
        <v>7</v>
      </c>
      <c r="V57" s="226">
        <f t="shared" si="57"/>
        <v>100</v>
      </c>
      <c r="W57" s="226">
        <f t="shared" si="46"/>
        <v>7</v>
      </c>
      <c r="X57" s="226">
        <f t="shared" si="46"/>
        <v>7</v>
      </c>
      <c r="Y57" s="226">
        <f t="shared" si="4"/>
        <v>100</v>
      </c>
      <c r="Z57" s="226">
        <f t="shared" si="47"/>
        <v>7</v>
      </c>
      <c r="AA57" s="226">
        <f t="shared" si="47"/>
        <v>7</v>
      </c>
      <c r="AB57" s="226">
        <f t="shared" si="58"/>
        <v>100</v>
      </c>
      <c r="AC57" s="226">
        <f t="shared" si="48"/>
        <v>7</v>
      </c>
      <c r="AD57" s="226">
        <f t="shared" si="48"/>
        <v>7</v>
      </c>
      <c r="AE57" s="226">
        <f aca="true" t="shared" si="59" ref="AE57:AE75">AD57/AC57*100</f>
        <v>100</v>
      </c>
      <c r="AF57" s="226">
        <f t="shared" si="49"/>
        <v>7</v>
      </c>
      <c r="AG57" s="226">
        <f t="shared" si="49"/>
        <v>7</v>
      </c>
      <c r="AH57" s="226">
        <f t="shared" si="50"/>
        <v>100</v>
      </c>
      <c r="AI57" s="226">
        <f t="shared" si="51"/>
        <v>7</v>
      </c>
      <c r="AJ57" s="226">
        <f t="shared" si="51"/>
        <v>7</v>
      </c>
      <c r="AK57" s="226">
        <f t="shared" si="52"/>
        <v>100</v>
      </c>
      <c r="AL57" s="226">
        <f t="shared" si="53"/>
        <v>7</v>
      </c>
      <c r="AM57" s="226">
        <f t="shared" si="53"/>
        <v>7</v>
      </c>
      <c r="AN57" s="226">
        <f t="shared" si="54"/>
        <v>100</v>
      </c>
      <c r="AO57" s="226">
        <f t="shared" si="55"/>
        <v>7</v>
      </c>
      <c r="AP57" s="226"/>
      <c r="AQ57" s="226"/>
    </row>
    <row r="58" spans="1:43" ht="27">
      <c r="A58" s="230">
        <v>8</v>
      </c>
      <c r="B58" s="227" t="s">
        <v>546</v>
      </c>
      <c r="C58" s="228">
        <v>2.1</v>
      </c>
      <c r="D58" s="228">
        <v>2.1</v>
      </c>
      <c r="E58" s="228">
        <v>2.1</v>
      </c>
      <c r="F58" s="226">
        <v>2</v>
      </c>
      <c r="G58" s="226">
        <f t="shared" si="37"/>
        <v>95.23809523809523</v>
      </c>
      <c r="H58" s="226">
        <v>2</v>
      </c>
      <c r="I58" s="226">
        <f t="shared" si="56"/>
        <v>2</v>
      </c>
      <c r="J58" s="226">
        <f t="shared" si="39"/>
        <v>100</v>
      </c>
      <c r="K58" s="226">
        <f t="shared" si="40"/>
        <v>2</v>
      </c>
      <c r="L58" s="226">
        <f t="shared" si="15"/>
        <v>2</v>
      </c>
      <c r="M58" s="226">
        <f t="shared" si="41"/>
        <v>100</v>
      </c>
      <c r="N58" s="226">
        <f t="shared" si="42"/>
        <v>2</v>
      </c>
      <c r="O58" s="226">
        <f t="shared" si="38"/>
        <v>2</v>
      </c>
      <c r="P58" s="226">
        <f t="shared" si="43"/>
        <v>100</v>
      </c>
      <c r="Q58" s="226">
        <f t="shared" si="44"/>
        <v>2</v>
      </c>
      <c r="R58" s="226">
        <f t="shared" si="44"/>
        <v>2</v>
      </c>
      <c r="S58" s="226">
        <f t="shared" si="17"/>
        <v>100</v>
      </c>
      <c r="T58" s="226">
        <f t="shared" si="45"/>
        <v>2</v>
      </c>
      <c r="U58" s="226">
        <f t="shared" si="45"/>
        <v>2</v>
      </c>
      <c r="V58" s="226">
        <f t="shared" si="57"/>
        <v>100</v>
      </c>
      <c r="W58" s="226">
        <f t="shared" si="46"/>
        <v>2</v>
      </c>
      <c r="X58" s="226">
        <f t="shared" si="46"/>
        <v>2</v>
      </c>
      <c r="Y58" s="226">
        <f t="shared" si="4"/>
        <v>100</v>
      </c>
      <c r="Z58" s="226">
        <f t="shared" si="47"/>
        <v>2</v>
      </c>
      <c r="AA58" s="226">
        <f t="shared" si="47"/>
        <v>2</v>
      </c>
      <c r="AB58" s="226">
        <f t="shared" si="58"/>
        <v>100</v>
      </c>
      <c r="AC58" s="226">
        <f t="shared" si="48"/>
        <v>2</v>
      </c>
      <c r="AD58" s="226">
        <f t="shared" si="48"/>
        <v>2</v>
      </c>
      <c r="AE58" s="226">
        <f t="shared" si="59"/>
        <v>100</v>
      </c>
      <c r="AF58" s="226">
        <f t="shared" si="49"/>
        <v>2</v>
      </c>
      <c r="AG58" s="226">
        <f t="shared" si="49"/>
        <v>2</v>
      </c>
      <c r="AH58" s="226">
        <f t="shared" si="50"/>
        <v>100</v>
      </c>
      <c r="AI58" s="226">
        <f t="shared" si="51"/>
        <v>2</v>
      </c>
      <c r="AJ58" s="226">
        <f t="shared" si="51"/>
        <v>2</v>
      </c>
      <c r="AK58" s="226">
        <f t="shared" si="52"/>
        <v>100</v>
      </c>
      <c r="AL58" s="226">
        <f t="shared" si="53"/>
        <v>2</v>
      </c>
      <c r="AM58" s="226">
        <f t="shared" si="53"/>
        <v>2</v>
      </c>
      <c r="AN58" s="226">
        <f t="shared" si="54"/>
        <v>100</v>
      </c>
      <c r="AO58" s="226">
        <f t="shared" si="55"/>
        <v>2</v>
      </c>
      <c r="AP58" s="226"/>
      <c r="AQ58" s="226"/>
    </row>
    <row r="59" spans="1:43" ht="27">
      <c r="A59" s="230">
        <v>9</v>
      </c>
      <c r="B59" s="227" t="s">
        <v>547</v>
      </c>
      <c r="C59" s="228">
        <v>11.5</v>
      </c>
      <c r="D59" s="228">
        <v>12.8</v>
      </c>
      <c r="E59" s="228">
        <v>11.9</v>
      </c>
      <c r="F59" s="226">
        <v>12</v>
      </c>
      <c r="G59" s="226">
        <f t="shared" si="37"/>
        <v>100.84033613445378</v>
      </c>
      <c r="H59" s="226">
        <v>12</v>
      </c>
      <c r="I59" s="226">
        <f t="shared" si="56"/>
        <v>12</v>
      </c>
      <c r="J59" s="226">
        <f t="shared" si="39"/>
        <v>100</v>
      </c>
      <c r="K59" s="226">
        <f t="shared" si="40"/>
        <v>12</v>
      </c>
      <c r="L59" s="226">
        <f t="shared" si="15"/>
        <v>12</v>
      </c>
      <c r="M59" s="226">
        <f t="shared" si="41"/>
        <v>100</v>
      </c>
      <c r="N59" s="226">
        <f t="shared" si="42"/>
        <v>12</v>
      </c>
      <c r="O59" s="226">
        <f t="shared" si="38"/>
        <v>12</v>
      </c>
      <c r="P59" s="226">
        <f t="shared" si="43"/>
        <v>100</v>
      </c>
      <c r="Q59" s="226">
        <f t="shared" si="44"/>
        <v>12</v>
      </c>
      <c r="R59" s="226">
        <f t="shared" si="44"/>
        <v>12</v>
      </c>
      <c r="S59" s="226">
        <f t="shared" si="17"/>
        <v>100</v>
      </c>
      <c r="T59" s="226">
        <f t="shared" si="45"/>
        <v>12</v>
      </c>
      <c r="U59" s="226">
        <f t="shared" si="45"/>
        <v>12</v>
      </c>
      <c r="V59" s="226">
        <f t="shared" si="57"/>
        <v>100</v>
      </c>
      <c r="W59" s="226">
        <f t="shared" si="46"/>
        <v>12</v>
      </c>
      <c r="X59" s="226">
        <f t="shared" si="46"/>
        <v>12</v>
      </c>
      <c r="Y59" s="226">
        <f t="shared" si="4"/>
        <v>100</v>
      </c>
      <c r="Z59" s="226">
        <f t="shared" si="47"/>
        <v>12</v>
      </c>
      <c r="AA59" s="226">
        <f t="shared" si="47"/>
        <v>12</v>
      </c>
      <c r="AB59" s="226">
        <f t="shared" si="58"/>
        <v>100</v>
      </c>
      <c r="AC59" s="226">
        <f t="shared" si="48"/>
        <v>12</v>
      </c>
      <c r="AD59" s="226">
        <f t="shared" si="48"/>
        <v>12</v>
      </c>
      <c r="AE59" s="226">
        <f t="shared" si="59"/>
        <v>100</v>
      </c>
      <c r="AF59" s="226">
        <f t="shared" si="49"/>
        <v>12</v>
      </c>
      <c r="AG59" s="226">
        <f t="shared" si="49"/>
        <v>12</v>
      </c>
      <c r="AH59" s="226">
        <f t="shared" si="50"/>
        <v>100</v>
      </c>
      <c r="AI59" s="226">
        <f t="shared" si="51"/>
        <v>12</v>
      </c>
      <c r="AJ59" s="226">
        <f t="shared" si="51"/>
        <v>12</v>
      </c>
      <c r="AK59" s="226">
        <f t="shared" si="52"/>
        <v>100</v>
      </c>
      <c r="AL59" s="226">
        <f t="shared" si="53"/>
        <v>12</v>
      </c>
      <c r="AM59" s="226">
        <f t="shared" si="53"/>
        <v>12</v>
      </c>
      <c r="AN59" s="226">
        <f t="shared" si="54"/>
        <v>100</v>
      </c>
      <c r="AO59" s="226">
        <f t="shared" si="55"/>
        <v>12</v>
      </c>
      <c r="AP59" s="226"/>
      <c r="AQ59" s="226"/>
    </row>
    <row r="60" spans="1:43" ht="41.25">
      <c r="A60" s="230">
        <v>10</v>
      </c>
      <c r="B60" s="227" t="s">
        <v>548</v>
      </c>
      <c r="C60" s="228">
        <v>33.5</v>
      </c>
      <c r="D60" s="228">
        <v>100</v>
      </c>
      <c r="E60" s="228">
        <v>100</v>
      </c>
      <c r="F60" s="226">
        <v>100</v>
      </c>
      <c r="G60" s="226">
        <f t="shared" si="37"/>
        <v>100</v>
      </c>
      <c r="H60" s="226">
        <v>100</v>
      </c>
      <c r="I60" s="226">
        <f t="shared" si="56"/>
        <v>100</v>
      </c>
      <c r="J60" s="226">
        <f t="shared" si="39"/>
        <v>100</v>
      </c>
      <c r="K60" s="226">
        <f t="shared" si="40"/>
        <v>100</v>
      </c>
      <c r="L60" s="226">
        <f t="shared" si="15"/>
        <v>100</v>
      </c>
      <c r="M60" s="226">
        <f t="shared" si="41"/>
        <v>100</v>
      </c>
      <c r="N60" s="226">
        <f t="shared" si="42"/>
        <v>100</v>
      </c>
      <c r="O60" s="226">
        <f t="shared" si="38"/>
        <v>100</v>
      </c>
      <c r="P60" s="226">
        <f t="shared" si="43"/>
        <v>100</v>
      </c>
      <c r="Q60" s="226">
        <f t="shared" si="44"/>
        <v>100</v>
      </c>
      <c r="R60" s="226">
        <f t="shared" si="44"/>
        <v>100</v>
      </c>
      <c r="S60" s="226">
        <f t="shared" si="17"/>
        <v>100</v>
      </c>
      <c r="T60" s="226">
        <f t="shared" si="45"/>
        <v>100</v>
      </c>
      <c r="U60" s="226">
        <f t="shared" si="45"/>
        <v>100</v>
      </c>
      <c r="V60" s="226">
        <f t="shared" si="57"/>
        <v>100</v>
      </c>
      <c r="W60" s="226">
        <f t="shared" si="46"/>
        <v>100</v>
      </c>
      <c r="X60" s="226">
        <f t="shared" si="46"/>
        <v>100</v>
      </c>
      <c r="Y60" s="226">
        <f t="shared" si="4"/>
        <v>100</v>
      </c>
      <c r="Z60" s="226">
        <f t="shared" si="47"/>
        <v>100</v>
      </c>
      <c r="AA60" s="226">
        <f t="shared" si="47"/>
        <v>100</v>
      </c>
      <c r="AB60" s="226">
        <f t="shared" si="58"/>
        <v>100</v>
      </c>
      <c r="AC60" s="226">
        <f t="shared" si="48"/>
        <v>100</v>
      </c>
      <c r="AD60" s="226">
        <f t="shared" si="48"/>
        <v>100</v>
      </c>
      <c r="AE60" s="226">
        <f t="shared" si="59"/>
        <v>100</v>
      </c>
      <c r="AF60" s="226">
        <f t="shared" si="49"/>
        <v>100</v>
      </c>
      <c r="AG60" s="226">
        <f t="shared" si="49"/>
        <v>100</v>
      </c>
      <c r="AH60" s="226">
        <f t="shared" si="50"/>
        <v>100</v>
      </c>
      <c r="AI60" s="226">
        <f t="shared" si="51"/>
        <v>100</v>
      </c>
      <c r="AJ60" s="226">
        <f t="shared" si="51"/>
        <v>100</v>
      </c>
      <c r="AK60" s="226">
        <f t="shared" si="52"/>
        <v>100</v>
      </c>
      <c r="AL60" s="226">
        <f t="shared" si="53"/>
        <v>100</v>
      </c>
      <c r="AM60" s="226">
        <f t="shared" si="53"/>
        <v>100</v>
      </c>
      <c r="AN60" s="226">
        <f t="shared" si="54"/>
        <v>100</v>
      </c>
      <c r="AO60" s="226">
        <f t="shared" si="55"/>
        <v>100</v>
      </c>
      <c r="AP60" s="226"/>
      <c r="AQ60" s="226"/>
    </row>
    <row r="61" spans="1:43" ht="27">
      <c r="A61" s="230">
        <v>11</v>
      </c>
      <c r="B61" s="227" t="s">
        <v>549</v>
      </c>
      <c r="C61" s="228">
        <v>33.5</v>
      </c>
      <c r="D61" s="228">
        <v>37.2</v>
      </c>
      <c r="E61" s="228">
        <v>37.2</v>
      </c>
      <c r="F61" s="226">
        <v>37</v>
      </c>
      <c r="G61" s="226">
        <f t="shared" si="37"/>
        <v>99.46236559139784</v>
      </c>
      <c r="H61" s="226">
        <v>37</v>
      </c>
      <c r="I61" s="226">
        <f t="shared" si="56"/>
        <v>37</v>
      </c>
      <c r="J61" s="226">
        <f t="shared" si="39"/>
        <v>100</v>
      </c>
      <c r="K61" s="226">
        <f t="shared" si="40"/>
        <v>37</v>
      </c>
      <c r="L61" s="226">
        <f t="shared" si="15"/>
        <v>37</v>
      </c>
      <c r="M61" s="226">
        <f t="shared" si="41"/>
        <v>100</v>
      </c>
      <c r="N61" s="226">
        <f t="shared" si="42"/>
        <v>37</v>
      </c>
      <c r="O61" s="226">
        <f t="shared" si="38"/>
        <v>37</v>
      </c>
      <c r="P61" s="226">
        <f t="shared" si="43"/>
        <v>100</v>
      </c>
      <c r="Q61" s="226">
        <f t="shared" si="44"/>
        <v>37</v>
      </c>
      <c r="R61" s="226">
        <f t="shared" si="44"/>
        <v>37</v>
      </c>
      <c r="S61" s="226">
        <f t="shared" si="17"/>
        <v>100</v>
      </c>
      <c r="T61" s="226">
        <f t="shared" si="45"/>
        <v>37</v>
      </c>
      <c r="U61" s="226">
        <f t="shared" si="45"/>
        <v>37</v>
      </c>
      <c r="V61" s="226">
        <f t="shared" si="57"/>
        <v>100</v>
      </c>
      <c r="W61" s="226">
        <f t="shared" si="46"/>
        <v>37</v>
      </c>
      <c r="X61" s="226">
        <f t="shared" si="46"/>
        <v>37</v>
      </c>
      <c r="Y61" s="226">
        <f t="shared" si="4"/>
        <v>100</v>
      </c>
      <c r="Z61" s="226">
        <f t="shared" si="47"/>
        <v>37</v>
      </c>
      <c r="AA61" s="226">
        <f t="shared" si="47"/>
        <v>37</v>
      </c>
      <c r="AB61" s="226">
        <f t="shared" si="58"/>
        <v>100</v>
      </c>
      <c r="AC61" s="226">
        <f t="shared" si="48"/>
        <v>37</v>
      </c>
      <c r="AD61" s="226">
        <f t="shared" si="48"/>
        <v>37</v>
      </c>
      <c r="AE61" s="226">
        <f t="shared" si="59"/>
        <v>100</v>
      </c>
      <c r="AF61" s="226">
        <f t="shared" si="49"/>
        <v>37</v>
      </c>
      <c r="AG61" s="226">
        <f t="shared" si="49"/>
        <v>37</v>
      </c>
      <c r="AH61" s="226">
        <f t="shared" si="50"/>
        <v>100</v>
      </c>
      <c r="AI61" s="226">
        <f t="shared" si="51"/>
        <v>37</v>
      </c>
      <c r="AJ61" s="226">
        <f t="shared" si="51"/>
        <v>37</v>
      </c>
      <c r="AK61" s="226">
        <f t="shared" si="52"/>
        <v>100</v>
      </c>
      <c r="AL61" s="226">
        <f t="shared" si="53"/>
        <v>37</v>
      </c>
      <c r="AM61" s="226">
        <f t="shared" si="53"/>
        <v>37</v>
      </c>
      <c r="AN61" s="226">
        <f t="shared" si="54"/>
        <v>100</v>
      </c>
      <c r="AO61" s="226">
        <f t="shared" si="55"/>
        <v>37</v>
      </c>
      <c r="AP61" s="226"/>
      <c r="AQ61" s="226"/>
    </row>
    <row r="62" spans="1:43" ht="54.75">
      <c r="A62" s="230">
        <v>12</v>
      </c>
      <c r="B62" s="227" t="s">
        <v>550</v>
      </c>
      <c r="C62" s="228">
        <v>392</v>
      </c>
      <c r="D62" s="228">
        <v>420</v>
      </c>
      <c r="E62" s="228">
        <v>400</v>
      </c>
      <c r="F62" s="226">
        <v>400</v>
      </c>
      <c r="G62" s="226">
        <f t="shared" si="37"/>
        <v>100</v>
      </c>
      <c r="H62" s="226">
        <v>400</v>
      </c>
      <c r="I62" s="226">
        <f t="shared" si="56"/>
        <v>400</v>
      </c>
      <c r="J62" s="226">
        <f t="shared" si="39"/>
        <v>100</v>
      </c>
      <c r="K62" s="226">
        <f t="shared" si="40"/>
        <v>400</v>
      </c>
      <c r="L62" s="226">
        <f t="shared" si="15"/>
        <v>400</v>
      </c>
      <c r="M62" s="226">
        <f t="shared" si="41"/>
        <v>100</v>
      </c>
      <c r="N62" s="226">
        <f t="shared" si="42"/>
        <v>400</v>
      </c>
      <c r="O62" s="226">
        <f t="shared" si="38"/>
        <v>400</v>
      </c>
      <c r="P62" s="226">
        <f t="shared" si="43"/>
        <v>100</v>
      </c>
      <c r="Q62" s="226">
        <f t="shared" si="44"/>
        <v>400</v>
      </c>
      <c r="R62" s="226">
        <f t="shared" si="44"/>
        <v>400</v>
      </c>
      <c r="S62" s="226">
        <f t="shared" si="17"/>
        <v>100</v>
      </c>
      <c r="T62" s="226">
        <f t="shared" si="45"/>
        <v>400</v>
      </c>
      <c r="U62" s="226">
        <f t="shared" si="45"/>
        <v>400</v>
      </c>
      <c r="V62" s="226">
        <f t="shared" si="57"/>
        <v>100</v>
      </c>
      <c r="W62" s="226">
        <f t="shared" si="46"/>
        <v>400</v>
      </c>
      <c r="X62" s="226">
        <f t="shared" si="46"/>
        <v>400</v>
      </c>
      <c r="Y62" s="226">
        <f t="shared" si="4"/>
        <v>100</v>
      </c>
      <c r="Z62" s="226">
        <f t="shared" si="47"/>
        <v>400</v>
      </c>
      <c r="AA62" s="226">
        <f t="shared" si="47"/>
        <v>400</v>
      </c>
      <c r="AB62" s="226">
        <f t="shared" si="58"/>
        <v>100</v>
      </c>
      <c r="AC62" s="226">
        <f t="shared" si="48"/>
        <v>400</v>
      </c>
      <c r="AD62" s="226">
        <f t="shared" si="48"/>
        <v>400</v>
      </c>
      <c r="AE62" s="226">
        <f t="shared" si="59"/>
        <v>100</v>
      </c>
      <c r="AF62" s="226">
        <f t="shared" si="49"/>
        <v>400</v>
      </c>
      <c r="AG62" s="226">
        <f t="shared" si="49"/>
        <v>400</v>
      </c>
      <c r="AH62" s="226">
        <f t="shared" si="50"/>
        <v>100</v>
      </c>
      <c r="AI62" s="226">
        <f t="shared" si="51"/>
        <v>400</v>
      </c>
      <c r="AJ62" s="226">
        <f t="shared" si="51"/>
        <v>400</v>
      </c>
      <c r="AK62" s="226">
        <f t="shared" si="52"/>
        <v>100</v>
      </c>
      <c r="AL62" s="226">
        <f t="shared" si="53"/>
        <v>400</v>
      </c>
      <c r="AM62" s="226">
        <f t="shared" si="53"/>
        <v>400</v>
      </c>
      <c r="AN62" s="226">
        <f t="shared" si="54"/>
        <v>100</v>
      </c>
      <c r="AO62" s="226">
        <f t="shared" si="55"/>
        <v>400</v>
      </c>
      <c r="AP62" s="226"/>
      <c r="AQ62" s="226"/>
    </row>
    <row r="63" spans="1:43" ht="27">
      <c r="A63" s="230">
        <v>13</v>
      </c>
      <c r="B63" s="227" t="s">
        <v>551</v>
      </c>
      <c r="C63" s="228">
        <v>30</v>
      </c>
      <c r="D63" s="228">
        <v>30</v>
      </c>
      <c r="E63" s="228">
        <v>30</v>
      </c>
      <c r="F63" s="226">
        <v>30</v>
      </c>
      <c r="G63" s="226">
        <f t="shared" si="37"/>
        <v>100</v>
      </c>
      <c r="H63" s="226">
        <v>30</v>
      </c>
      <c r="I63" s="226">
        <f t="shared" si="56"/>
        <v>30</v>
      </c>
      <c r="J63" s="226">
        <f t="shared" si="39"/>
        <v>100</v>
      </c>
      <c r="K63" s="226">
        <f t="shared" si="40"/>
        <v>30</v>
      </c>
      <c r="L63" s="226">
        <f t="shared" si="15"/>
        <v>30</v>
      </c>
      <c r="M63" s="226">
        <f t="shared" si="41"/>
        <v>100</v>
      </c>
      <c r="N63" s="226">
        <f t="shared" si="42"/>
        <v>30</v>
      </c>
      <c r="O63" s="226">
        <f t="shared" si="38"/>
        <v>30</v>
      </c>
      <c r="P63" s="226">
        <f t="shared" si="43"/>
        <v>100</v>
      </c>
      <c r="Q63" s="226">
        <f t="shared" si="44"/>
        <v>30</v>
      </c>
      <c r="R63" s="226">
        <f t="shared" si="44"/>
        <v>30</v>
      </c>
      <c r="S63" s="226">
        <f t="shared" si="17"/>
        <v>100</v>
      </c>
      <c r="T63" s="226">
        <f t="shared" si="45"/>
        <v>30</v>
      </c>
      <c r="U63" s="226">
        <f t="shared" si="45"/>
        <v>30</v>
      </c>
      <c r="V63" s="226">
        <f t="shared" si="57"/>
        <v>100</v>
      </c>
      <c r="W63" s="226">
        <f t="shared" si="46"/>
        <v>30</v>
      </c>
      <c r="X63" s="226">
        <f t="shared" si="46"/>
        <v>30</v>
      </c>
      <c r="Y63" s="226">
        <f t="shared" si="4"/>
        <v>100</v>
      </c>
      <c r="Z63" s="226">
        <f t="shared" si="47"/>
        <v>30</v>
      </c>
      <c r="AA63" s="226">
        <f t="shared" si="47"/>
        <v>30</v>
      </c>
      <c r="AB63" s="226">
        <f t="shared" si="58"/>
        <v>100</v>
      </c>
      <c r="AC63" s="226">
        <f t="shared" si="48"/>
        <v>30</v>
      </c>
      <c r="AD63" s="226">
        <f t="shared" si="48"/>
        <v>30</v>
      </c>
      <c r="AE63" s="226">
        <f t="shared" si="59"/>
        <v>100</v>
      </c>
      <c r="AF63" s="226">
        <f t="shared" si="49"/>
        <v>30</v>
      </c>
      <c r="AG63" s="226">
        <f t="shared" si="49"/>
        <v>30</v>
      </c>
      <c r="AH63" s="226">
        <f t="shared" si="50"/>
        <v>100</v>
      </c>
      <c r="AI63" s="226">
        <f t="shared" si="51"/>
        <v>30</v>
      </c>
      <c r="AJ63" s="226">
        <f t="shared" si="51"/>
        <v>30</v>
      </c>
      <c r="AK63" s="226">
        <f t="shared" si="52"/>
        <v>100</v>
      </c>
      <c r="AL63" s="226">
        <f t="shared" si="53"/>
        <v>30</v>
      </c>
      <c r="AM63" s="226">
        <f t="shared" si="53"/>
        <v>30</v>
      </c>
      <c r="AN63" s="226">
        <f t="shared" si="54"/>
        <v>100</v>
      </c>
      <c r="AO63" s="226">
        <f t="shared" si="55"/>
        <v>30</v>
      </c>
      <c r="AP63" s="226"/>
      <c r="AQ63" s="226"/>
    </row>
    <row r="64" spans="1:43" ht="54.75">
      <c r="A64" s="230">
        <v>14</v>
      </c>
      <c r="B64" s="227" t="s">
        <v>552</v>
      </c>
      <c r="C64" s="228">
        <v>20.57</v>
      </c>
      <c r="D64" s="228">
        <v>22.63</v>
      </c>
      <c r="E64" s="228">
        <v>20.57</v>
      </c>
      <c r="F64" s="226">
        <v>21</v>
      </c>
      <c r="G64" s="226">
        <f t="shared" si="37"/>
        <v>102.09042294603792</v>
      </c>
      <c r="H64" s="226">
        <v>21</v>
      </c>
      <c r="I64" s="226">
        <f t="shared" si="56"/>
        <v>21</v>
      </c>
      <c r="J64" s="226">
        <f t="shared" si="39"/>
        <v>100</v>
      </c>
      <c r="K64" s="226">
        <f t="shared" si="40"/>
        <v>21</v>
      </c>
      <c r="L64" s="226">
        <f t="shared" si="15"/>
        <v>21</v>
      </c>
      <c r="M64" s="226">
        <f t="shared" si="41"/>
        <v>100</v>
      </c>
      <c r="N64" s="226">
        <f t="shared" si="42"/>
        <v>21</v>
      </c>
      <c r="O64" s="226">
        <f t="shared" si="38"/>
        <v>21</v>
      </c>
      <c r="P64" s="226">
        <f t="shared" si="43"/>
        <v>100</v>
      </c>
      <c r="Q64" s="226">
        <f t="shared" si="44"/>
        <v>21</v>
      </c>
      <c r="R64" s="226">
        <f t="shared" si="44"/>
        <v>21</v>
      </c>
      <c r="S64" s="226">
        <f t="shared" si="17"/>
        <v>100</v>
      </c>
      <c r="T64" s="226">
        <f t="shared" si="45"/>
        <v>21</v>
      </c>
      <c r="U64" s="226">
        <f t="shared" si="45"/>
        <v>21</v>
      </c>
      <c r="V64" s="226">
        <f t="shared" si="57"/>
        <v>100</v>
      </c>
      <c r="W64" s="226">
        <f t="shared" si="46"/>
        <v>21</v>
      </c>
      <c r="X64" s="226">
        <f t="shared" si="46"/>
        <v>21</v>
      </c>
      <c r="Y64" s="226">
        <f t="shared" si="4"/>
        <v>100</v>
      </c>
      <c r="Z64" s="226">
        <f t="shared" si="47"/>
        <v>21</v>
      </c>
      <c r="AA64" s="226">
        <f t="shared" si="47"/>
        <v>21</v>
      </c>
      <c r="AB64" s="226">
        <f t="shared" si="58"/>
        <v>100</v>
      </c>
      <c r="AC64" s="226">
        <f t="shared" si="48"/>
        <v>21</v>
      </c>
      <c r="AD64" s="226">
        <f t="shared" si="48"/>
        <v>21</v>
      </c>
      <c r="AE64" s="226">
        <f t="shared" si="59"/>
        <v>100</v>
      </c>
      <c r="AF64" s="226">
        <f t="shared" si="49"/>
        <v>21</v>
      </c>
      <c r="AG64" s="226">
        <f t="shared" si="49"/>
        <v>21</v>
      </c>
      <c r="AH64" s="226">
        <f t="shared" si="50"/>
        <v>100</v>
      </c>
      <c r="AI64" s="226">
        <f t="shared" si="51"/>
        <v>21</v>
      </c>
      <c r="AJ64" s="226">
        <f t="shared" si="51"/>
        <v>21</v>
      </c>
      <c r="AK64" s="226">
        <f t="shared" si="52"/>
        <v>100</v>
      </c>
      <c r="AL64" s="226">
        <f t="shared" si="53"/>
        <v>21</v>
      </c>
      <c r="AM64" s="226">
        <f t="shared" si="53"/>
        <v>21</v>
      </c>
      <c r="AN64" s="226">
        <f t="shared" si="54"/>
        <v>100</v>
      </c>
      <c r="AO64" s="226">
        <f t="shared" si="55"/>
        <v>21</v>
      </c>
      <c r="AP64" s="226"/>
      <c r="AQ64" s="226"/>
    </row>
    <row r="65" spans="1:43" ht="27">
      <c r="A65" s="230">
        <v>15</v>
      </c>
      <c r="B65" s="227" t="s">
        <v>553</v>
      </c>
      <c r="C65" s="228">
        <v>55</v>
      </c>
      <c r="D65" s="228">
        <v>55</v>
      </c>
      <c r="E65" s="228">
        <v>55</v>
      </c>
      <c r="F65" s="226">
        <v>55</v>
      </c>
      <c r="G65" s="226">
        <f t="shared" si="37"/>
        <v>100</v>
      </c>
      <c r="H65" s="226">
        <v>55</v>
      </c>
      <c r="I65" s="226">
        <f t="shared" si="56"/>
        <v>55</v>
      </c>
      <c r="J65" s="226">
        <f t="shared" si="39"/>
        <v>100</v>
      </c>
      <c r="K65" s="226">
        <f t="shared" si="40"/>
        <v>55</v>
      </c>
      <c r="L65" s="226">
        <f t="shared" si="15"/>
        <v>55</v>
      </c>
      <c r="M65" s="226">
        <f t="shared" si="41"/>
        <v>100</v>
      </c>
      <c r="N65" s="226">
        <f t="shared" si="42"/>
        <v>55</v>
      </c>
      <c r="O65" s="226">
        <f t="shared" si="38"/>
        <v>55</v>
      </c>
      <c r="P65" s="226">
        <f t="shared" si="43"/>
        <v>100</v>
      </c>
      <c r="Q65" s="226">
        <f t="shared" si="44"/>
        <v>55</v>
      </c>
      <c r="R65" s="226">
        <f t="shared" si="44"/>
        <v>55</v>
      </c>
      <c r="S65" s="226">
        <f t="shared" si="17"/>
        <v>100</v>
      </c>
      <c r="T65" s="226">
        <f t="shared" si="45"/>
        <v>55</v>
      </c>
      <c r="U65" s="226">
        <f t="shared" si="45"/>
        <v>55</v>
      </c>
      <c r="V65" s="226">
        <f t="shared" si="57"/>
        <v>100</v>
      </c>
      <c r="W65" s="226">
        <f t="shared" si="46"/>
        <v>55</v>
      </c>
      <c r="X65" s="226">
        <f t="shared" si="46"/>
        <v>55</v>
      </c>
      <c r="Y65" s="226">
        <f t="shared" si="4"/>
        <v>100</v>
      </c>
      <c r="Z65" s="226">
        <f t="shared" si="47"/>
        <v>55</v>
      </c>
      <c r="AA65" s="226">
        <f t="shared" si="47"/>
        <v>55</v>
      </c>
      <c r="AB65" s="226">
        <f t="shared" si="58"/>
        <v>100</v>
      </c>
      <c r="AC65" s="226">
        <f t="shared" si="48"/>
        <v>55</v>
      </c>
      <c r="AD65" s="226">
        <f t="shared" si="48"/>
        <v>55</v>
      </c>
      <c r="AE65" s="226">
        <f t="shared" si="59"/>
        <v>100</v>
      </c>
      <c r="AF65" s="226">
        <f t="shared" si="49"/>
        <v>55</v>
      </c>
      <c r="AG65" s="226">
        <f t="shared" si="49"/>
        <v>55</v>
      </c>
      <c r="AH65" s="226">
        <f t="shared" si="50"/>
        <v>100</v>
      </c>
      <c r="AI65" s="226">
        <f t="shared" si="51"/>
        <v>55</v>
      </c>
      <c r="AJ65" s="226">
        <f t="shared" si="51"/>
        <v>55</v>
      </c>
      <c r="AK65" s="226">
        <f t="shared" si="52"/>
        <v>100</v>
      </c>
      <c r="AL65" s="226">
        <f t="shared" si="53"/>
        <v>55</v>
      </c>
      <c r="AM65" s="226">
        <f t="shared" si="53"/>
        <v>55</v>
      </c>
      <c r="AN65" s="226">
        <f t="shared" si="54"/>
        <v>100</v>
      </c>
      <c r="AO65" s="226">
        <f t="shared" si="55"/>
        <v>55</v>
      </c>
      <c r="AP65" s="226"/>
      <c r="AQ65" s="226"/>
    </row>
    <row r="66" spans="1:43" ht="27">
      <c r="A66" s="230">
        <v>16</v>
      </c>
      <c r="B66" s="227" t="s">
        <v>554</v>
      </c>
      <c r="C66" s="228">
        <v>5</v>
      </c>
      <c r="D66" s="228">
        <v>5</v>
      </c>
      <c r="E66" s="228">
        <v>5</v>
      </c>
      <c r="F66" s="226">
        <v>5</v>
      </c>
      <c r="G66" s="226">
        <f t="shared" si="37"/>
        <v>100</v>
      </c>
      <c r="H66" s="226">
        <v>5</v>
      </c>
      <c r="I66" s="226">
        <f t="shared" si="56"/>
        <v>5</v>
      </c>
      <c r="J66" s="226">
        <f t="shared" si="39"/>
        <v>100</v>
      </c>
      <c r="K66" s="226">
        <f t="shared" si="40"/>
        <v>5</v>
      </c>
      <c r="L66" s="226">
        <f t="shared" si="15"/>
        <v>5</v>
      </c>
      <c r="M66" s="226">
        <f t="shared" si="41"/>
        <v>100</v>
      </c>
      <c r="N66" s="226">
        <f t="shared" si="42"/>
        <v>5</v>
      </c>
      <c r="O66" s="226">
        <f t="shared" si="38"/>
        <v>5</v>
      </c>
      <c r="P66" s="226">
        <f t="shared" si="43"/>
        <v>100</v>
      </c>
      <c r="Q66" s="226">
        <f t="shared" si="44"/>
        <v>5</v>
      </c>
      <c r="R66" s="226">
        <f t="shared" si="44"/>
        <v>5</v>
      </c>
      <c r="S66" s="226">
        <f t="shared" si="17"/>
        <v>100</v>
      </c>
      <c r="T66" s="226">
        <f t="shared" si="45"/>
        <v>5</v>
      </c>
      <c r="U66" s="226">
        <f t="shared" si="45"/>
        <v>5</v>
      </c>
      <c r="V66" s="226">
        <f t="shared" si="57"/>
        <v>100</v>
      </c>
      <c r="W66" s="226">
        <f t="shared" si="46"/>
        <v>5</v>
      </c>
      <c r="X66" s="226">
        <f t="shared" si="46"/>
        <v>5</v>
      </c>
      <c r="Y66" s="226">
        <f t="shared" si="4"/>
        <v>100</v>
      </c>
      <c r="Z66" s="226">
        <f t="shared" si="47"/>
        <v>5</v>
      </c>
      <c r="AA66" s="226">
        <f t="shared" si="47"/>
        <v>5</v>
      </c>
      <c r="AB66" s="226">
        <f t="shared" si="58"/>
        <v>100</v>
      </c>
      <c r="AC66" s="226">
        <f t="shared" si="48"/>
        <v>5</v>
      </c>
      <c r="AD66" s="226">
        <f t="shared" si="48"/>
        <v>5</v>
      </c>
      <c r="AE66" s="226">
        <f t="shared" si="59"/>
        <v>100</v>
      </c>
      <c r="AF66" s="226">
        <f t="shared" si="49"/>
        <v>5</v>
      </c>
      <c r="AG66" s="226">
        <f t="shared" si="49"/>
        <v>5</v>
      </c>
      <c r="AH66" s="226">
        <f t="shared" si="50"/>
        <v>100</v>
      </c>
      <c r="AI66" s="226">
        <f t="shared" si="51"/>
        <v>5</v>
      </c>
      <c r="AJ66" s="226">
        <f t="shared" si="51"/>
        <v>5</v>
      </c>
      <c r="AK66" s="226">
        <f t="shared" si="52"/>
        <v>100</v>
      </c>
      <c r="AL66" s="226">
        <f t="shared" si="53"/>
        <v>5</v>
      </c>
      <c r="AM66" s="226">
        <f t="shared" si="53"/>
        <v>5</v>
      </c>
      <c r="AN66" s="226">
        <f t="shared" si="54"/>
        <v>100</v>
      </c>
      <c r="AO66" s="226">
        <f t="shared" si="55"/>
        <v>5</v>
      </c>
      <c r="AP66" s="226"/>
      <c r="AQ66" s="226"/>
    </row>
    <row r="67" spans="1:43" ht="27">
      <c r="A67" s="230">
        <v>17</v>
      </c>
      <c r="B67" s="227" t="s">
        <v>555</v>
      </c>
      <c r="C67" s="228">
        <v>63</v>
      </c>
      <c r="D67" s="228">
        <v>70</v>
      </c>
      <c r="E67" s="228">
        <v>65</v>
      </c>
      <c r="F67" s="226">
        <f>I67+L67+O67+R67+U67+X67+AA67+AD67+AG67+AJ67+AM67</f>
        <v>59.58333333333332</v>
      </c>
      <c r="G67" s="226">
        <f t="shared" si="37"/>
        <v>91.66666666666666</v>
      </c>
      <c r="H67" s="226">
        <f>E67/12</f>
        <v>5.416666666666667</v>
      </c>
      <c r="I67" s="226">
        <f t="shared" si="56"/>
        <v>5.416666666666667</v>
      </c>
      <c r="J67" s="226">
        <f t="shared" si="39"/>
        <v>100</v>
      </c>
      <c r="K67" s="226">
        <f t="shared" si="40"/>
        <v>5.416666666666667</v>
      </c>
      <c r="L67" s="226">
        <f t="shared" si="15"/>
        <v>5.416666666666667</v>
      </c>
      <c r="M67" s="226">
        <f t="shared" si="41"/>
        <v>100</v>
      </c>
      <c r="N67" s="226">
        <f t="shared" si="42"/>
        <v>5.416666666666667</v>
      </c>
      <c r="O67" s="226">
        <f t="shared" si="38"/>
        <v>5.416666666666667</v>
      </c>
      <c r="P67" s="226">
        <f t="shared" si="43"/>
        <v>100</v>
      </c>
      <c r="Q67" s="226">
        <f t="shared" si="44"/>
        <v>5.416666666666667</v>
      </c>
      <c r="R67" s="226">
        <f t="shared" si="44"/>
        <v>5.416666666666667</v>
      </c>
      <c r="S67" s="226">
        <f t="shared" si="17"/>
        <v>100</v>
      </c>
      <c r="T67" s="226">
        <f t="shared" si="45"/>
        <v>5.416666666666667</v>
      </c>
      <c r="U67" s="226">
        <f t="shared" si="45"/>
        <v>5.416666666666667</v>
      </c>
      <c r="V67" s="226">
        <f t="shared" si="57"/>
        <v>100</v>
      </c>
      <c r="W67" s="226">
        <f t="shared" si="46"/>
        <v>5.416666666666667</v>
      </c>
      <c r="X67" s="226">
        <f t="shared" si="46"/>
        <v>5.416666666666667</v>
      </c>
      <c r="Y67" s="226">
        <f t="shared" si="4"/>
        <v>100</v>
      </c>
      <c r="Z67" s="226">
        <f t="shared" si="47"/>
        <v>5.416666666666667</v>
      </c>
      <c r="AA67" s="226">
        <f t="shared" si="47"/>
        <v>5.416666666666667</v>
      </c>
      <c r="AB67" s="226">
        <f t="shared" si="58"/>
        <v>100</v>
      </c>
      <c r="AC67" s="226">
        <f t="shared" si="48"/>
        <v>5.416666666666667</v>
      </c>
      <c r="AD67" s="226">
        <f t="shared" si="48"/>
        <v>5.416666666666667</v>
      </c>
      <c r="AE67" s="226">
        <f t="shared" si="59"/>
        <v>100</v>
      </c>
      <c r="AF67" s="226">
        <f t="shared" si="49"/>
        <v>5.416666666666667</v>
      </c>
      <c r="AG67" s="226">
        <f t="shared" si="49"/>
        <v>5.416666666666667</v>
      </c>
      <c r="AH67" s="226">
        <f t="shared" si="50"/>
        <v>100</v>
      </c>
      <c r="AI67" s="226">
        <f t="shared" si="51"/>
        <v>5.416666666666667</v>
      </c>
      <c r="AJ67" s="226">
        <f t="shared" si="51"/>
        <v>5.416666666666667</v>
      </c>
      <c r="AK67" s="226">
        <f t="shared" si="52"/>
        <v>100</v>
      </c>
      <c r="AL67" s="226">
        <f t="shared" si="53"/>
        <v>5.416666666666667</v>
      </c>
      <c r="AM67" s="226">
        <f t="shared" si="53"/>
        <v>5.416666666666667</v>
      </c>
      <c r="AN67" s="226">
        <f t="shared" si="54"/>
        <v>100</v>
      </c>
      <c r="AO67" s="226">
        <f t="shared" si="55"/>
        <v>5.416666666666667</v>
      </c>
      <c r="AP67" s="226"/>
      <c r="AQ67" s="226"/>
    </row>
    <row r="68" spans="1:43" ht="27">
      <c r="A68" s="230">
        <v>18</v>
      </c>
      <c r="B68" s="227" t="s">
        <v>556</v>
      </c>
      <c r="C68" s="228">
        <v>4</v>
      </c>
      <c r="D68" s="228">
        <v>4</v>
      </c>
      <c r="E68" s="228">
        <v>4</v>
      </c>
      <c r="F68" s="226">
        <v>4</v>
      </c>
      <c r="G68" s="226">
        <f t="shared" si="37"/>
        <v>100</v>
      </c>
      <c r="H68" s="226">
        <v>4</v>
      </c>
      <c r="I68" s="226">
        <f t="shared" si="56"/>
        <v>4</v>
      </c>
      <c r="J68" s="226">
        <f t="shared" si="39"/>
        <v>100</v>
      </c>
      <c r="K68" s="226">
        <f t="shared" si="40"/>
        <v>4</v>
      </c>
      <c r="L68" s="226">
        <f t="shared" si="15"/>
        <v>4</v>
      </c>
      <c r="M68" s="226">
        <f t="shared" si="41"/>
        <v>100</v>
      </c>
      <c r="N68" s="226">
        <f t="shared" si="42"/>
        <v>4</v>
      </c>
      <c r="O68" s="226">
        <f t="shared" si="38"/>
        <v>4</v>
      </c>
      <c r="P68" s="226">
        <f t="shared" si="43"/>
        <v>100</v>
      </c>
      <c r="Q68" s="226">
        <f t="shared" si="44"/>
        <v>4</v>
      </c>
      <c r="R68" s="226">
        <f t="shared" si="44"/>
        <v>4</v>
      </c>
      <c r="S68" s="226">
        <f t="shared" si="17"/>
        <v>100</v>
      </c>
      <c r="T68" s="226">
        <f t="shared" si="45"/>
        <v>4</v>
      </c>
      <c r="U68" s="226">
        <f t="shared" si="45"/>
        <v>4</v>
      </c>
      <c r="V68" s="226">
        <f t="shared" si="57"/>
        <v>100</v>
      </c>
      <c r="W68" s="226">
        <f t="shared" si="46"/>
        <v>4</v>
      </c>
      <c r="X68" s="226">
        <f t="shared" si="46"/>
        <v>4</v>
      </c>
      <c r="Y68" s="226">
        <f t="shared" si="4"/>
        <v>100</v>
      </c>
      <c r="Z68" s="226">
        <f t="shared" si="47"/>
        <v>4</v>
      </c>
      <c r="AA68" s="226">
        <f t="shared" si="47"/>
        <v>4</v>
      </c>
      <c r="AB68" s="226">
        <f t="shared" si="58"/>
        <v>100</v>
      </c>
      <c r="AC68" s="226">
        <f t="shared" si="48"/>
        <v>4</v>
      </c>
      <c r="AD68" s="226">
        <f t="shared" si="48"/>
        <v>4</v>
      </c>
      <c r="AE68" s="226">
        <f t="shared" si="59"/>
        <v>100</v>
      </c>
      <c r="AF68" s="226">
        <f t="shared" si="49"/>
        <v>4</v>
      </c>
      <c r="AG68" s="226">
        <f t="shared" si="49"/>
        <v>4</v>
      </c>
      <c r="AH68" s="226">
        <f t="shared" si="50"/>
        <v>100</v>
      </c>
      <c r="AI68" s="226">
        <f t="shared" si="51"/>
        <v>4</v>
      </c>
      <c r="AJ68" s="226">
        <f t="shared" si="51"/>
        <v>4</v>
      </c>
      <c r="AK68" s="226">
        <f t="shared" si="52"/>
        <v>100</v>
      </c>
      <c r="AL68" s="226">
        <f t="shared" si="53"/>
        <v>4</v>
      </c>
      <c r="AM68" s="226">
        <f t="shared" si="53"/>
        <v>4</v>
      </c>
      <c r="AN68" s="226">
        <f t="shared" si="54"/>
        <v>100</v>
      </c>
      <c r="AO68" s="226">
        <f t="shared" si="55"/>
        <v>4</v>
      </c>
      <c r="AP68" s="226"/>
      <c r="AQ68" s="226"/>
    </row>
    <row r="69" spans="1:43" ht="27">
      <c r="A69" s="230">
        <v>19</v>
      </c>
      <c r="B69" s="227" t="s">
        <v>557</v>
      </c>
      <c r="C69" s="228">
        <v>59</v>
      </c>
      <c r="D69" s="228">
        <v>66</v>
      </c>
      <c r="E69" s="228">
        <v>61</v>
      </c>
      <c r="F69" s="226">
        <f>I69+L69+O69+R69+U69+X69+AA69+AD69+AG69+AJ69+AM69</f>
        <v>55.91666666666667</v>
      </c>
      <c r="G69" s="226">
        <f t="shared" si="37"/>
        <v>91.66666666666667</v>
      </c>
      <c r="H69" s="226">
        <f>E69/12</f>
        <v>5.083333333333333</v>
      </c>
      <c r="I69" s="226">
        <f t="shared" si="56"/>
        <v>5.083333333333333</v>
      </c>
      <c r="J69" s="226">
        <f t="shared" si="39"/>
        <v>100</v>
      </c>
      <c r="K69" s="226">
        <f t="shared" si="40"/>
        <v>5.083333333333333</v>
      </c>
      <c r="L69" s="226">
        <f t="shared" si="15"/>
        <v>5.083333333333333</v>
      </c>
      <c r="M69" s="226">
        <f t="shared" si="41"/>
        <v>100</v>
      </c>
      <c r="N69" s="226">
        <f t="shared" si="42"/>
        <v>5.083333333333333</v>
      </c>
      <c r="O69" s="226">
        <f t="shared" si="38"/>
        <v>5.083333333333333</v>
      </c>
      <c r="P69" s="226">
        <f t="shared" si="43"/>
        <v>100</v>
      </c>
      <c r="Q69" s="226">
        <f t="shared" si="44"/>
        <v>5.083333333333333</v>
      </c>
      <c r="R69" s="226">
        <f t="shared" si="44"/>
        <v>5.083333333333333</v>
      </c>
      <c r="S69" s="226">
        <f t="shared" si="17"/>
        <v>100</v>
      </c>
      <c r="T69" s="226">
        <f t="shared" si="45"/>
        <v>5.083333333333333</v>
      </c>
      <c r="U69" s="226">
        <f t="shared" si="45"/>
        <v>5.083333333333333</v>
      </c>
      <c r="V69" s="226">
        <f t="shared" si="57"/>
        <v>100</v>
      </c>
      <c r="W69" s="226">
        <f t="shared" si="46"/>
        <v>5.083333333333333</v>
      </c>
      <c r="X69" s="226">
        <f t="shared" si="46"/>
        <v>5.083333333333333</v>
      </c>
      <c r="Y69" s="226">
        <f t="shared" si="4"/>
        <v>100</v>
      </c>
      <c r="Z69" s="226">
        <f t="shared" si="47"/>
        <v>5.083333333333333</v>
      </c>
      <c r="AA69" s="226">
        <f t="shared" si="47"/>
        <v>5.083333333333333</v>
      </c>
      <c r="AB69" s="226">
        <f t="shared" si="58"/>
        <v>100</v>
      </c>
      <c r="AC69" s="226">
        <f t="shared" si="48"/>
        <v>5.083333333333333</v>
      </c>
      <c r="AD69" s="226">
        <f t="shared" si="48"/>
        <v>5.083333333333333</v>
      </c>
      <c r="AE69" s="226">
        <f t="shared" si="59"/>
        <v>100</v>
      </c>
      <c r="AF69" s="226">
        <f t="shared" si="49"/>
        <v>5.083333333333333</v>
      </c>
      <c r="AG69" s="226">
        <f t="shared" si="49"/>
        <v>5.083333333333333</v>
      </c>
      <c r="AH69" s="226">
        <f t="shared" si="50"/>
        <v>100</v>
      </c>
      <c r="AI69" s="226">
        <f t="shared" si="51"/>
        <v>5.083333333333333</v>
      </c>
      <c r="AJ69" s="226">
        <f t="shared" si="51"/>
        <v>5.083333333333333</v>
      </c>
      <c r="AK69" s="226">
        <f t="shared" si="52"/>
        <v>100</v>
      </c>
      <c r="AL69" s="226">
        <f t="shared" si="53"/>
        <v>5.083333333333333</v>
      </c>
      <c r="AM69" s="226">
        <f t="shared" si="53"/>
        <v>5.083333333333333</v>
      </c>
      <c r="AN69" s="226">
        <f t="shared" si="54"/>
        <v>100</v>
      </c>
      <c r="AO69" s="226">
        <f t="shared" si="55"/>
        <v>5.083333333333333</v>
      </c>
      <c r="AP69" s="226"/>
      <c r="AQ69" s="226"/>
    </row>
    <row r="70" spans="1:43" ht="27">
      <c r="A70" s="230">
        <v>20</v>
      </c>
      <c r="B70" s="227" t="s">
        <v>558</v>
      </c>
      <c r="C70" s="228">
        <v>15907.9</v>
      </c>
      <c r="D70" s="228">
        <v>15907.9</v>
      </c>
      <c r="E70" s="228">
        <v>15907.9</v>
      </c>
      <c r="F70" s="226">
        <f>I70+L70+O70+R70+U70+X70+AA70+AD70+AG70+AJ70+AM70</f>
        <v>14582.241666666663</v>
      </c>
      <c r="G70" s="226">
        <f t="shared" si="37"/>
        <v>91.66666666666666</v>
      </c>
      <c r="H70" s="226">
        <f>E70/12</f>
        <v>1325.6583333333333</v>
      </c>
      <c r="I70" s="226">
        <f t="shared" si="56"/>
        <v>1325.6583333333333</v>
      </c>
      <c r="J70" s="226">
        <f t="shared" si="39"/>
        <v>100</v>
      </c>
      <c r="K70" s="226">
        <f t="shared" si="40"/>
        <v>1325.6583333333333</v>
      </c>
      <c r="L70" s="226">
        <f t="shared" si="15"/>
        <v>1325.6583333333333</v>
      </c>
      <c r="M70" s="226">
        <f t="shared" si="41"/>
        <v>100</v>
      </c>
      <c r="N70" s="226">
        <f t="shared" si="42"/>
        <v>1325.6583333333333</v>
      </c>
      <c r="O70" s="226">
        <f t="shared" si="38"/>
        <v>1325.6583333333333</v>
      </c>
      <c r="P70" s="226">
        <f t="shared" si="43"/>
        <v>100</v>
      </c>
      <c r="Q70" s="226">
        <f t="shared" si="44"/>
        <v>1325.6583333333333</v>
      </c>
      <c r="R70" s="226">
        <f t="shared" si="44"/>
        <v>1325.6583333333333</v>
      </c>
      <c r="S70" s="226">
        <f t="shared" si="17"/>
        <v>100</v>
      </c>
      <c r="T70" s="226">
        <f t="shared" si="45"/>
        <v>1325.6583333333333</v>
      </c>
      <c r="U70" s="226">
        <f t="shared" si="45"/>
        <v>1325.6583333333333</v>
      </c>
      <c r="V70" s="226">
        <f t="shared" si="57"/>
        <v>100</v>
      </c>
      <c r="W70" s="226">
        <f t="shared" si="46"/>
        <v>1325.6583333333333</v>
      </c>
      <c r="X70" s="226">
        <f t="shared" si="46"/>
        <v>1325.6583333333333</v>
      </c>
      <c r="Y70" s="226">
        <f t="shared" si="4"/>
        <v>100</v>
      </c>
      <c r="Z70" s="226">
        <f t="shared" si="47"/>
        <v>1325.6583333333333</v>
      </c>
      <c r="AA70" s="226">
        <f t="shared" si="47"/>
        <v>1325.6583333333333</v>
      </c>
      <c r="AB70" s="226">
        <f t="shared" si="58"/>
        <v>100</v>
      </c>
      <c r="AC70" s="226">
        <f t="shared" si="48"/>
        <v>1325.6583333333333</v>
      </c>
      <c r="AD70" s="226">
        <f t="shared" si="48"/>
        <v>1325.6583333333333</v>
      </c>
      <c r="AE70" s="226">
        <f t="shared" si="59"/>
        <v>100</v>
      </c>
      <c r="AF70" s="226">
        <f t="shared" si="49"/>
        <v>1325.6583333333333</v>
      </c>
      <c r="AG70" s="226">
        <f t="shared" si="49"/>
        <v>1325.6583333333333</v>
      </c>
      <c r="AH70" s="226">
        <f t="shared" si="50"/>
        <v>100</v>
      </c>
      <c r="AI70" s="226">
        <f t="shared" si="51"/>
        <v>1325.6583333333333</v>
      </c>
      <c r="AJ70" s="226">
        <f t="shared" si="51"/>
        <v>1325.6583333333333</v>
      </c>
      <c r="AK70" s="226">
        <f t="shared" si="52"/>
        <v>100</v>
      </c>
      <c r="AL70" s="226">
        <f t="shared" si="53"/>
        <v>1325.6583333333333</v>
      </c>
      <c r="AM70" s="226">
        <f t="shared" si="53"/>
        <v>1325.6583333333333</v>
      </c>
      <c r="AN70" s="226">
        <f t="shared" si="54"/>
        <v>100</v>
      </c>
      <c r="AO70" s="226">
        <f t="shared" si="55"/>
        <v>1325.6583333333333</v>
      </c>
      <c r="AP70" s="226"/>
      <c r="AQ70" s="226"/>
    </row>
    <row r="71" spans="1:43" ht="13.5">
      <c r="A71" s="230">
        <v>21</v>
      </c>
      <c r="B71" s="227" t="s">
        <v>559</v>
      </c>
      <c r="C71" s="228">
        <v>40</v>
      </c>
      <c r="D71" s="228">
        <v>37.2</v>
      </c>
      <c r="E71" s="228">
        <v>39.3</v>
      </c>
      <c r="F71" s="226">
        <f>I71+L71+O71+R71+U71+X71+AA71+AD71+AG71+AJ71+AM71</f>
        <v>36.02499999999999</v>
      </c>
      <c r="G71" s="226">
        <f t="shared" si="37"/>
        <v>91.66666666666666</v>
      </c>
      <c r="H71" s="226">
        <f>E71/12</f>
        <v>3.275</v>
      </c>
      <c r="I71" s="226">
        <f t="shared" si="56"/>
        <v>3.275</v>
      </c>
      <c r="J71" s="226">
        <f t="shared" si="39"/>
        <v>100</v>
      </c>
      <c r="K71" s="226">
        <f t="shared" si="40"/>
        <v>3.275</v>
      </c>
      <c r="L71" s="226">
        <f t="shared" si="15"/>
        <v>3.275</v>
      </c>
      <c r="M71" s="226">
        <f t="shared" si="41"/>
        <v>100</v>
      </c>
      <c r="N71" s="226">
        <f t="shared" si="42"/>
        <v>3.275</v>
      </c>
      <c r="O71" s="226">
        <f t="shared" si="38"/>
        <v>3.275</v>
      </c>
      <c r="P71" s="226">
        <f t="shared" si="43"/>
        <v>100</v>
      </c>
      <c r="Q71" s="226">
        <f t="shared" si="44"/>
        <v>3.275</v>
      </c>
      <c r="R71" s="226">
        <f t="shared" si="44"/>
        <v>3.275</v>
      </c>
      <c r="S71" s="226">
        <f t="shared" si="17"/>
        <v>100</v>
      </c>
      <c r="T71" s="226">
        <f t="shared" si="45"/>
        <v>3.275</v>
      </c>
      <c r="U71" s="226">
        <f t="shared" si="45"/>
        <v>3.275</v>
      </c>
      <c r="V71" s="226">
        <f t="shared" si="57"/>
        <v>100</v>
      </c>
      <c r="W71" s="226">
        <f t="shared" si="46"/>
        <v>3.275</v>
      </c>
      <c r="X71" s="226">
        <f t="shared" si="46"/>
        <v>3.275</v>
      </c>
      <c r="Y71" s="226">
        <f t="shared" si="4"/>
        <v>100</v>
      </c>
      <c r="Z71" s="226">
        <f t="shared" si="47"/>
        <v>3.275</v>
      </c>
      <c r="AA71" s="226">
        <f t="shared" si="47"/>
        <v>3.275</v>
      </c>
      <c r="AB71" s="226">
        <f t="shared" si="58"/>
        <v>100</v>
      </c>
      <c r="AC71" s="226">
        <f t="shared" si="48"/>
        <v>3.275</v>
      </c>
      <c r="AD71" s="226">
        <f t="shared" si="48"/>
        <v>3.275</v>
      </c>
      <c r="AE71" s="226">
        <f t="shared" si="59"/>
        <v>100</v>
      </c>
      <c r="AF71" s="226">
        <f t="shared" si="49"/>
        <v>3.275</v>
      </c>
      <c r="AG71" s="226">
        <f t="shared" si="49"/>
        <v>3.275</v>
      </c>
      <c r="AH71" s="226">
        <f t="shared" si="50"/>
        <v>100</v>
      </c>
      <c r="AI71" s="226">
        <f t="shared" si="51"/>
        <v>3.275</v>
      </c>
      <c r="AJ71" s="226">
        <f t="shared" si="51"/>
        <v>3.275</v>
      </c>
      <c r="AK71" s="226">
        <f t="shared" si="52"/>
        <v>100</v>
      </c>
      <c r="AL71" s="226">
        <f t="shared" si="53"/>
        <v>3.275</v>
      </c>
      <c r="AM71" s="226">
        <f t="shared" si="53"/>
        <v>3.275</v>
      </c>
      <c r="AN71" s="226">
        <f t="shared" si="54"/>
        <v>100</v>
      </c>
      <c r="AO71" s="226">
        <f t="shared" si="55"/>
        <v>3.275</v>
      </c>
      <c r="AP71" s="226"/>
      <c r="AQ71" s="226"/>
    </row>
    <row r="72" spans="1:43" ht="52.5" customHeight="1">
      <c r="A72" s="230">
        <v>22</v>
      </c>
      <c r="B72" s="227" t="s">
        <v>560</v>
      </c>
      <c r="C72" s="228">
        <v>0.23</v>
      </c>
      <c r="D72" s="228">
        <v>0.21</v>
      </c>
      <c r="E72" s="228">
        <v>0.227</v>
      </c>
      <c r="F72" s="226">
        <f>I72+L72+O72+R72+U72+X72+AA72+AD72+AG72+AJ72+AM72</f>
        <v>0.20808333333333334</v>
      </c>
      <c r="G72" s="226">
        <f t="shared" si="37"/>
        <v>91.66666666666666</v>
      </c>
      <c r="H72" s="226">
        <f>E72/12</f>
        <v>0.01891666666666667</v>
      </c>
      <c r="I72" s="226">
        <f t="shared" si="56"/>
        <v>0.01891666666666667</v>
      </c>
      <c r="J72" s="226">
        <f t="shared" si="39"/>
        <v>100</v>
      </c>
      <c r="K72" s="226">
        <f t="shared" si="40"/>
        <v>0.01891666666666667</v>
      </c>
      <c r="L72" s="226">
        <f t="shared" si="15"/>
        <v>0.01891666666666667</v>
      </c>
      <c r="M72" s="226">
        <f t="shared" si="41"/>
        <v>100</v>
      </c>
      <c r="N72" s="226">
        <f t="shared" si="42"/>
        <v>0.01891666666666667</v>
      </c>
      <c r="O72" s="226">
        <f t="shared" si="38"/>
        <v>0.01891666666666667</v>
      </c>
      <c r="P72" s="226">
        <f t="shared" si="43"/>
        <v>100</v>
      </c>
      <c r="Q72" s="226">
        <f t="shared" si="44"/>
        <v>0.01891666666666667</v>
      </c>
      <c r="R72" s="226">
        <f t="shared" si="44"/>
        <v>0.01891666666666667</v>
      </c>
      <c r="S72" s="226">
        <f t="shared" si="17"/>
        <v>100</v>
      </c>
      <c r="T72" s="226">
        <f t="shared" si="45"/>
        <v>0.01891666666666667</v>
      </c>
      <c r="U72" s="226">
        <f t="shared" si="45"/>
        <v>0.01891666666666667</v>
      </c>
      <c r="V72" s="226">
        <f t="shared" si="57"/>
        <v>100</v>
      </c>
      <c r="W72" s="226">
        <f t="shared" si="46"/>
        <v>0.01891666666666667</v>
      </c>
      <c r="X72" s="226">
        <f t="shared" si="46"/>
        <v>0.01891666666666667</v>
      </c>
      <c r="Y72" s="226">
        <f t="shared" si="4"/>
        <v>100</v>
      </c>
      <c r="Z72" s="226">
        <f t="shared" si="47"/>
        <v>0.01891666666666667</v>
      </c>
      <c r="AA72" s="226">
        <f t="shared" si="47"/>
        <v>0.01891666666666667</v>
      </c>
      <c r="AB72" s="226"/>
      <c r="AC72" s="226">
        <f t="shared" si="48"/>
        <v>0.01891666666666667</v>
      </c>
      <c r="AD72" s="226">
        <f t="shared" si="48"/>
        <v>0.01891666666666667</v>
      </c>
      <c r="AE72" s="226">
        <f t="shared" si="59"/>
        <v>100</v>
      </c>
      <c r="AF72" s="226">
        <f t="shared" si="49"/>
        <v>0.01891666666666667</v>
      </c>
      <c r="AG72" s="226">
        <f t="shared" si="49"/>
        <v>0.01891666666666667</v>
      </c>
      <c r="AH72" s="226">
        <f t="shared" si="50"/>
        <v>100</v>
      </c>
      <c r="AI72" s="226">
        <f t="shared" si="51"/>
        <v>0.01891666666666667</v>
      </c>
      <c r="AJ72" s="226">
        <f t="shared" si="51"/>
        <v>0.01891666666666667</v>
      </c>
      <c r="AK72" s="226">
        <f t="shared" si="52"/>
        <v>100</v>
      </c>
      <c r="AL72" s="226">
        <f t="shared" si="53"/>
        <v>0.01891666666666667</v>
      </c>
      <c r="AM72" s="226">
        <f t="shared" si="53"/>
        <v>0.01891666666666667</v>
      </c>
      <c r="AN72" s="226">
        <f t="shared" si="54"/>
        <v>100</v>
      </c>
      <c r="AO72" s="226">
        <f t="shared" si="55"/>
        <v>0.01891666666666667</v>
      </c>
      <c r="AP72" s="226"/>
      <c r="AQ72" s="226"/>
    </row>
    <row r="73" spans="1:43" ht="82.5">
      <c r="A73" s="230">
        <v>23</v>
      </c>
      <c r="B73" s="227" t="s">
        <v>561</v>
      </c>
      <c r="C73" s="228">
        <v>11.6</v>
      </c>
      <c r="D73" s="228">
        <v>11</v>
      </c>
      <c r="E73" s="228">
        <v>11.45</v>
      </c>
      <c r="F73" s="226">
        <v>11</v>
      </c>
      <c r="G73" s="226">
        <f t="shared" si="37"/>
        <v>96.06986899563319</v>
      </c>
      <c r="H73" s="226">
        <v>11</v>
      </c>
      <c r="I73" s="226">
        <f t="shared" si="56"/>
        <v>11</v>
      </c>
      <c r="J73" s="226">
        <f t="shared" si="39"/>
        <v>100</v>
      </c>
      <c r="K73" s="226">
        <f t="shared" si="40"/>
        <v>11</v>
      </c>
      <c r="L73" s="226">
        <f t="shared" si="15"/>
        <v>11</v>
      </c>
      <c r="M73" s="226">
        <f t="shared" si="41"/>
        <v>100</v>
      </c>
      <c r="N73" s="226">
        <f t="shared" si="42"/>
        <v>11</v>
      </c>
      <c r="O73" s="226">
        <f t="shared" si="38"/>
        <v>11</v>
      </c>
      <c r="P73" s="226">
        <f t="shared" si="43"/>
        <v>100</v>
      </c>
      <c r="Q73" s="226">
        <f t="shared" si="44"/>
        <v>11</v>
      </c>
      <c r="R73" s="226">
        <f t="shared" si="44"/>
        <v>11</v>
      </c>
      <c r="S73" s="226">
        <f t="shared" si="17"/>
        <v>100</v>
      </c>
      <c r="T73" s="226">
        <f t="shared" si="45"/>
        <v>11</v>
      </c>
      <c r="U73" s="226">
        <f t="shared" si="45"/>
        <v>11</v>
      </c>
      <c r="V73" s="226">
        <f t="shared" si="57"/>
        <v>100</v>
      </c>
      <c r="W73" s="226">
        <f t="shared" si="46"/>
        <v>11</v>
      </c>
      <c r="X73" s="226">
        <f t="shared" si="46"/>
        <v>11</v>
      </c>
      <c r="Y73" s="226">
        <f>X73/W73*100</f>
        <v>100</v>
      </c>
      <c r="Z73" s="226">
        <f t="shared" si="47"/>
        <v>11</v>
      </c>
      <c r="AA73" s="226">
        <f t="shared" si="47"/>
        <v>11</v>
      </c>
      <c r="AB73" s="226">
        <f t="shared" si="58"/>
        <v>100</v>
      </c>
      <c r="AC73" s="226">
        <f t="shared" si="48"/>
        <v>11</v>
      </c>
      <c r="AD73" s="226">
        <f t="shared" si="48"/>
        <v>11</v>
      </c>
      <c r="AE73" s="226">
        <f t="shared" si="59"/>
        <v>100</v>
      </c>
      <c r="AF73" s="226">
        <f t="shared" si="49"/>
        <v>11</v>
      </c>
      <c r="AG73" s="226">
        <f t="shared" si="49"/>
        <v>11</v>
      </c>
      <c r="AH73" s="226">
        <f t="shared" si="50"/>
        <v>100</v>
      </c>
      <c r="AI73" s="226">
        <f t="shared" si="51"/>
        <v>11</v>
      </c>
      <c r="AJ73" s="226">
        <f t="shared" si="51"/>
        <v>11</v>
      </c>
      <c r="AK73" s="226">
        <f t="shared" si="52"/>
        <v>100</v>
      </c>
      <c r="AL73" s="226">
        <f t="shared" si="53"/>
        <v>11</v>
      </c>
      <c r="AM73" s="226">
        <f t="shared" si="53"/>
        <v>11</v>
      </c>
      <c r="AN73" s="226">
        <f t="shared" si="54"/>
        <v>100</v>
      </c>
      <c r="AO73" s="226">
        <f t="shared" si="55"/>
        <v>11</v>
      </c>
      <c r="AP73" s="226"/>
      <c r="AQ73" s="226"/>
    </row>
    <row r="74" spans="1:43" ht="81.75" customHeight="1">
      <c r="A74" s="230">
        <v>24</v>
      </c>
      <c r="B74" s="227" t="s">
        <v>562</v>
      </c>
      <c r="C74" s="228">
        <v>4633</v>
      </c>
      <c r="D74" s="228">
        <v>5412</v>
      </c>
      <c r="E74" s="228">
        <v>5737</v>
      </c>
      <c r="F74" s="226">
        <f>I74+L74+O74+R74+U74+X74+AA74+AD74+AG74+AJ74+AM74</f>
        <v>5258.916666666666</v>
      </c>
      <c r="G74" s="226">
        <f t="shared" si="37"/>
        <v>91.66666666666666</v>
      </c>
      <c r="H74" s="226">
        <f>E74/12</f>
        <v>478.0833333333333</v>
      </c>
      <c r="I74" s="226">
        <f t="shared" si="56"/>
        <v>478.0833333333333</v>
      </c>
      <c r="J74" s="226">
        <f t="shared" si="39"/>
        <v>100</v>
      </c>
      <c r="K74" s="226">
        <f t="shared" si="40"/>
        <v>478.0833333333333</v>
      </c>
      <c r="L74" s="226">
        <f>K74</f>
        <v>478.0833333333333</v>
      </c>
      <c r="M74" s="226">
        <f t="shared" si="41"/>
        <v>100</v>
      </c>
      <c r="N74" s="226">
        <f t="shared" si="42"/>
        <v>478.0833333333333</v>
      </c>
      <c r="O74" s="226">
        <f t="shared" si="38"/>
        <v>478.0833333333333</v>
      </c>
      <c r="P74" s="226">
        <f t="shared" si="43"/>
        <v>100</v>
      </c>
      <c r="Q74" s="226">
        <f t="shared" si="44"/>
        <v>478.0833333333333</v>
      </c>
      <c r="R74" s="226">
        <f t="shared" si="44"/>
        <v>478.0833333333333</v>
      </c>
      <c r="S74" s="226">
        <f>R74/Q74*100</f>
        <v>100</v>
      </c>
      <c r="T74" s="226">
        <f t="shared" si="45"/>
        <v>478.0833333333333</v>
      </c>
      <c r="U74" s="226">
        <f t="shared" si="45"/>
        <v>478.0833333333333</v>
      </c>
      <c r="V74" s="226">
        <f t="shared" si="57"/>
        <v>100</v>
      </c>
      <c r="W74" s="226">
        <f t="shared" si="46"/>
        <v>478.0833333333333</v>
      </c>
      <c r="X74" s="226">
        <f t="shared" si="46"/>
        <v>478.0833333333333</v>
      </c>
      <c r="Y74" s="226">
        <f>X74/W74*100</f>
        <v>100</v>
      </c>
      <c r="Z74" s="226">
        <f t="shared" si="47"/>
        <v>478.0833333333333</v>
      </c>
      <c r="AA74" s="226">
        <f t="shared" si="47"/>
        <v>478.0833333333333</v>
      </c>
      <c r="AB74" s="226">
        <f>AA74/Z74*100</f>
        <v>100</v>
      </c>
      <c r="AC74" s="226">
        <f t="shared" si="48"/>
        <v>478.0833333333333</v>
      </c>
      <c r="AD74" s="226">
        <f t="shared" si="48"/>
        <v>478.0833333333333</v>
      </c>
      <c r="AE74" s="226">
        <f t="shared" si="59"/>
        <v>100</v>
      </c>
      <c r="AF74" s="226">
        <f t="shared" si="49"/>
        <v>478.0833333333333</v>
      </c>
      <c r="AG74" s="226">
        <f t="shared" si="49"/>
        <v>478.0833333333333</v>
      </c>
      <c r="AH74" s="226">
        <f t="shared" si="50"/>
        <v>100</v>
      </c>
      <c r="AI74" s="226">
        <f t="shared" si="51"/>
        <v>478.0833333333333</v>
      </c>
      <c r="AJ74" s="226">
        <f t="shared" si="51"/>
        <v>478.0833333333333</v>
      </c>
      <c r="AK74" s="226">
        <f t="shared" si="52"/>
        <v>100</v>
      </c>
      <c r="AL74" s="226">
        <f t="shared" si="53"/>
        <v>478.0833333333333</v>
      </c>
      <c r="AM74" s="226">
        <f t="shared" si="53"/>
        <v>478.0833333333333</v>
      </c>
      <c r="AN74" s="226">
        <f t="shared" si="54"/>
        <v>100</v>
      </c>
      <c r="AO74" s="226">
        <f t="shared" si="55"/>
        <v>478.0833333333333</v>
      </c>
      <c r="AP74" s="226"/>
      <c r="AQ74" s="226"/>
    </row>
    <row r="75" spans="1:43" ht="41.25">
      <c r="A75" s="230">
        <v>25</v>
      </c>
      <c r="B75" s="227" t="s">
        <v>563</v>
      </c>
      <c r="C75" s="228">
        <v>69</v>
      </c>
      <c r="D75" s="228">
        <v>85</v>
      </c>
      <c r="E75" s="228">
        <v>86</v>
      </c>
      <c r="F75" s="226">
        <f>I75+L75+O75+R75+U75+X75+AA75+AD75+AG75+AJ75+AM75</f>
        <v>78.83333333333334</v>
      </c>
      <c r="G75" s="226">
        <f t="shared" si="37"/>
        <v>91.66666666666667</v>
      </c>
      <c r="H75" s="226">
        <f>E75/12</f>
        <v>7.166666666666667</v>
      </c>
      <c r="I75" s="226">
        <f t="shared" si="56"/>
        <v>7.166666666666667</v>
      </c>
      <c r="J75" s="226">
        <f t="shared" si="39"/>
        <v>100</v>
      </c>
      <c r="K75" s="226">
        <f t="shared" si="40"/>
        <v>7.166666666666667</v>
      </c>
      <c r="L75" s="226">
        <f>K75</f>
        <v>7.166666666666667</v>
      </c>
      <c r="M75" s="226">
        <f t="shared" si="41"/>
        <v>100</v>
      </c>
      <c r="N75" s="226">
        <f t="shared" si="42"/>
        <v>7.166666666666667</v>
      </c>
      <c r="O75" s="226">
        <f t="shared" si="38"/>
        <v>7.166666666666667</v>
      </c>
      <c r="P75" s="226">
        <f t="shared" si="43"/>
        <v>100</v>
      </c>
      <c r="Q75" s="226">
        <f t="shared" si="44"/>
        <v>7.166666666666667</v>
      </c>
      <c r="R75" s="226">
        <f t="shared" si="44"/>
        <v>7.166666666666667</v>
      </c>
      <c r="S75" s="226">
        <f>R75/Q75*100</f>
        <v>100</v>
      </c>
      <c r="T75" s="226">
        <f t="shared" si="45"/>
        <v>7.166666666666667</v>
      </c>
      <c r="U75" s="226">
        <f t="shared" si="45"/>
        <v>7.166666666666667</v>
      </c>
      <c r="V75" s="226">
        <f t="shared" si="57"/>
        <v>100</v>
      </c>
      <c r="W75" s="226">
        <f t="shared" si="46"/>
        <v>7.166666666666667</v>
      </c>
      <c r="X75" s="226">
        <f t="shared" si="46"/>
        <v>7.166666666666667</v>
      </c>
      <c r="Y75" s="226">
        <f>X75/W75*100</f>
        <v>100</v>
      </c>
      <c r="Z75" s="226">
        <f t="shared" si="47"/>
        <v>7.166666666666667</v>
      </c>
      <c r="AA75" s="226">
        <f t="shared" si="47"/>
        <v>7.166666666666667</v>
      </c>
      <c r="AB75" s="226">
        <f>AA75/Z75*100</f>
        <v>100</v>
      </c>
      <c r="AC75" s="226">
        <f t="shared" si="48"/>
        <v>7.166666666666667</v>
      </c>
      <c r="AD75" s="226">
        <f t="shared" si="48"/>
        <v>7.166666666666667</v>
      </c>
      <c r="AE75" s="226">
        <f t="shared" si="59"/>
        <v>100</v>
      </c>
      <c r="AF75" s="226">
        <f t="shared" si="49"/>
        <v>7.166666666666667</v>
      </c>
      <c r="AG75" s="226">
        <f t="shared" si="49"/>
        <v>7.166666666666667</v>
      </c>
      <c r="AH75" s="226">
        <f t="shared" si="50"/>
        <v>100</v>
      </c>
      <c r="AI75" s="226">
        <f t="shared" si="51"/>
        <v>7.166666666666667</v>
      </c>
      <c r="AJ75" s="226">
        <f t="shared" si="51"/>
        <v>7.166666666666667</v>
      </c>
      <c r="AK75" s="226">
        <f t="shared" si="52"/>
        <v>100</v>
      </c>
      <c r="AL75" s="226">
        <f t="shared" si="53"/>
        <v>7.166666666666667</v>
      </c>
      <c r="AM75" s="226">
        <f t="shared" si="53"/>
        <v>7.166666666666667</v>
      </c>
      <c r="AN75" s="226">
        <f t="shared" si="54"/>
        <v>100</v>
      </c>
      <c r="AO75" s="226">
        <f t="shared" si="55"/>
        <v>7.166666666666667</v>
      </c>
      <c r="AP75" s="226"/>
      <c r="AQ75" s="226"/>
    </row>
    <row r="76" spans="1:43" ht="27">
      <c r="A76" s="230">
        <v>26</v>
      </c>
      <c r="B76" s="227" t="s">
        <v>564</v>
      </c>
      <c r="C76" s="228">
        <v>30367</v>
      </c>
      <c r="D76" s="228">
        <v>31000</v>
      </c>
      <c r="E76" s="228">
        <v>32000</v>
      </c>
      <c r="F76" s="226">
        <f>I76+L76+O76+R76+U76+X76+AA76+AD76+AG76+AJ76</f>
        <v>26666.666666666668</v>
      </c>
      <c r="G76" s="226">
        <f t="shared" si="37"/>
        <v>83.33333333333334</v>
      </c>
      <c r="H76" s="226">
        <f>E76/12</f>
        <v>2666.6666666666665</v>
      </c>
      <c r="I76" s="226">
        <f t="shared" si="56"/>
        <v>2666.6666666666665</v>
      </c>
      <c r="J76" s="226">
        <f t="shared" si="39"/>
        <v>100</v>
      </c>
      <c r="K76" s="226">
        <f t="shared" si="40"/>
        <v>2666.6666666666665</v>
      </c>
      <c r="L76" s="226">
        <f>K76</f>
        <v>2666.6666666666665</v>
      </c>
      <c r="M76" s="226">
        <f t="shared" si="41"/>
        <v>100</v>
      </c>
      <c r="N76" s="226">
        <f t="shared" si="42"/>
        <v>2666.6666666666665</v>
      </c>
      <c r="O76" s="226">
        <f t="shared" si="38"/>
        <v>2666.6666666666665</v>
      </c>
      <c r="P76" s="226">
        <f t="shared" si="43"/>
        <v>100</v>
      </c>
      <c r="Q76" s="226">
        <f t="shared" si="44"/>
        <v>2666.6666666666665</v>
      </c>
      <c r="R76" s="226">
        <f t="shared" si="44"/>
        <v>2666.6666666666665</v>
      </c>
      <c r="S76" s="226">
        <f>R76/Q76*100</f>
        <v>100</v>
      </c>
      <c r="T76" s="226">
        <f t="shared" si="45"/>
        <v>2666.6666666666665</v>
      </c>
      <c r="U76" s="226">
        <f t="shared" si="45"/>
        <v>2666.6666666666665</v>
      </c>
      <c r="V76" s="226">
        <f t="shared" si="57"/>
        <v>100</v>
      </c>
      <c r="W76" s="226">
        <f t="shared" si="46"/>
        <v>2666.6666666666665</v>
      </c>
      <c r="X76" s="226">
        <f t="shared" si="46"/>
        <v>2666.6666666666665</v>
      </c>
      <c r="Y76" s="226">
        <f>X76/W76*100</f>
        <v>100</v>
      </c>
      <c r="Z76" s="226">
        <f t="shared" si="47"/>
        <v>2666.6666666666665</v>
      </c>
      <c r="AA76" s="226">
        <f t="shared" si="47"/>
        <v>2666.6666666666665</v>
      </c>
      <c r="AB76" s="226">
        <f>AA76/Z76*100</f>
        <v>100</v>
      </c>
      <c r="AC76" s="226">
        <f t="shared" si="48"/>
        <v>2666.6666666666665</v>
      </c>
      <c r="AD76" s="226">
        <f t="shared" si="48"/>
        <v>2666.6666666666665</v>
      </c>
      <c r="AE76" s="226">
        <v>100</v>
      </c>
      <c r="AF76" s="226">
        <f t="shared" si="49"/>
        <v>2666.6666666666665</v>
      </c>
      <c r="AG76" s="226">
        <f t="shared" si="49"/>
        <v>2666.6666666666665</v>
      </c>
      <c r="AH76" s="226">
        <f t="shared" si="50"/>
        <v>100</v>
      </c>
      <c r="AI76" s="226">
        <f t="shared" si="51"/>
        <v>2666.6666666666665</v>
      </c>
      <c r="AJ76" s="226">
        <f t="shared" si="51"/>
        <v>2666.6666666666665</v>
      </c>
      <c r="AK76" s="226">
        <f t="shared" si="52"/>
        <v>100</v>
      </c>
      <c r="AL76" s="226">
        <f t="shared" si="53"/>
        <v>2666.6666666666665</v>
      </c>
      <c r="AM76" s="226">
        <f t="shared" si="53"/>
        <v>2666.6666666666665</v>
      </c>
      <c r="AN76" s="226">
        <f t="shared" si="54"/>
        <v>100</v>
      </c>
      <c r="AO76" s="226">
        <f t="shared" si="55"/>
        <v>2666.6666666666665</v>
      </c>
      <c r="AP76" s="226"/>
      <c r="AQ76" s="226"/>
    </row>
    <row r="77" spans="1:45" s="235" customFormat="1" ht="13.5">
      <c r="A77" s="233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</row>
    <row r="78" spans="1:45" s="235" customFormat="1" ht="13.5">
      <c r="A78" s="233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</row>
    <row r="79" spans="1:45" s="235" customFormat="1" ht="13.5">
      <c r="A79" s="560" t="s">
        <v>565</v>
      </c>
      <c r="B79" s="561"/>
      <c r="C79" s="561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</row>
    <row r="80" spans="1:45" s="235" customFormat="1" ht="13.5">
      <c r="A80" s="236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</row>
    <row r="81" spans="1:45" s="235" customFormat="1" ht="13.5">
      <c r="A81" s="236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</row>
    <row r="82" spans="1:71" s="238" customFormat="1" ht="14.25" customHeight="1">
      <c r="A82" s="562" t="s">
        <v>566</v>
      </c>
      <c r="B82" s="562"/>
      <c r="C82" s="562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</row>
    <row r="83" spans="1:67" s="238" customFormat="1" ht="13.5">
      <c r="A83" s="237"/>
      <c r="B83" s="239" t="s">
        <v>477</v>
      </c>
      <c r="C83" s="239"/>
      <c r="D83" s="239"/>
      <c r="E83" s="240"/>
      <c r="F83" s="240"/>
      <c r="G83" s="240"/>
      <c r="H83" s="241"/>
      <c r="I83" s="241"/>
      <c r="J83" s="241"/>
      <c r="K83" s="241"/>
      <c r="L83" s="241"/>
      <c r="M83" s="241"/>
      <c r="N83" s="241"/>
      <c r="O83" s="241"/>
      <c r="P83" s="241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39"/>
      <c r="BK83" s="239"/>
      <c r="BL83" s="239"/>
      <c r="BM83" s="242"/>
      <c r="BN83" s="242"/>
      <c r="BO83" s="242"/>
    </row>
    <row r="84" ht="13.5">
      <c r="A84" s="237"/>
    </row>
  </sheetData>
  <sheetProtection/>
  <mergeCells count="24">
    <mergeCell ref="A8:AQ8"/>
    <mergeCell ref="A50:AQ50"/>
    <mergeCell ref="N6:P6"/>
    <mergeCell ref="Q6:S6"/>
    <mergeCell ref="E5:G6"/>
    <mergeCell ref="H5:AQ5"/>
    <mergeCell ref="H6:J6"/>
    <mergeCell ref="K6:M6"/>
    <mergeCell ref="A79:C79"/>
    <mergeCell ref="A82:C82"/>
    <mergeCell ref="AF6:AH6"/>
    <mergeCell ref="AI6:AK6"/>
    <mergeCell ref="AL6:AN6"/>
    <mergeCell ref="AO6:AQ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3">
      <selection activeCell="M25" sqref="M25"/>
    </sheetView>
  </sheetViews>
  <sheetFormatPr defaultColWidth="9.140625" defaultRowHeight="15"/>
  <cols>
    <col min="1" max="16384" width="9.140625" style="244" customWidth="1"/>
  </cols>
  <sheetData>
    <row r="1" spans="1:10" ht="15">
      <c r="A1" s="243"/>
      <c r="B1" s="243"/>
      <c r="C1" s="243"/>
      <c r="D1" s="243"/>
      <c r="E1" s="243"/>
      <c r="G1" s="245"/>
      <c r="H1" s="245"/>
      <c r="J1" s="245" t="s">
        <v>567</v>
      </c>
    </row>
    <row r="2" spans="1:10" ht="15">
      <c r="A2" s="243"/>
      <c r="B2" s="243"/>
      <c r="C2" s="243"/>
      <c r="D2" s="243"/>
      <c r="E2" s="243"/>
      <c r="G2" s="245"/>
      <c r="H2" s="245"/>
      <c r="J2" s="245"/>
    </row>
    <row r="3" spans="1:10" ht="15">
      <c r="A3" s="243"/>
      <c r="B3" s="243"/>
      <c r="C3" s="243"/>
      <c r="D3" s="243"/>
      <c r="E3" s="243"/>
      <c r="G3" s="243"/>
      <c r="H3" s="243"/>
      <c r="I3" s="243"/>
      <c r="J3" s="245" t="s">
        <v>568</v>
      </c>
    </row>
    <row r="4" spans="1:10" ht="15">
      <c r="A4" s="243"/>
      <c r="B4" s="243"/>
      <c r="C4" s="243"/>
      <c r="D4" s="243"/>
      <c r="E4" s="243"/>
      <c r="F4" s="565" t="s">
        <v>569</v>
      </c>
      <c r="G4" s="566"/>
      <c r="H4" s="566"/>
      <c r="I4" s="566"/>
      <c r="J4" s="566"/>
    </row>
    <row r="5" spans="1:10" ht="15.75">
      <c r="A5" s="243"/>
      <c r="B5" s="243"/>
      <c r="C5" s="243"/>
      <c r="D5" s="243"/>
      <c r="E5" s="243"/>
      <c r="I5" s="246"/>
      <c r="J5" s="245"/>
    </row>
    <row r="6" spans="1:10" ht="15">
      <c r="A6" s="243"/>
      <c r="B6" s="243"/>
      <c r="C6" s="243"/>
      <c r="D6" s="243"/>
      <c r="E6" s="243"/>
      <c r="I6" s="243"/>
      <c r="J6" s="245"/>
    </row>
    <row r="7" spans="1:10" ht="15">
      <c r="A7" s="243"/>
      <c r="B7" s="243"/>
      <c r="C7" s="243"/>
      <c r="D7" s="243"/>
      <c r="E7" s="243"/>
      <c r="I7" s="243"/>
      <c r="J7" s="245" t="s">
        <v>570</v>
      </c>
    </row>
    <row r="8" spans="1:14" ht="15">
      <c r="A8" s="243"/>
      <c r="B8" s="243"/>
      <c r="C8" s="243"/>
      <c r="D8" s="243"/>
      <c r="E8" s="243"/>
      <c r="F8" s="243"/>
      <c r="I8" s="243"/>
      <c r="J8" s="245"/>
      <c r="K8" s="243"/>
      <c r="L8" s="243"/>
      <c r="M8" s="243"/>
      <c r="N8" s="243"/>
    </row>
    <row r="9" spans="1:14" ht="15">
      <c r="A9" s="243"/>
      <c r="B9" s="243"/>
      <c r="C9" s="243"/>
      <c r="D9" s="243"/>
      <c r="E9" s="243"/>
      <c r="F9" s="243"/>
      <c r="I9" s="243"/>
      <c r="J9" s="245" t="s">
        <v>571</v>
      </c>
      <c r="K9" s="243"/>
      <c r="L9" s="243"/>
      <c r="M9" s="243"/>
      <c r="N9" s="243"/>
    </row>
    <row r="10" spans="1:14" ht="15">
      <c r="A10" s="243"/>
      <c r="B10" s="243"/>
      <c r="C10" s="243"/>
      <c r="D10" s="243"/>
      <c r="E10" s="243"/>
      <c r="F10" s="243"/>
      <c r="K10" s="243"/>
      <c r="L10" s="243"/>
      <c r="M10" s="243"/>
      <c r="N10" s="243"/>
    </row>
    <row r="11" spans="11:14" ht="15.75">
      <c r="K11" s="246"/>
      <c r="L11" s="246"/>
      <c r="M11" s="243"/>
      <c r="N11" s="243"/>
    </row>
    <row r="12" spans="11:14" ht="15">
      <c r="K12" s="243"/>
      <c r="L12" s="243"/>
      <c r="M12" s="243"/>
      <c r="N12" s="243"/>
    </row>
    <row r="13" spans="11:14" ht="15">
      <c r="K13" s="243"/>
      <c r="L13" s="243"/>
      <c r="M13" s="243"/>
      <c r="N13" s="243"/>
    </row>
    <row r="14" spans="11:14" ht="15">
      <c r="K14" s="243"/>
      <c r="L14" s="243"/>
      <c r="M14" s="243"/>
      <c r="N14" s="243"/>
    </row>
    <row r="15" spans="11:14" ht="15">
      <c r="K15" s="243"/>
      <c r="L15" s="243"/>
      <c r="M15" s="243"/>
      <c r="N15" s="243"/>
    </row>
    <row r="16" spans="1:14" ht="13.5">
      <c r="A16" s="243"/>
      <c r="B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</row>
    <row r="17" spans="3:14" ht="15">
      <c r="C17" s="567" t="s">
        <v>572</v>
      </c>
      <c r="D17" s="568"/>
      <c r="E17" s="568"/>
      <c r="F17" s="568"/>
      <c r="G17" s="568"/>
      <c r="H17" s="568"/>
      <c r="I17" s="568"/>
      <c r="J17" s="246"/>
      <c r="K17" s="243"/>
      <c r="L17" s="243"/>
      <c r="M17" s="243"/>
      <c r="N17" s="243"/>
    </row>
    <row r="18" spans="3:14" ht="18">
      <c r="C18" s="569" t="s">
        <v>579</v>
      </c>
      <c r="D18" s="568"/>
      <c r="E18" s="568"/>
      <c r="F18" s="568"/>
      <c r="G18" s="568"/>
      <c r="H18" s="568"/>
      <c r="I18" s="568"/>
      <c r="J18" s="568"/>
      <c r="K18" s="243"/>
      <c r="L18" s="243"/>
      <c r="M18" s="243"/>
      <c r="N18" s="243"/>
    </row>
    <row r="19" spans="3:14" ht="18">
      <c r="C19" s="570" t="s">
        <v>573</v>
      </c>
      <c r="D19" s="570"/>
      <c r="E19" s="570"/>
      <c r="F19" s="570"/>
      <c r="G19" s="570"/>
      <c r="H19" s="570"/>
      <c r="I19" s="570"/>
      <c r="J19" s="570"/>
      <c r="K19" s="243"/>
      <c r="L19" s="243"/>
      <c r="M19" s="243"/>
      <c r="N19" s="243"/>
    </row>
    <row r="20" spans="3:14" ht="13.5">
      <c r="C20" s="571" t="s">
        <v>574</v>
      </c>
      <c r="D20" s="568"/>
      <c r="E20" s="568"/>
      <c r="F20" s="568"/>
      <c r="G20" s="568"/>
      <c r="H20" s="568"/>
      <c r="I20" s="568"/>
      <c r="J20" s="568"/>
      <c r="K20" s="243"/>
      <c r="L20" s="243"/>
      <c r="M20" s="243"/>
      <c r="N20" s="243"/>
    </row>
    <row r="21" spans="3:14" ht="13.5">
      <c r="C21" s="568"/>
      <c r="D21" s="568"/>
      <c r="E21" s="568"/>
      <c r="F21" s="568"/>
      <c r="G21" s="568"/>
      <c r="H21" s="568"/>
      <c r="I21" s="568"/>
      <c r="J21" s="568"/>
      <c r="K21" s="243"/>
      <c r="L21" s="243"/>
      <c r="M21" s="243"/>
      <c r="N21" s="243"/>
    </row>
    <row r="22" spans="3:14" ht="13.5">
      <c r="C22" s="568"/>
      <c r="D22" s="568"/>
      <c r="E22" s="568"/>
      <c r="F22" s="568"/>
      <c r="G22" s="568"/>
      <c r="H22" s="568"/>
      <c r="I22" s="568"/>
      <c r="J22" s="568"/>
      <c r="K22" s="243"/>
      <c r="L22" s="243"/>
      <c r="M22" s="243"/>
      <c r="N22" s="243"/>
    </row>
    <row r="23" spans="1:14" ht="13.5">
      <c r="A23" s="243"/>
      <c r="B23" s="243"/>
      <c r="C23" s="243"/>
      <c r="D23" s="572" t="s">
        <v>575</v>
      </c>
      <c r="E23" s="572"/>
      <c r="F23" s="572"/>
      <c r="G23" s="572"/>
      <c r="H23" s="572"/>
      <c r="I23" s="572"/>
      <c r="J23" s="243"/>
      <c r="K23" s="243"/>
      <c r="L23" s="243"/>
      <c r="M23" s="243"/>
      <c r="N23" s="243"/>
    </row>
    <row r="24" spans="1:14" ht="13.5">
      <c r="A24" s="243"/>
      <c r="J24" s="243"/>
      <c r="K24" s="243"/>
      <c r="L24" s="243"/>
      <c r="M24" s="243"/>
      <c r="N24" s="243"/>
    </row>
    <row r="25" spans="1:14" ht="13.5">
      <c r="A25" s="243"/>
      <c r="J25" s="243"/>
      <c r="K25" s="243"/>
      <c r="L25" s="243"/>
      <c r="M25" s="243"/>
      <c r="N25" s="243"/>
    </row>
    <row r="26" spans="1:14" ht="13.5">
      <c r="A26" s="243"/>
      <c r="G26" s="244" t="s">
        <v>576</v>
      </c>
      <c r="J26" s="243"/>
      <c r="K26" s="243"/>
      <c r="L26" s="243"/>
      <c r="M26" s="243"/>
      <c r="N26" s="243"/>
    </row>
    <row r="27" spans="1:14" ht="13.5">
      <c r="A27" s="243"/>
      <c r="H27" s="244" t="s">
        <v>577</v>
      </c>
      <c r="I27" s="247"/>
      <c r="J27" s="243"/>
      <c r="K27" s="243"/>
      <c r="L27" s="243"/>
      <c r="M27" s="243"/>
      <c r="N27" s="243"/>
    </row>
    <row r="28" spans="1:14" ht="13.5">
      <c r="A28" s="243"/>
      <c r="I28" s="243"/>
      <c r="J28" s="245"/>
      <c r="K28" s="243"/>
      <c r="L28" s="243"/>
      <c r="M28" s="243"/>
      <c r="N28" s="243"/>
    </row>
    <row r="29" spans="1:14" ht="13.5">
      <c r="A29" s="243"/>
      <c r="I29" s="243"/>
      <c r="J29" s="245"/>
      <c r="K29" s="243"/>
      <c r="L29" s="243"/>
      <c r="M29" s="243"/>
      <c r="N29" s="243"/>
    </row>
    <row r="30" spans="1:14" ht="13.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</row>
    <row r="31" spans="1:14" ht="13.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</row>
    <row r="32" spans="1:14" ht="13.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</row>
    <row r="44" spans="5:8" ht="15">
      <c r="E44" s="564"/>
      <c r="F44" s="564"/>
      <c r="G44" s="564"/>
      <c r="H44" s="564"/>
    </row>
    <row r="45" spans="5:8" ht="15">
      <c r="E45" s="248"/>
      <c r="F45" s="564" t="s">
        <v>578</v>
      </c>
      <c r="G45" s="564"/>
      <c r="H45" s="248"/>
    </row>
  </sheetData>
  <sheetProtection/>
  <mergeCells count="8">
    <mergeCell ref="E44:H44"/>
    <mergeCell ref="F45:G45"/>
    <mergeCell ref="F4:J4"/>
    <mergeCell ref="C17:I17"/>
    <mergeCell ref="C18:J18"/>
    <mergeCell ref="C19:J19"/>
    <mergeCell ref="C20:J22"/>
    <mergeCell ref="D23:I2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2016-02-16T09:23:11Z</dcterms:modified>
  <cp:category/>
  <cp:version/>
  <cp:contentType/>
  <cp:contentStatus/>
</cp:coreProperties>
</file>