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08" yWindow="-48" windowWidth="15456" windowHeight="10980" tabRatio="794" firstSheet="3" activeTab="3"/>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таб.3" sheetId="13" r:id="rId4"/>
    <sheet name="Показатели таб.4" sheetId="5" r:id="rId5"/>
    <sheet name="пояснения таб. 5" sheetId="11" r:id="rId6"/>
  </sheets>
  <definedNames>
    <definedName name="_xlnm._FilterDatabase" localSheetId="2" hidden="1">'Выполнение работ'!$A$3:$O$70</definedName>
    <definedName name="_xlnm._FilterDatabase" localSheetId="3" hidden="1">'Финансирование таб.3'!$D$1:$D$428</definedName>
    <definedName name="BossProviderVariable?_82e37b92_8454_493a_a09e_e1f9ab66b426" hidden="1">"25_01_2006"</definedName>
    <definedName name="_xlnm.Print_Titles" localSheetId="2">'Выполнение работ'!$3:$3</definedName>
    <definedName name="_xlnm.Print_Titles" localSheetId="4">'Показатели таб.4'!$5:$7</definedName>
    <definedName name="_xlnm.Print_Titles" localSheetId="3">'Финансирование таб.3'!$3:$6</definedName>
    <definedName name="_xlnm.Print_Area" localSheetId="2">'Выполнение работ'!$A$1:$Q$81</definedName>
    <definedName name="_xlnm.Print_Area" localSheetId="4">'Показатели таб.4'!$A$1:$AQ$54</definedName>
    <definedName name="_xlnm.Print_Area" localSheetId="5">'пояснения таб. 5'!$A$1:$C$30</definedName>
  </definedNames>
  <calcPr calcId="125725"/>
</workbook>
</file>

<file path=xl/calcChain.xml><?xml version="1.0" encoding="utf-8"?>
<calcChain xmlns="http://schemas.openxmlformats.org/spreadsheetml/2006/main">
  <c r="L355" i="13"/>
  <c r="L354"/>
  <c r="Q373"/>
  <c r="U376"/>
  <c r="T376"/>
  <c r="R376"/>
  <c r="Q376"/>
  <c r="O376"/>
  <c r="N376"/>
  <c r="L376"/>
  <c r="K376"/>
  <c r="I376"/>
  <c r="H376"/>
  <c r="L380"/>
  <c r="K380"/>
  <c r="L382"/>
  <c r="O105"/>
  <c r="N105"/>
  <c r="L105"/>
  <c r="K105"/>
  <c r="AR176"/>
  <c r="P40" i="5" l="1"/>
  <c r="P21"/>
  <c r="P18"/>
  <c r="P17"/>
  <c r="P16"/>
  <c r="P15"/>
  <c r="P13"/>
  <c r="P12"/>
  <c r="P11"/>
  <c r="O176" i="13"/>
  <c r="N176"/>
  <c r="N175"/>
  <c r="M40" i="5"/>
  <c r="M21"/>
  <c r="J21"/>
  <c r="M13" l="1"/>
  <c r="M12"/>
  <c r="M11"/>
  <c r="M18"/>
  <c r="M17"/>
  <c r="M16"/>
  <c r="M15"/>
  <c r="AR37" i="13"/>
  <c r="AR35"/>
  <c r="O177"/>
  <c r="Z177"/>
  <c r="W177"/>
  <c r="T177"/>
  <c r="Q177"/>
  <c r="N177"/>
  <c r="L177"/>
  <c r="K177"/>
  <c r="F141"/>
  <c r="E141"/>
  <c r="G141" l="1"/>
  <c r="G312"/>
  <c r="J312"/>
  <c r="L312"/>
  <c r="M312"/>
  <c r="N312"/>
  <c r="P312"/>
  <c r="S312"/>
  <c r="T312"/>
  <c r="V312"/>
  <c r="Y312"/>
  <c r="AB312"/>
  <c r="AD312"/>
  <c r="AE312"/>
  <c r="AH312"/>
  <c r="AJ312"/>
  <c r="AK312"/>
  <c r="AM312"/>
  <c r="AN312"/>
  <c r="AQ312"/>
  <c r="AP319"/>
  <c r="AM319"/>
  <c r="AJ319"/>
  <c r="AG319"/>
  <c r="AD319"/>
  <c r="AA319"/>
  <c r="X319"/>
  <c r="U319"/>
  <c r="F319" s="1"/>
  <c r="R319"/>
  <c r="Q319"/>
  <c r="O319"/>
  <c r="N319"/>
  <c r="L319"/>
  <c r="K319"/>
  <c r="I319"/>
  <c r="H319"/>
  <c r="E319" s="1"/>
  <c r="Z298"/>
  <c r="AI298"/>
  <c r="E284"/>
  <c r="E142"/>
  <c r="G36" i="5"/>
  <c r="G30"/>
  <c r="AH30"/>
  <c r="AK30"/>
  <c r="AN30"/>
  <c r="AQ30"/>
  <c r="H125" i="13"/>
  <c r="I125"/>
  <c r="J125" s="1"/>
  <c r="K125"/>
  <c r="L125"/>
  <c r="M125" s="1"/>
  <c r="N125"/>
  <c r="O125"/>
  <c r="P125" s="1"/>
  <c r="Q125"/>
  <c r="R125"/>
  <c r="T125"/>
  <c r="U125"/>
  <c r="V125" s="1"/>
  <c r="W125"/>
  <c r="X125"/>
  <c r="Z125"/>
  <c r="AA125"/>
  <c r="AC125"/>
  <c r="AD125"/>
  <c r="AF125"/>
  <c r="AG125"/>
  <c r="AH125" s="1"/>
  <c r="AI125"/>
  <c r="AJ125"/>
  <c r="AL125"/>
  <c r="AM125"/>
  <c r="AO125"/>
  <c r="AP125"/>
  <c r="E126"/>
  <c r="F126"/>
  <c r="G126" s="1"/>
  <c r="J126"/>
  <c r="M126"/>
  <c r="P126"/>
  <c r="S126"/>
  <c r="V126"/>
  <c r="Y126"/>
  <c r="AB126"/>
  <c r="AE126"/>
  <c r="AH126"/>
  <c r="AK126"/>
  <c r="AN126"/>
  <c r="AQ126"/>
  <c r="E127"/>
  <c r="F127"/>
  <c r="J127"/>
  <c r="M127"/>
  <c r="P127"/>
  <c r="S127"/>
  <c r="V127"/>
  <c r="Y127"/>
  <c r="AB127"/>
  <c r="AE127"/>
  <c r="AH127"/>
  <c r="AK127"/>
  <c r="AN127"/>
  <c r="AQ127"/>
  <c r="E128"/>
  <c r="F128"/>
  <c r="J128"/>
  <c r="M128"/>
  <c r="P128"/>
  <c r="S128"/>
  <c r="V128"/>
  <c r="Y128"/>
  <c r="AB128"/>
  <c r="AE128"/>
  <c r="AH128"/>
  <c r="AK128"/>
  <c r="AN128"/>
  <c r="AQ128"/>
  <c r="E129"/>
  <c r="F129"/>
  <c r="J129"/>
  <c r="M129"/>
  <c r="P129"/>
  <c r="S129"/>
  <c r="V129"/>
  <c r="Y129"/>
  <c r="AB129"/>
  <c r="AE129"/>
  <c r="AH129"/>
  <c r="AK129"/>
  <c r="AN129"/>
  <c r="AQ129"/>
  <c r="E130"/>
  <c r="F130"/>
  <c r="J130"/>
  <c r="M130"/>
  <c r="P130"/>
  <c r="S130"/>
  <c r="V130"/>
  <c r="Y130"/>
  <c r="AB130"/>
  <c r="AE130"/>
  <c r="AH130"/>
  <c r="AK130"/>
  <c r="AN130"/>
  <c r="AQ130"/>
  <c r="E131"/>
  <c r="F131"/>
  <c r="G131" s="1"/>
  <c r="J131"/>
  <c r="M131"/>
  <c r="P131"/>
  <c r="S131"/>
  <c r="V131"/>
  <c r="Y131"/>
  <c r="AB131"/>
  <c r="AE131"/>
  <c r="AH131"/>
  <c r="AK131"/>
  <c r="AN131"/>
  <c r="AQ131"/>
  <c r="AN125" l="1"/>
  <c r="AK125"/>
  <c r="G319"/>
  <c r="G130"/>
  <c r="G128"/>
  <c r="G127"/>
  <c r="AB125"/>
  <c r="Y125"/>
  <c r="E125"/>
  <c r="G129"/>
  <c r="AQ125"/>
  <c r="AE125"/>
  <c r="S125"/>
  <c r="F125"/>
  <c r="G125" l="1"/>
  <c r="N71"/>
  <c r="AO382" l="1"/>
  <c r="AL382"/>
  <c r="AI382"/>
  <c r="AF382"/>
  <c r="AC382"/>
  <c r="Z382"/>
  <c r="W382"/>
  <c r="T382"/>
  <c r="Q382"/>
  <c r="Q380" s="1"/>
  <c r="N382"/>
  <c r="K382"/>
  <c r="T366"/>
  <c r="U366"/>
  <c r="AI366"/>
  <c r="AJ366"/>
  <c r="E367"/>
  <c r="F367"/>
  <c r="E368"/>
  <c r="F368"/>
  <c r="E369"/>
  <c r="F369"/>
  <c r="E370"/>
  <c r="F370"/>
  <c r="E371"/>
  <c r="F371"/>
  <c r="E372"/>
  <c r="F372"/>
  <c r="K373"/>
  <c r="L383"/>
  <c r="AQ85"/>
  <c r="AH85"/>
  <c r="F85"/>
  <c r="E85"/>
  <c r="AQ78"/>
  <c r="AK78"/>
  <c r="AH78"/>
  <c r="AB78"/>
  <c r="Y78"/>
  <c r="S78"/>
  <c r="P78"/>
  <c r="F78"/>
  <c r="E78"/>
  <c r="E366" l="1"/>
  <c r="F366"/>
  <c r="G78"/>
  <c r="G85"/>
  <c r="O71"/>
  <c r="R71"/>
  <c r="U71"/>
  <c r="X71"/>
  <c r="AA71"/>
  <c r="AD71"/>
  <c r="AD240"/>
  <c r="AO176"/>
  <c r="R105"/>
  <c r="U105"/>
  <c r="X105"/>
  <c r="AA105"/>
  <c r="AD105"/>
  <c r="AG105"/>
  <c r="AJ105"/>
  <c r="AM105"/>
  <c r="AP105"/>
  <c r="Y134"/>
  <c r="F40" i="5" l="1"/>
  <c r="F25"/>
  <c r="F21"/>
  <c r="E21"/>
  <c r="AQ20" l="1"/>
  <c r="G40" l="1"/>
  <c r="G21"/>
  <c r="AO316" i="13"/>
  <c r="AO312" s="1"/>
  <c r="AP37"/>
  <c r="AP209"/>
  <c r="F209" s="1"/>
  <c r="AP177"/>
  <c r="AO177"/>
  <c r="AO230"/>
  <c r="F229" l="1"/>
  <c r="E229"/>
  <c r="F228"/>
  <c r="E228"/>
  <c r="F227"/>
  <c r="E227"/>
  <c r="F226"/>
  <c r="E226"/>
  <c r="F225"/>
  <c r="E225"/>
  <c r="F224"/>
  <c r="E224"/>
  <c r="AP223"/>
  <c r="AO223"/>
  <c r="AM223"/>
  <c r="F223" s="1"/>
  <c r="AL223"/>
  <c r="E223" l="1"/>
  <c r="J40" i="5" l="1"/>
  <c r="AL50" i="13" l="1"/>
  <c r="AP230"/>
  <c r="AM230"/>
  <c r="AP216"/>
  <c r="AO216"/>
  <c r="AM216"/>
  <c r="AO209"/>
  <c r="AP202"/>
  <c r="AO202"/>
  <c r="F216" l="1"/>
  <c r="F230"/>
  <c r="AP96"/>
  <c r="AO96"/>
  <c r="AM376"/>
  <c r="AL376"/>
  <c r="AG375"/>
  <c r="AG373" s="1"/>
  <c r="AF375"/>
  <c r="AF373" s="1"/>
  <c r="AJ376"/>
  <c r="AI376"/>
  <c r="AN134"/>
  <c r="AQ134"/>
  <c r="AK134"/>
  <c r="AH134"/>
  <c r="AM177"/>
  <c r="AL177"/>
  <c r="AJ177"/>
  <c r="AI177"/>
  <c r="AL230"/>
  <c r="E230" s="1"/>
  <c r="F236"/>
  <c r="E236"/>
  <c r="F235"/>
  <c r="E235"/>
  <c r="F234"/>
  <c r="E234"/>
  <c r="F233"/>
  <c r="E233"/>
  <c r="F232"/>
  <c r="E232"/>
  <c r="F231"/>
  <c r="E231"/>
  <c r="AL216"/>
  <c r="E216" s="1"/>
  <c r="F222"/>
  <c r="F221"/>
  <c r="F220"/>
  <c r="F219"/>
  <c r="F218"/>
  <c r="F217"/>
  <c r="E222"/>
  <c r="E221"/>
  <c r="E220"/>
  <c r="E219"/>
  <c r="E218"/>
  <c r="E217"/>
  <c r="AP104" l="1"/>
  <c r="AO104"/>
  <c r="AM104"/>
  <c r="AL104"/>
  <c r="AJ104"/>
  <c r="AI104"/>
  <c r="F215"/>
  <c r="E215"/>
  <c r="F214"/>
  <c r="E214"/>
  <c r="F213"/>
  <c r="E213"/>
  <c r="F212"/>
  <c r="E212"/>
  <c r="F211"/>
  <c r="E211"/>
  <c r="F210"/>
  <c r="E210"/>
  <c r="AL209"/>
  <c r="E209" s="1"/>
  <c r="F208"/>
  <c r="E208"/>
  <c r="F207"/>
  <c r="E207"/>
  <c r="F206"/>
  <c r="E206"/>
  <c r="F205"/>
  <c r="E205"/>
  <c r="F204"/>
  <c r="E204"/>
  <c r="F203"/>
  <c r="E203"/>
  <c r="AM202"/>
  <c r="F202" s="1"/>
  <c r="AL202"/>
  <c r="E202" s="1"/>
  <c r="AJ71"/>
  <c r="AI71"/>
  <c r="AJ70"/>
  <c r="AI70"/>
  <c r="AI361" s="1"/>
  <c r="AJ69"/>
  <c r="AJ68" s="1"/>
  <c r="AI69"/>
  <c r="AI68" s="1"/>
  <c r="AG71"/>
  <c r="AF71"/>
  <c r="AF362" s="1"/>
  <c r="AG70"/>
  <c r="AF70"/>
  <c r="AF361" s="1"/>
  <c r="AG69"/>
  <c r="AF69"/>
  <c r="AC71"/>
  <c r="AD70"/>
  <c r="AC70"/>
  <c r="AC361" s="1"/>
  <c r="AD69"/>
  <c r="AC69"/>
  <c r="Z71"/>
  <c r="AB71" s="1"/>
  <c r="AA70"/>
  <c r="Z70"/>
  <c r="Z361" s="1"/>
  <c r="AA69"/>
  <c r="Z69"/>
  <c r="W71"/>
  <c r="Y71" s="1"/>
  <c r="X70"/>
  <c r="W70"/>
  <c r="W361" s="1"/>
  <c r="X69"/>
  <c r="W69"/>
  <c r="T71"/>
  <c r="T362" s="1"/>
  <c r="U70"/>
  <c r="T70"/>
  <c r="T361" s="1"/>
  <c r="U69"/>
  <c r="T69"/>
  <c r="Q71"/>
  <c r="R70"/>
  <c r="Q70"/>
  <c r="Q361" s="1"/>
  <c r="R69"/>
  <c r="Q69"/>
  <c r="O70"/>
  <c r="N70"/>
  <c r="N361" s="1"/>
  <c r="O69"/>
  <c r="N69"/>
  <c r="L71"/>
  <c r="K71"/>
  <c r="L70"/>
  <c r="K70"/>
  <c r="K361" s="1"/>
  <c r="L69"/>
  <c r="K69"/>
  <c r="I70"/>
  <c r="I71"/>
  <c r="H71"/>
  <c r="H70"/>
  <c r="I69"/>
  <c r="H69"/>
  <c r="AP71"/>
  <c r="AO71"/>
  <c r="AP70"/>
  <c r="AO70"/>
  <c r="AO361" s="1"/>
  <c r="AP69"/>
  <c r="AO69"/>
  <c r="AO68" s="1"/>
  <c r="AM71"/>
  <c r="AM362" s="1"/>
  <c r="AL71"/>
  <c r="AL362" s="1"/>
  <c r="AM70"/>
  <c r="AL70"/>
  <c r="AL361" s="1"/>
  <c r="AM69"/>
  <c r="AL69"/>
  <c r="AM96"/>
  <c r="F96" s="1"/>
  <c r="AL96"/>
  <c r="E96" s="1"/>
  <c r="F102"/>
  <c r="F101"/>
  <c r="F100"/>
  <c r="F99"/>
  <c r="F98"/>
  <c r="F97"/>
  <c r="E102"/>
  <c r="E101"/>
  <c r="E100"/>
  <c r="E99"/>
  <c r="E98"/>
  <c r="E97"/>
  <c r="AG167"/>
  <c r="F201"/>
  <c r="E201"/>
  <c r="F200"/>
  <c r="E200"/>
  <c r="F199"/>
  <c r="E199"/>
  <c r="AH198"/>
  <c r="F198"/>
  <c r="E198"/>
  <c r="F197"/>
  <c r="E197"/>
  <c r="F196"/>
  <c r="E196"/>
  <c r="AP195"/>
  <c r="AO195"/>
  <c r="AM195"/>
  <c r="AL195"/>
  <c r="AJ195"/>
  <c r="AI195"/>
  <c r="AG195"/>
  <c r="AF195"/>
  <c r="AD195"/>
  <c r="AC195"/>
  <c r="AA195"/>
  <c r="Z195"/>
  <c r="X195"/>
  <c r="W195"/>
  <c r="U195"/>
  <c r="T195"/>
  <c r="R195"/>
  <c r="Q195"/>
  <c r="O195"/>
  <c r="N195"/>
  <c r="L195"/>
  <c r="K195"/>
  <c r="I195"/>
  <c r="H195"/>
  <c r="E195" s="1"/>
  <c r="F195"/>
  <c r="F194"/>
  <c r="E194"/>
  <c r="F193"/>
  <c r="E193"/>
  <c r="F192"/>
  <c r="E192"/>
  <c r="F191"/>
  <c r="E191"/>
  <c r="F190"/>
  <c r="E190"/>
  <c r="F189"/>
  <c r="E189"/>
  <c r="AP188"/>
  <c r="AO188"/>
  <c r="AM188"/>
  <c r="AL188"/>
  <c r="AJ188"/>
  <c r="AI188"/>
  <c r="AG188"/>
  <c r="AF188"/>
  <c r="AD188"/>
  <c r="AC188"/>
  <c r="AA188"/>
  <c r="Z188"/>
  <c r="X188"/>
  <c r="W188"/>
  <c r="U188"/>
  <c r="T188"/>
  <c r="R188"/>
  <c r="Q188"/>
  <c r="O188"/>
  <c r="N188"/>
  <c r="L188"/>
  <c r="K188"/>
  <c r="I188"/>
  <c r="H188"/>
  <c r="E188" s="1"/>
  <c r="F187"/>
  <c r="E187"/>
  <c r="F186"/>
  <c r="E186"/>
  <c r="F185"/>
  <c r="E185"/>
  <c r="AK184"/>
  <c r="AB184"/>
  <c r="S184"/>
  <c r="M184"/>
  <c r="F184"/>
  <c r="E184"/>
  <c r="F183"/>
  <c r="E183"/>
  <c r="F182"/>
  <c r="E182"/>
  <c r="AP181"/>
  <c r="AO181"/>
  <c r="AM181"/>
  <c r="AL181"/>
  <c r="AJ181"/>
  <c r="AI181"/>
  <c r="AG181"/>
  <c r="AF181"/>
  <c r="AD181"/>
  <c r="AC181"/>
  <c r="AA181"/>
  <c r="Z181"/>
  <c r="X181"/>
  <c r="W181"/>
  <c r="U181"/>
  <c r="T181"/>
  <c r="R181"/>
  <c r="Q181"/>
  <c r="O181"/>
  <c r="N181"/>
  <c r="L181"/>
  <c r="K181"/>
  <c r="I181"/>
  <c r="F181" s="1"/>
  <c r="H181"/>
  <c r="AG177"/>
  <c r="AF177"/>
  <c r="AD177"/>
  <c r="AC177"/>
  <c r="AA177"/>
  <c r="X177"/>
  <c r="U177"/>
  <c r="R177"/>
  <c r="I177"/>
  <c r="F177" s="1"/>
  <c r="H177"/>
  <c r="AP176"/>
  <c r="AM176"/>
  <c r="AL176"/>
  <c r="AJ176"/>
  <c r="AI176"/>
  <c r="AG176"/>
  <c r="AF176"/>
  <c r="AD176"/>
  <c r="AC176"/>
  <c r="AA176"/>
  <c r="Z176"/>
  <c r="X176"/>
  <c r="W176"/>
  <c r="U176"/>
  <c r="T176"/>
  <c r="R176"/>
  <c r="Q176"/>
  <c r="L176"/>
  <c r="K176"/>
  <c r="I176"/>
  <c r="I105" s="1"/>
  <c r="H176"/>
  <c r="E176" s="1"/>
  <c r="AP175"/>
  <c r="AO175"/>
  <c r="AM175"/>
  <c r="AL175"/>
  <c r="AJ175"/>
  <c r="AI175"/>
  <c r="AG175"/>
  <c r="AF175"/>
  <c r="AD175"/>
  <c r="AC175"/>
  <c r="AA175"/>
  <c r="Z175"/>
  <c r="X175"/>
  <c r="W175"/>
  <c r="U175"/>
  <c r="T175"/>
  <c r="R175"/>
  <c r="Q175"/>
  <c r="O175"/>
  <c r="L175"/>
  <c r="K175"/>
  <c r="I175"/>
  <c r="F175" s="1"/>
  <c r="H175"/>
  <c r="F173"/>
  <c r="E173"/>
  <c r="F172"/>
  <c r="E172"/>
  <c r="F171"/>
  <c r="E171"/>
  <c r="F170"/>
  <c r="E170"/>
  <c r="AH169"/>
  <c r="F169"/>
  <c r="E169"/>
  <c r="F168"/>
  <c r="F167" s="1"/>
  <c r="E168"/>
  <c r="AP167"/>
  <c r="AO167"/>
  <c r="AM167"/>
  <c r="AL167"/>
  <c r="AJ167"/>
  <c r="AI167"/>
  <c r="AF167"/>
  <c r="AD167"/>
  <c r="AC167"/>
  <c r="AA167"/>
  <c r="Z167"/>
  <c r="X167"/>
  <c r="W167"/>
  <c r="U167"/>
  <c r="T167"/>
  <c r="R167"/>
  <c r="Q167"/>
  <c r="O167"/>
  <c r="N167"/>
  <c r="L167"/>
  <c r="K167"/>
  <c r="I167"/>
  <c r="H167"/>
  <c r="F166"/>
  <c r="E166"/>
  <c r="F165"/>
  <c r="E165"/>
  <c r="F164"/>
  <c r="E164"/>
  <c r="F163"/>
  <c r="E163"/>
  <c r="AB162"/>
  <c r="F162"/>
  <c r="E162"/>
  <c r="F161"/>
  <c r="F160" s="1"/>
  <c r="E161"/>
  <c r="AP160"/>
  <c r="AO160"/>
  <c r="AM160"/>
  <c r="AL160"/>
  <c r="AJ160"/>
  <c r="AI160"/>
  <c r="AG160"/>
  <c r="AF160"/>
  <c r="AD160"/>
  <c r="AC160"/>
  <c r="AA160"/>
  <c r="Z160"/>
  <c r="X160"/>
  <c r="W160"/>
  <c r="U160"/>
  <c r="T160"/>
  <c r="R160"/>
  <c r="Q160"/>
  <c r="O160"/>
  <c r="N160"/>
  <c r="I160"/>
  <c r="H160"/>
  <c r="E160" s="1"/>
  <c r="F159"/>
  <c r="E159"/>
  <c r="F158"/>
  <c r="E158"/>
  <c r="F157"/>
  <c r="E157"/>
  <c r="F156"/>
  <c r="E156"/>
  <c r="F155"/>
  <c r="E155"/>
  <c r="F154"/>
  <c r="F153" s="1"/>
  <c r="E154"/>
  <c r="AP153"/>
  <c r="AO153"/>
  <c r="AM153"/>
  <c r="AL153"/>
  <c r="AJ153"/>
  <c r="AI153"/>
  <c r="AG153"/>
  <c r="AF153"/>
  <c r="AD153"/>
  <c r="AC153"/>
  <c r="AA153"/>
  <c r="Z153"/>
  <c r="X153"/>
  <c r="W153"/>
  <c r="U153"/>
  <c r="T153"/>
  <c r="R153"/>
  <c r="Q153"/>
  <c r="O153"/>
  <c r="N153"/>
  <c r="L153"/>
  <c r="K153"/>
  <c r="I153"/>
  <c r="H153"/>
  <c r="F152"/>
  <c r="E152"/>
  <c r="F151"/>
  <c r="E151"/>
  <c r="F150"/>
  <c r="E150"/>
  <c r="F149"/>
  <c r="E149"/>
  <c r="F148"/>
  <c r="E148"/>
  <c r="F147"/>
  <c r="E147"/>
  <c r="AP146"/>
  <c r="AO146"/>
  <c r="AM146"/>
  <c r="AL146"/>
  <c r="AJ146"/>
  <c r="AI146"/>
  <c r="AG146"/>
  <c r="AF146"/>
  <c r="AD146"/>
  <c r="AC146"/>
  <c r="AA146"/>
  <c r="Z146"/>
  <c r="X146"/>
  <c r="W146"/>
  <c r="U146"/>
  <c r="T146"/>
  <c r="R146"/>
  <c r="Q146"/>
  <c r="O146"/>
  <c r="N146"/>
  <c r="L146"/>
  <c r="K146"/>
  <c r="I146"/>
  <c r="H146"/>
  <c r="F145"/>
  <c r="E145"/>
  <c r="F144"/>
  <c r="E144"/>
  <c r="F143"/>
  <c r="E143"/>
  <c r="F142"/>
  <c r="F140"/>
  <c r="E140"/>
  <c r="AP139"/>
  <c r="AO139"/>
  <c r="AM139"/>
  <c r="AL139"/>
  <c r="AJ139"/>
  <c r="AI139"/>
  <c r="AG139"/>
  <c r="AF139"/>
  <c r="AD139"/>
  <c r="AC139"/>
  <c r="AA139"/>
  <c r="Z139"/>
  <c r="X139"/>
  <c r="W139"/>
  <c r="U139"/>
  <c r="T139"/>
  <c r="R139"/>
  <c r="Q139"/>
  <c r="O139"/>
  <c r="N139"/>
  <c r="L139"/>
  <c r="K139"/>
  <c r="I139"/>
  <c r="H139"/>
  <c r="F138"/>
  <c r="E138"/>
  <c r="F137"/>
  <c r="E137"/>
  <c r="F136"/>
  <c r="E136"/>
  <c r="F135"/>
  <c r="E135"/>
  <c r="AE134"/>
  <c r="AB134"/>
  <c r="V134"/>
  <c r="S134"/>
  <c r="P134"/>
  <c r="M134"/>
  <c r="F134"/>
  <c r="E134"/>
  <c r="F133"/>
  <c r="E133"/>
  <c r="AP132"/>
  <c r="AO132"/>
  <c r="AM132"/>
  <c r="AL132"/>
  <c r="AJ132"/>
  <c r="AI132"/>
  <c r="AG132"/>
  <c r="AF132"/>
  <c r="AD132"/>
  <c r="AC132"/>
  <c r="AA132"/>
  <c r="Z132"/>
  <c r="X132"/>
  <c r="W132"/>
  <c r="U132"/>
  <c r="T132"/>
  <c r="R132"/>
  <c r="Q132"/>
  <c r="O132"/>
  <c r="N132"/>
  <c r="L132"/>
  <c r="K132"/>
  <c r="I132"/>
  <c r="H132"/>
  <c r="E132" s="1"/>
  <c r="F132"/>
  <c r="F124"/>
  <c r="E124"/>
  <c r="F123"/>
  <c r="E123"/>
  <c r="F122"/>
  <c r="E122"/>
  <c r="F121"/>
  <c r="E121"/>
  <c r="V120"/>
  <c r="F120"/>
  <c r="E120"/>
  <c r="F119"/>
  <c r="E119"/>
  <c r="AP118"/>
  <c r="AO118"/>
  <c r="AM118"/>
  <c r="AL118"/>
  <c r="AJ118"/>
  <c r="AI118"/>
  <c r="AG118"/>
  <c r="AF118"/>
  <c r="AD118"/>
  <c r="AC118"/>
  <c r="AA118"/>
  <c r="Z118"/>
  <c r="X118"/>
  <c r="W118"/>
  <c r="U118"/>
  <c r="T118"/>
  <c r="Q118"/>
  <c r="O118"/>
  <c r="N118"/>
  <c r="L118"/>
  <c r="K118"/>
  <c r="I118"/>
  <c r="F118" s="1"/>
  <c r="H118"/>
  <c r="F117"/>
  <c r="E117"/>
  <c r="F116"/>
  <c r="E116"/>
  <c r="F115"/>
  <c r="E115"/>
  <c r="H114"/>
  <c r="F114"/>
  <c r="F113"/>
  <c r="E113"/>
  <c r="AK112"/>
  <c r="AB112"/>
  <c r="M112"/>
  <c r="F112"/>
  <c r="E112"/>
  <c r="AP111"/>
  <c r="AO111"/>
  <c r="AM111"/>
  <c r="AL111"/>
  <c r="AJ111"/>
  <c r="AI111"/>
  <c r="AG111"/>
  <c r="AF111"/>
  <c r="AD111"/>
  <c r="AC111"/>
  <c r="AA111"/>
  <c r="Z111"/>
  <c r="X111"/>
  <c r="W111"/>
  <c r="U111"/>
  <c r="T111"/>
  <c r="R111"/>
  <c r="Q111"/>
  <c r="O111"/>
  <c r="N111"/>
  <c r="L111"/>
  <c r="K111"/>
  <c r="I111"/>
  <c r="AP110"/>
  <c r="AO110"/>
  <c r="AO74" s="1"/>
  <c r="AM110"/>
  <c r="AM74" s="1"/>
  <c r="AL110"/>
  <c r="AL74" s="1"/>
  <c r="AJ110"/>
  <c r="AJ74" s="1"/>
  <c r="AI110"/>
  <c r="AI74" s="1"/>
  <c r="AG110"/>
  <c r="AG74" s="1"/>
  <c r="AF110"/>
  <c r="AF74" s="1"/>
  <c r="AD110"/>
  <c r="AC110"/>
  <c r="AC74" s="1"/>
  <c r="AA110"/>
  <c r="AA74" s="1"/>
  <c r="Z110"/>
  <c r="Z74" s="1"/>
  <c r="X110"/>
  <c r="X74" s="1"/>
  <c r="W110"/>
  <c r="W74" s="1"/>
  <c r="U110"/>
  <c r="U74" s="1"/>
  <c r="T110"/>
  <c r="T74" s="1"/>
  <c r="R110"/>
  <c r="R74" s="1"/>
  <c r="Q110"/>
  <c r="Q74" s="1"/>
  <c r="O110"/>
  <c r="O74" s="1"/>
  <c r="N110"/>
  <c r="N74" s="1"/>
  <c r="L110"/>
  <c r="L74" s="1"/>
  <c r="K110"/>
  <c r="K74" s="1"/>
  <c r="I110"/>
  <c r="I74" s="1"/>
  <c r="H110"/>
  <c r="E110" s="1"/>
  <c r="AP109"/>
  <c r="AO109"/>
  <c r="AO73" s="1"/>
  <c r="AM109"/>
  <c r="AM73" s="1"/>
  <c r="AL109"/>
  <c r="AL73" s="1"/>
  <c r="AJ109"/>
  <c r="AJ73" s="1"/>
  <c r="AI109"/>
  <c r="AI73" s="1"/>
  <c r="AG109"/>
  <c r="AG73" s="1"/>
  <c r="AF109"/>
  <c r="AF73" s="1"/>
  <c r="AD109"/>
  <c r="AD73" s="1"/>
  <c r="AC109"/>
  <c r="AC73" s="1"/>
  <c r="AA109"/>
  <c r="AA73" s="1"/>
  <c r="Z109"/>
  <c r="Z73" s="1"/>
  <c r="X109"/>
  <c r="X73" s="1"/>
  <c r="W109"/>
  <c r="W73" s="1"/>
  <c r="U109"/>
  <c r="U73" s="1"/>
  <c r="T109"/>
  <c r="T73" s="1"/>
  <c r="R109"/>
  <c r="Q109"/>
  <c r="Q73" s="1"/>
  <c r="O109"/>
  <c r="O73" s="1"/>
  <c r="N109"/>
  <c r="N73" s="1"/>
  <c r="L109"/>
  <c r="L73" s="1"/>
  <c r="K109"/>
  <c r="K73" s="1"/>
  <c r="I109"/>
  <c r="F109" s="1"/>
  <c r="H109"/>
  <c r="H73" s="1"/>
  <c r="F108"/>
  <c r="E108"/>
  <c r="AP107"/>
  <c r="AO107"/>
  <c r="AM107"/>
  <c r="AL107"/>
  <c r="AJ107"/>
  <c r="AI107"/>
  <c r="AG107"/>
  <c r="AF107"/>
  <c r="AD107"/>
  <c r="AC107"/>
  <c r="AA107"/>
  <c r="Z107"/>
  <c r="X107"/>
  <c r="W107"/>
  <c r="U107"/>
  <c r="T107"/>
  <c r="R107"/>
  <c r="Q107"/>
  <c r="O107"/>
  <c r="N107"/>
  <c r="L107"/>
  <c r="K107"/>
  <c r="I107"/>
  <c r="AO105"/>
  <c r="AL105"/>
  <c r="AI105"/>
  <c r="AF105"/>
  <c r="AC105"/>
  <c r="Z105"/>
  <c r="W105"/>
  <c r="T105"/>
  <c r="Q105"/>
  <c r="H105"/>
  <c r="AG104"/>
  <c r="AF104"/>
  <c r="AD104"/>
  <c r="AC104"/>
  <c r="AA104"/>
  <c r="Z104"/>
  <c r="X104"/>
  <c r="W104"/>
  <c r="U104"/>
  <c r="T104"/>
  <c r="R104"/>
  <c r="Q104"/>
  <c r="O104"/>
  <c r="N104"/>
  <c r="L104"/>
  <c r="K104"/>
  <c r="I104"/>
  <c r="H104"/>
  <c r="AP74"/>
  <c r="AD74"/>
  <c r="AP73"/>
  <c r="R73"/>
  <c r="AP72"/>
  <c r="AO72"/>
  <c r="AM72"/>
  <c r="AL72"/>
  <c r="AJ72"/>
  <c r="AI72"/>
  <c r="AG72"/>
  <c r="AF72"/>
  <c r="AD72"/>
  <c r="AC72"/>
  <c r="AA72"/>
  <c r="Z72"/>
  <c r="X72"/>
  <c r="W72"/>
  <c r="U72"/>
  <c r="T72"/>
  <c r="R72"/>
  <c r="Q72"/>
  <c r="O72"/>
  <c r="N72"/>
  <c r="L72"/>
  <c r="K72"/>
  <c r="I72"/>
  <c r="H72"/>
  <c r="AN71"/>
  <c r="E70"/>
  <c r="AL68"/>
  <c r="AK104" l="1"/>
  <c r="E139"/>
  <c r="AQ111"/>
  <c r="Y132"/>
  <c r="AQ104"/>
  <c r="AQ71"/>
  <c r="E73"/>
  <c r="F105"/>
  <c r="E153"/>
  <c r="F146"/>
  <c r="E71"/>
  <c r="F69"/>
  <c r="F71"/>
  <c r="F70"/>
  <c r="G70" s="1"/>
  <c r="E146"/>
  <c r="AH195"/>
  <c r="F72"/>
  <c r="E114"/>
  <c r="AJ174"/>
  <c r="AP174"/>
  <c r="E105"/>
  <c r="F107"/>
  <c r="E118"/>
  <c r="AH167"/>
  <c r="AP53"/>
  <c r="F111"/>
  <c r="AQ132"/>
  <c r="H111"/>
  <c r="E111" s="1"/>
  <c r="AK132"/>
  <c r="AH71"/>
  <c r="AG362"/>
  <c r="AH362" s="1"/>
  <c r="AN132"/>
  <c r="H50"/>
  <c r="K50"/>
  <c r="N50"/>
  <c r="Q50"/>
  <c r="T50"/>
  <c r="W50"/>
  <c r="Z50"/>
  <c r="AC50"/>
  <c r="AF50"/>
  <c r="I50"/>
  <c r="L50"/>
  <c r="O50"/>
  <c r="R50"/>
  <c r="U50"/>
  <c r="X50"/>
  <c r="AA50"/>
  <c r="AD50"/>
  <c r="AG50"/>
  <c r="AJ53"/>
  <c r="AI103"/>
  <c r="AL103"/>
  <c r="AO103"/>
  <c r="AJ103"/>
  <c r="E109"/>
  <c r="F74"/>
  <c r="L174"/>
  <c r="I73"/>
  <c r="F73" s="1"/>
  <c r="H107"/>
  <c r="E107" s="1"/>
  <c r="Q174"/>
  <c r="W174"/>
  <c r="AC174"/>
  <c r="AI174"/>
  <c r="R174"/>
  <c r="S174" s="1"/>
  <c r="X174"/>
  <c r="AD174"/>
  <c r="K68"/>
  <c r="Q68"/>
  <c r="W68"/>
  <c r="AC68"/>
  <c r="O68"/>
  <c r="U68"/>
  <c r="AA68"/>
  <c r="AG68"/>
  <c r="AM68"/>
  <c r="AN68" s="1"/>
  <c r="AM174"/>
  <c r="AO174"/>
  <c r="N68"/>
  <c r="T68"/>
  <c r="Z68"/>
  <c r="H74"/>
  <c r="E74" s="1"/>
  <c r="L103"/>
  <c r="I103"/>
  <c r="O103"/>
  <c r="R103"/>
  <c r="U103"/>
  <c r="X103"/>
  <c r="AA103"/>
  <c r="AD103"/>
  <c r="AG103"/>
  <c r="M111"/>
  <c r="I174"/>
  <c r="O174"/>
  <c r="U174"/>
  <c r="AA174"/>
  <c r="AG174"/>
  <c r="E167"/>
  <c r="H103"/>
  <c r="K103"/>
  <c r="N103"/>
  <c r="Q103"/>
  <c r="T103"/>
  <c r="W103"/>
  <c r="Z103"/>
  <c r="AC103"/>
  <c r="AF103"/>
  <c r="AH103" s="1"/>
  <c r="AB160"/>
  <c r="M181"/>
  <c r="S181"/>
  <c r="AK174"/>
  <c r="AB177"/>
  <c r="E72"/>
  <c r="L68"/>
  <c r="R68"/>
  <c r="X68"/>
  <c r="Y68" s="1"/>
  <c r="AD68"/>
  <c r="AP68"/>
  <c r="AQ68" s="1"/>
  <c r="F104"/>
  <c r="M105"/>
  <c r="P105"/>
  <c r="S105"/>
  <c r="V105"/>
  <c r="Y105"/>
  <c r="AB105"/>
  <c r="AE105"/>
  <c r="AQ105"/>
  <c r="M132"/>
  <c r="P132"/>
  <c r="S132"/>
  <c r="V132"/>
  <c r="AB132"/>
  <c r="AE132"/>
  <c r="V103"/>
  <c r="E104"/>
  <c r="AM103"/>
  <c r="AN103" s="1"/>
  <c r="AP103"/>
  <c r="M104"/>
  <c r="AB104"/>
  <c r="AB111"/>
  <c r="V118"/>
  <c r="G160"/>
  <c r="G162"/>
  <c r="G167"/>
  <c r="G169"/>
  <c r="H174"/>
  <c r="K174"/>
  <c r="N174"/>
  <c r="T174"/>
  <c r="Z174"/>
  <c r="AF174"/>
  <c r="AL174"/>
  <c r="S177"/>
  <c r="AK177"/>
  <c r="AE103"/>
  <c r="AB174"/>
  <c r="AB181"/>
  <c r="G191"/>
  <c r="AN105"/>
  <c r="G112"/>
  <c r="AK71"/>
  <c r="AF68"/>
  <c r="E69"/>
  <c r="AK111"/>
  <c r="G120"/>
  <c r="G184"/>
  <c r="AK181"/>
  <c r="AK68"/>
  <c r="AK105"/>
  <c r="G105"/>
  <c r="AH105"/>
  <c r="G132"/>
  <c r="AH132"/>
  <c r="G134"/>
  <c r="E175"/>
  <c r="F176"/>
  <c r="E177"/>
  <c r="G177" s="1"/>
  <c r="E181"/>
  <c r="G181" s="1"/>
  <c r="F188"/>
  <c r="G188" s="1"/>
  <c r="G118"/>
  <c r="F110"/>
  <c r="F139"/>
  <c r="G139" s="1"/>
  <c r="G71"/>
  <c r="AB68" l="1"/>
  <c r="P68"/>
  <c r="AB103"/>
  <c r="G111"/>
  <c r="S103"/>
  <c r="M103"/>
  <c r="AQ103"/>
  <c r="G104"/>
  <c r="AK103"/>
  <c r="P103"/>
  <c r="F174"/>
  <c r="Y103"/>
  <c r="E103"/>
  <c r="S68"/>
  <c r="F103"/>
  <c r="I68"/>
  <c r="F68" s="1"/>
  <c r="AH68"/>
  <c r="H68"/>
  <c r="E174"/>
  <c r="G174" l="1"/>
  <c r="G103"/>
  <c r="E68"/>
  <c r="G68" s="1"/>
  <c r="AF75"/>
  <c r="AI75"/>
  <c r="AF277" l="1"/>
  <c r="AA27"/>
  <c r="AA28"/>
  <c r="AP28"/>
  <c r="E62" l="1"/>
  <c r="F284"/>
  <c r="AA36"/>
  <c r="Z36"/>
  <c r="AC36"/>
  <c r="AB62"/>
  <c r="Z277" l="1"/>
  <c r="X373"/>
  <c r="Z373"/>
  <c r="AA373"/>
  <c r="AB373"/>
  <c r="AC373"/>
  <c r="AD373"/>
  <c r="AE373"/>
  <c r="AI373"/>
  <c r="AJ373"/>
  <c r="AL373"/>
  <c r="AM373"/>
  <c r="AN373"/>
  <c r="AO373"/>
  <c r="AP373"/>
  <c r="AQ373"/>
  <c r="AR373"/>
  <c r="W373"/>
  <c r="T276" l="1"/>
  <c r="Q276"/>
  <c r="Q277"/>
  <c r="E373" l="1"/>
  <c r="F373"/>
  <c r="E374"/>
  <c r="F374"/>
  <c r="E375"/>
  <c r="F375"/>
  <c r="E376"/>
  <c r="F376"/>
  <c r="AK373"/>
  <c r="E377"/>
  <c r="F377"/>
  <c r="E378"/>
  <c r="F378"/>
  <c r="E379"/>
  <c r="F379"/>
  <c r="E381"/>
  <c r="F381"/>
  <c r="E382"/>
  <c r="E380" s="1"/>
  <c r="F382"/>
  <c r="F380" s="1"/>
  <c r="E383"/>
  <c r="F383"/>
  <c r="E384"/>
  <c r="F384"/>
  <c r="E385"/>
  <c r="F385"/>
  <c r="E386"/>
  <c r="F386"/>
  <c r="H387"/>
  <c r="I387"/>
  <c r="J387"/>
  <c r="K387"/>
  <c r="L387"/>
  <c r="M387"/>
  <c r="N387"/>
  <c r="O387"/>
  <c r="P387"/>
  <c r="Q387"/>
  <c r="R387"/>
  <c r="S387"/>
  <c r="T387"/>
  <c r="U387"/>
  <c r="V387"/>
  <c r="W387"/>
  <c r="X387"/>
  <c r="Y387"/>
  <c r="Z387"/>
  <c r="AA387"/>
  <c r="AB387"/>
  <c r="AC387"/>
  <c r="AD387"/>
  <c r="AE387"/>
  <c r="AF387"/>
  <c r="AG387"/>
  <c r="AH387"/>
  <c r="AI387"/>
  <c r="AJ387"/>
  <c r="AL387"/>
  <c r="AM387"/>
  <c r="AO387"/>
  <c r="AP387"/>
  <c r="E388"/>
  <c r="F388"/>
  <c r="E389"/>
  <c r="F389"/>
  <c r="E390"/>
  <c r="F390"/>
  <c r="E391"/>
  <c r="F391"/>
  <c r="E392"/>
  <c r="F392"/>
  <c r="E393"/>
  <c r="F393"/>
  <c r="F387" l="1"/>
  <c r="E387"/>
  <c r="J15" i="5"/>
  <c r="G16"/>
  <c r="G17"/>
  <c r="G18"/>
  <c r="G15"/>
  <c r="G13"/>
  <c r="G12"/>
  <c r="G11"/>
  <c r="AH62" i="13" l="1"/>
  <c r="AE62"/>
  <c r="Y62"/>
  <c r="V62"/>
  <c r="S62"/>
  <c r="P62" l="1"/>
  <c r="N53"/>
  <c r="K53"/>
  <c r="M62"/>
  <c r="J16" i="5" l="1"/>
  <c r="J17"/>
  <c r="J18"/>
  <c r="J11"/>
  <c r="I42" i="13"/>
  <c r="J44" l="1"/>
  <c r="AE247"/>
  <c r="AE71"/>
  <c r="J13" i="5"/>
  <c r="J12"/>
  <c r="F365" i="13" l="1"/>
  <c r="F364"/>
  <c r="F363"/>
  <c r="E365"/>
  <c r="E364"/>
  <c r="E363"/>
  <c r="AQ302" l="1"/>
  <c r="AP275"/>
  <c r="AP276"/>
  <c r="AP277"/>
  <c r="AP281"/>
  <c r="AP288"/>
  <c r="AP295"/>
  <c r="AP302"/>
  <c r="AP310"/>
  <c r="AP311"/>
  <c r="AP313"/>
  <c r="AP314"/>
  <c r="AP315"/>
  <c r="AP316"/>
  <c r="AP312" s="1"/>
  <c r="I302"/>
  <c r="K302"/>
  <c r="L302"/>
  <c r="M302"/>
  <c r="N302"/>
  <c r="O302"/>
  <c r="P302"/>
  <c r="Q302"/>
  <c r="R302"/>
  <c r="S302"/>
  <c r="T302"/>
  <c r="U302"/>
  <c r="V302"/>
  <c r="W302"/>
  <c r="X302"/>
  <c r="Y302"/>
  <c r="Z302"/>
  <c r="AA302"/>
  <c r="AB302"/>
  <c r="AC302"/>
  <c r="AD302"/>
  <c r="AE302"/>
  <c r="AF302"/>
  <c r="AG302"/>
  <c r="AH302"/>
  <c r="AI302"/>
  <c r="AJ302"/>
  <c r="AK302"/>
  <c r="AL302"/>
  <c r="AM302"/>
  <c r="AN302"/>
  <c r="AO302"/>
  <c r="H302"/>
  <c r="F282"/>
  <c r="F283"/>
  <c r="F286"/>
  <c r="F287"/>
  <c r="F289"/>
  <c r="F290"/>
  <c r="F291"/>
  <c r="F292"/>
  <c r="F293"/>
  <c r="F294"/>
  <c r="F296"/>
  <c r="F297"/>
  <c r="F298"/>
  <c r="F300"/>
  <c r="F301"/>
  <c r="F303"/>
  <c r="F304"/>
  <c r="F305"/>
  <c r="F306"/>
  <c r="F307"/>
  <c r="F308"/>
  <c r="F317"/>
  <c r="F318"/>
  <c r="F320"/>
  <c r="F321"/>
  <c r="F322"/>
  <c r="N275"/>
  <c r="O31" s="1"/>
  <c r="AO277"/>
  <c r="AO346" s="1"/>
  <c r="AM277"/>
  <c r="AM346" s="1"/>
  <c r="AJ277"/>
  <c r="AG277"/>
  <c r="AD277"/>
  <c r="AA277"/>
  <c r="X277"/>
  <c r="U277"/>
  <c r="R277"/>
  <c r="O277"/>
  <c r="L277"/>
  <c r="I277"/>
  <c r="AO276"/>
  <c r="AM276"/>
  <c r="AL276"/>
  <c r="AL345" s="1"/>
  <c r="AJ276"/>
  <c r="AG276"/>
  <c r="AF276"/>
  <c r="AD276"/>
  <c r="AA276"/>
  <c r="Z276"/>
  <c r="X276"/>
  <c r="W276"/>
  <c r="U276"/>
  <c r="R276"/>
  <c r="O276"/>
  <c r="N276"/>
  <c r="L276"/>
  <c r="I276"/>
  <c r="AO275"/>
  <c r="AP31" s="1"/>
  <c r="AM275"/>
  <c r="AL275"/>
  <c r="AM31" s="1"/>
  <c r="AJ275"/>
  <c r="AI275"/>
  <c r="AJ31" s="1"/>
  <c r="AG275"/>
  <c r="AF275"/>
  <c r="AG31" s="1"/>
  <c r="AD275"/>
  <c r="AC275"/>
  <c r="AD31" s="1"/>
  <c r="AA275"/>
  <c r="Z275"/>
  <c r="AA31" s="1"/>
  <c r="X275"/>
  <c r="W275"/>
  <c r="X31" s="1"/>
  <c r="U275"/>
  <c r="T275"/>
  <c r="U31" s="1"/>
  <c r="R275"/>
  <c r="Q275"/>
  <c r="R31" s="1"/>
  <c r="O275"/>
  <c r="L275"/>
  <c r="K275"/>
  <c r="L31" s="1"/>
  <c r="I275"/>
  <c r="H276"/>
  <c r="H275"/>
  <c r="I31" s="1"/>
  <c r="E322"/>
  <c r="E321"/>
  <c r="E320"/>
  <c r="E318"/>
  <c r="E317"/>
  <c r="E308"/>
  <c r="E307"/>
  <c r="E306"/>
  <c r="E305"/>
  <c r="E304"/>
  <c r="E303"/>
  <c r="E301"/>
  <c r="E300"/>
  <c r="E296"/>
  <c r="E294"/>
  <c r="E293"/>
  <c r="E292"/>
  <c r="E291"/>
  <c r="E290"/>
  <c r="E289"/>
  <c r="E287"/>
  <c r="E286"/>
  <c r="E283"/>
  <c r="E282"/>
  <c r="N277"/>
  <c r="K276"/>
  <c r="AF295"/>
  <c r="H277"/>
  <c r="H281"/>
  <c r="H288"/>
  <c r="H295"/>
  <c r="H310"/>
  <c r="H311"/>
  <c r="H313"/>
  <c r="H314"/>
  <c r="H348" s="1"/>
  <c r="H315"/>
  <c r="H316"/>
  <c r="H312" s="1"/>
  <c r="AI277"/>
  <c r="AG316"/>
  <c r="AG312" s="1"/>
  <c r="AF316"/>
  <c r="AF312" s="1"/>
  <c r="AF346" s="1"/>
  <c r="AA316"/>
  <c r="AA312" s="1"/>
  <c r="Z316"/>
  <c r="Z312" s="1"/>
  <c r="X316"/>
  <c r="X312" s="1"/>
  <c r="W316"/>
  <c r="W312" s="1"/>
  <c r="U316"/>
  <c r="U312" s="1"/>
  <c r="R316"/>
  <c r="R312" s="1"/>
  <c r="Q316"/>
  <c r="Q312" s="1"/>
  <c r="O316"/>
  <c r="O312" s="1"/>
  <c r="K316"/>
  <c r="K312" s="1"/>
  <c r="I316"/>
  <c r="I312" s="1"/>
  <c r="AG315"/>
  <c r="AF315"/>
  <c r="AF349" s="1"/>
  <c r="AD315"/>
  <c r="AC349"/>
  <c r="AA315"/>
  <c r="Z315"/>
  <c r="Z349" s="1"/>
  <c r="X315"/>
  <c r="W315"/>
  <c r="W349" s="1"/>
  <c r="U315"/>
  <c r="T315"/>
  <c r="T349" s="1"/>
  <c r="R315"/>
  <c r="Q315"/>
  <c r="O315"/>
  <c r="N315"/>
  <c r="N349" s="1"/>
  <c r="L315"/>
  <c r="K315"/>
  <c r="K349" s="1"/>
  <c r="I315"/>
  <c r="AG314"/>
  <c r="AF314"/>
  <c r="AD314"/>
  <c r="AC348"/>
  <c r="AA314"/>
  <c r="Z314"/>
  <c r="Z348" s="1"/>
  <c r="X314"/>
  <c r="W314"/>
  <c r="W348" s="1"/>
  <c r="U314"/>
  <c r="T314"/>
  <c r="T348" s="1"/>
  <c r="R314"/>
  <c r="Q314"/>
  <c r="O314"/>
  <c r="N314"/>
  <c r="N348" s="1"/>
  <c r="L314"/>
  <c r="K314"/>
  <c r="K348" s="1"/>
  <c r="I314"/>
  <c r="AG313"/>
  <c r="AG299" s="1"/>
  <c r="AF313"/>
  <c r="AF285" s="1"/>
  <c r="AD313"/>
  <c r="AC299"/>
  <c r="AA313"/>
  <c r="Z313"/>
  <c r="Z285" s="1"/>
  <c r="X313"/>
  <c r="W313"/>
  <c r="W299" s="1"/>
  <c r="U313"/>
  <c r="T313"/>
  <c r="T285" s="1"/>
  <c r="R313"/>
  <c r="Q313"/>
  <c r="Q299" s="1"/>
  <c r="O313"/>
  <c r="O299" s="1"/>
  <c r="N313"/>
  <c r="N285" s="1"/>
  <c r="L313"/>
  <c r="K313"/>
  <c r="K299" s="1"/>
  <c r="I313"/>
  <c r="I299" s="1"/>
  <c r="I278" s="1"/>
  <c r="AG346"/>
  <c r="W346"/>
  <c r="AG311"/>
  <c r="AF311"/>
  <c r="AD311"/>
  <c r="AA311"/>
  <c r="Z311"/>
  <c r="Z345" s="1"/>
  <c r="X311"/>
  <c r="W311"/>
  <c r="W345" s="1"/>
  <c r="U311"/>
  <c r="T311"/>
  <c r="R311"/>
  <c r="Q311"/>
  <c r="O311"/>
  <c r="N311"/>
  <c r="N345" s="1"/>
  <c r="L311"/>
  <c r="K311"/>
  <c r="K345" s="1"/>
  <c r="I311"/>
  <c r="AG310"/>
  <c r="AF310"/>
  <c r="AD310"/>
  <c r="AA310"/>
  <c r="Z310"/>
  <c r="X310"/>
  <c r="W310"/>
  <c r="U310"/>
  <c r="T310"/>
  <c r="R310"/>
  <c r="Q310"/>
  <c r="O310"/>
  <c r="N310"/>
  <c r="L310"/>
  <c r="K310"/>
  <c r="I310"/>
  <c r="AA299"/>
  <c r="U299"/>
  <c r="AG295"/>
  <c r="AD295"/>
  <c r="AA295"/>
  <c r="Z295"/>
  <c r="X295"/>
  <c r="W295"/>
  <c r="U295"/>
  <c r="R295"/>
  <c r="Q295"/>
  <c r="O295"/>
  <c r="N295"/>
  <c r="L295"/>
  <c r="K295"/>
  <c r="I295"/>
  <c r="N288"/>
  <c r="AG288"/>
  <c r="AF288"/>
  <c r="AD288"/>
  <c r="AC288"/>
  <c r="AA288"/>
  <c r="Z288"/>
  <c r="X288"/>
  <c r="W288"/>
  <c r="U288"/>
  <c r="T288"/>
  <c r="R288"/>
  <c r="Q288"/>
  <c r="O288"/>
  <c r="L288"/>
  <c r="K288"/>
  <c r="I288"/>
  <c r="AD285"/>
  <c r="X285"/>
  <c r="R285"/>
  <c r="L285"/>
  <c r="N281"/>
  <c r="AG281"/>
  <c r="AF281"/>
  <c r="AD281"/>
  <c r="AC281"/>
  <c r="AA281"/>
  <c r="Z281"/>
  <c r="X281"/>
  <c r="W281"/>
  <c r="U281"/>
  <c r="T281"/>
  <c r="R281"/>
  <c r="Q281"/>
  <c r="O281"/>
  <c r="L281"/>
  <c r="K281"/>
  <c r="I281"/>
  <c r="AF278"/>
  <c r="AD278"/>
  <c r="Z278"/>
  <c r="X278"/>
  <c r="T278"/>
  <c r="R278"/>
  <c r="N278"/>
  <c r="L278"/>
  <c r="F331"/>
  <c r="E331"/>
  <c r="F330"/>
  <c r="E330"/>
  <c r="F329"/>
  <c r="E329"/>
  <c r="F328"/>
  <c r="E328"/>
  <c r="F327"/>
  <c r="E327"/>
  <c r="F326"/>
  <c r="E326"/>
  <c r="F325"/>
  <c r="E325"/>
  <c r="F250"/>
  <c r="E250"/>
  <c r="F249"/>
  <c r="E249"/>
  <c r="F248"/>
  <c r="E248"/>
  <c r="F247"/>
  <c r="E247"/>
  <c r="F246"/>
  <c r="E246"/>
  <c r="F245"/>
  <c r="E245"/>
  <c r="F95"/>
  <c r="E95"/>
  <c r="F94"/>
  <c r="E94"/>
  <c r="F93"/>
  <c r="E93"/>
  <c r="F92"/>
  <c r="E92"/>
  <c r="F91"/>
  <c r="E91"/>
  <c r="F90"/>
  <c r="E90"/>
  <c r="F88"/>
  <c r="E88"/>
  <c r="F87"/>
  <c r="E87"/>
  <c r="F86"/>
  <c r="E86"/>
  <c r="F84"/>
  <c r="E84"/>
  <c r="F83"/>
  <c r="E83"/>
  <c r="F81"/>
  <c r="E81"/>
  <c r="F80"/>
  <c r="E80"/>
  <c r="F79"/>
  <c r="E79"/>
  <c r="F77"/>
  <c r="E77"/>
  <c r="F76"/>
  <c r="E76"/>
  <c r="E45"/>
  <c r="AO362"/>
  <c r="J62"/>
  <c r="G302" l="1"/>
  <c r="AP346"/>
  <c r="K344"/>
  <c r="F302"/>
  <c r="N344"/>
  <c r="T344"/>
  <c r="W344"/>
  <c r="W343" s="1"/>
  <c r="Z344"/>
  <c r="AC344"/>
  <c r="E275"/>
  <c r="E44"/>
  <c r="T295"/>
  <c r="AC295"/>
  <c r="K278"/>
  <c r="Q278"/>
  <c r="W278"/>
  <c r="AC278"/>
  <c r="O278"/>
  <c r="U278"/>
  <c r="AA278"/>
  <c r="AA347" s="1"/>
  <c r="AG278"/>
  <c r="AG309"/>
  <c r="N346"/>
  <c r="Z346"/>
  <c r="AC316"/>
  <c r="AC312" s="1"/>
  <c r="H362"/>
  <c r="H53"/>
  <c r="H346"/>
  <c r="E302"/>
  <c r="L344"/>
  <c r="O344"/>
  <c r="U344"/>
  <c r="AA344"/>
  <c r="AD344"/>
  <c r="AG344"/>
  <c r="L346"/>
  <c r="O346"/>
  <c r="R346"/>
  <c r="U346"/>
  <c r="X346"/>
  <c r="AA346"/>
  <c r="AD346"/>
  <c r="L348"/>
  <c r="O348"/>
  <c r="R348"/>
  <c r="U348"/>
  <c r="X348"/>
  <c r="AA348"/>
  <c r="AD348"/>
  <c r="AG348"/>
  <c r="AI295"/>
  <c r="AL277"/>
  <c r="O274"/>
  <c r="R274"/>
  <c r="U274"/>
  <c r="X274"/>
  <c r="AA274"/>
  <c r="AD274"/>
  <c r="AG274"/>
  <c r="AJ274"/>
  <c r="AM344"/>
  <c r="AM345"/>
  <c r="AP348"/>
  <c r="AP344"/>
  <c r="Q309"/>
  <c r="T345"/>
  <c r="E285"/>
  <c r="L345"/>
  <c r="O345"/>
  <c r="R345"/>
  <c r="U345"/>
  <c r="X345"/>
  <c r="AA345"/>
  <c r="AD345"/>
  <c r="AG345"/>
  <c r="AD347"/>
  <c r="AG347"/>
  <c r="L349"/>
  <c r="O349"/>
  <c r="R349"/>
  <c r="U349"/>
  <c r="X349"/>
  <c r="AA349"/>
  <c r="AD349"/>
  <c r="AG349"/>
  <c r="AC276"/>
  <c r="AC345" s="1"/>
  <c r="E298"/>
  <c r="G298" s="1"/>
  <c r="AC277"/>
  <c r="I274"/>
  <c r="L274"/>
  <c r="AL344"/>
  <c r="AO274"/>
  <c r="AP349"/>
  <c r="AP299"/>
  <c r="AP345"/>
  <c r="T346"/>
  <c r="AQ277"/>
  <c r="U309"/>
  <c r="I309"/>
  <c r="K309"/>
  <c r="O309"/>
  <c r="W309"/>
  <c r="AA309"/>
  <c r="N343"/>
  <c r="R309"/>
  <c r="X309"/>
  <c r="AD309"/>
  <c r="K347"/>
  <c r="U347"/>
  <c r="W347"/>
  <c r="AC347"/>
  <c r="L347"/>
  <c r="N347"/>
  <c r="R347"/>
  <c r="T347"/>
  <c r="X347"/>
  <c r="Z347"/>
  <c r="E297"/>
  <c r="Q274"/>
  <c r="W274"/>
  <c r="AI276"/>
  <c r="AI274" s="1"/>
  <c r="K277"/>
  <c r="K274" s="1"/>
  <c r="H349"/>
  <c r="H345"/>
  <c r="I344"/>
  <c r="R344"/>
  <c r="X344"/>
  <c r="I346"/>
  <c r="I347"/>
  <c r="I348"/>
  <c r="AP274"/>
  <c r="L309"/>
  <c r="N309"/>
  <c r="T309"/>
  <c r="Z309"/>
  <c r="AF309"/>
  <c r="H309"/>
  <c r="G284"/>
  <c r="T274"/>
  <c r="Z274"/>
  <c r="AF274"/>
  <c r="F276"/>
  <c r="F277"/>
  <c r="H344"/>
  <c r="I345"/>
  <c r="I349"/>
  <c r="AP309"/>
  <c r="F275"/>
  <c r="H274"/>
  <c r="N274"/>
  <c r="H299"/>
  <c r="AO359"/>
  <c r="AO315"/>
  <c r="AO349" s="1"/>
  <c r="AO314"/>
  <c r="AO348" s="1"/>
  <c r="AO313"/>
  <c r="AO299" s="1"/>
  <c r="AO278" s="1"/>
  <c r="AO311"/>
  <c r="AO345" s="1"/>
  <c r="AO310"/>
  <c r="AO344" s="1"/>
  <c r="AO295"/>
  <c r="AO288"/>
  <c r="AO281"/>
  <c r="AP244"/>
  <c r="AO244"/>
  <c r="AP243"/>
  <c r="AO243"/>
  <c r="AO67" s="1"/>
  <c r="AP242"/>
  <c r="AP66" s="1"/>
  <c r="AO242"/>
  <c r="AP241"/>
  <c r="AP65" s="1"/>
  <c r="AO241"/>
  <c r="AO65" s="1"/>
  <c r="AP240"/>
  <c r="AO240"/>
  <c r="AP239"/>
  <c r="AP61" s="1"/>
  <c r="AP51" s="1"/>
  <c r="AO239"/>
  <c r="AP238"/>
  <c r="AO238"/>
  <c r="AP237"/>
  <c r="AP89"/>
  <c r="AO89"/>
  <c r="AP82"/>
  <c r="AO82"/>
  <c r="AQ74"/>
  <c r="AQ73"/>
  <c r="AQ72"/>
  <c r="AP75"/>
  <c r="AO75"/>
  <c r="AP362"/>
  <c r="AP29" s="1"/>
  <c r="AP67"/>
  <c r="AO66"/>
  <c r="AQ62"/>
  <c r="AO61"/>
  <c r="AO51" s="1"/>
  <c r="AP58"/>
  <c r="AP48" s="1"/>
  <c r="AP41" s="1"/>
  <c r="AO53"/>
  <c r="AO38"/>
  <c r="AO37"/>
  <c r="AN62"/>
  <c r="AK62"/>
  <c r="AC346" l="1"/>
  <c r="AO255"/>
  <c r="AG343"/>
  <c r="AF343"/>
  <c r="AQ274"/>
  <c r="O347"/>
  <c r="O343"/>
  <c r="L343"/>
  <c r="AP60"/>
  <c r="AO60"/>
  <c r="AO59" s="1"/>
  <c r="U343"/>
  <c r="T343"/>
  <c r="AC274"/>
  <c r="Z343"/>
  <c r="AC343"/>
  <c r="AP278"/>
  <c r="AP343"/>
  <c r="AP56"/>
  <c r="AP46" s="1"/>
  <c r="AP39" s="1"/>
  <c r="AQ346"/>
  <c r="AD343"/>
  <c r="AA343"/>
  <c r="AP359"/>
  <c r="AQ359" s="1"/>
  <c r="H343"/>
  <c r="E277"/>
  <c r="G277" s="1"/>
  <c r="AP57"/>
  <c r="AP47" s="1"/>
  <c r="AP40" s="1"/>
  <c r="AQ51"/>
  <c r="K346"/>
  <c r="AP59"/>
  <c r="AP50"/>
  <c r="F62"/>
  <c r="X343"/>
  <c r="R343"/>
  <c r="AO347"/>
  <c r="I343"/>
  <c r="E276"/>
  <c r="AO57"/>
  <c r="AO47" s="1"/>
  <c r="AO40" s="1"/>
  <c r="AO58"/>
  <c r="AO48" s="1"/>
  <c r="AO41" s="1"/>
  <c r="AO343"/>
  <c r="H278"/>
  <c r="AO253"/>
  <c r="AO9" s="1"/>
  <c r="AO354" s="1"/>
  <c r="AO56"/>
  <c r="AO46" s="1"/>
  <c r="AO39" s="1"/>
  <c r="AQ75"/>
  <c r="AQ82"/>
  <c r="AP260"/>
  <c r="AP16" s="1"/>
  <c r="AQ362"/>
  <c r="AO237"/>
  <c r="AP259"/>
  <c r="AO309"/>
  <c r="AL359"/>
  <c r="AL316"/>
  <c r="AL312" s="1"/>
  <c r="AL346" s="1"/>
  <c r="AN44"/>
  <c r="AK44"/>
  <c r="AJ346"/>
  <c r="AI362"/>
  <c r="AI359" s="1"/>
  <c r="AJ38"/>
  <c r="AI38"/>
  <c r="G24" i="5"/>
  <c r="AI281" i="13"/>
  <c r="AJ295"/>
  <c r="AI316"/>
  <c r="AI312" s="1"/>
  <c r="AI346" s="1"/>
  <c r="AJ313"/>
  <c r="AJ314"/>
  <c r="AJ315"/>
  <c r="AI315"/>
  <c r="AM309"/>
  <c r="AL309"/>
  <c r="AJ311"/>
  <c r="AJ310"/>
  <c r="AI311"/>
  <c r="AI313"/>
  <c r="AI314"/>
  <c r="AI310"/>
  <c r="AM299"/>
  <c r="AL299"/>
  <c r="AJ37"/>
  <c r="I362"/>
  <c r="I29" s="1"/>
  <c r="K362"/>
  <c r="L362"/>
  <c r="N362"/>
  <c r="N359" s="1"/>
  <c r="U362"/>
  <c r="W362"/>
  <c r="X362"/>
  <c r="Z362"/>
  <c r="Z359" s="1"/>
  <c r="AA362"/>
  <c r="AD362"/>
  <c r="AF359"/>
  <c r="AJ362"/>
  <c r="AJ359" s="1"/>
  <c r="H361"/>
  <c r="E361" s="1"/>
  <c r="I361"/>
  <c r="L51"/>
  <c r="O51"/>
  <c r="R51"/>
  <c r="H360"/>
  <c r="I360"/>
  <c r="AI37"/>
  <c r="AI39"/>
  <c r="AO258" l="1"/>
  <c r="AO29" s="1"/>
  <c r="AO50"/>
  <c r="AO252" s="1"/>
  <c r="AO8" s="1"/>
  <c r="AO353" s="1"/>
  <c r="AP252"/>
  <c r="AQ252" s="1"/>
  <c r="AK74"/>
  <c r="AK72"/>
  <c r="AD29"/>
  <c r="AO260"/>
  <c r="AO31" s="1"/>
  <c r="AO27"/>
  <c r="AK73"/>
  <c r="E316"/>
  <c r="E312" s="1"/>
  <c r="AC362"/>
  <c r="AC359" s="1"/>
  <c r="AC53"/>
  <c r="W53"/>
  <c r="Q362"/>
  <c r="Q359" s="1"/>
  <c r="Q53"/>
  <c r="T359"/>
  <c r="T53"/>
  <c r="R362"/>
  <c r="S362" s="1"/>
  <c r="R53"/>
  <c r="AO259"/>
  <c r="AO30" s="1"/>
  <c r="AP258"/>
  <c r="O362"/>
  <c r="P362" s="1"/>
  <c r="O53"/>
  <c r="P53" s="1"/>
  <c r="AQ59"/>
  <c r="AQ53"/>
  <c r="H359"/>
  <c r="E360"/>
  <c r="K359"/>
  <c r="F299"/>
  <c r="AJ345"/>
  <c r="AJ349"/>
  <c r="F316"/>
  <c r="F312" s="1"/>
  <c r="AP347"/>
  <c r="AQ343"/>
  <c r="F360"/>
  <c r="I359"/>
  <c r="F361"/>
  <c r="AN362"/>
  <c r="AM29"/>
  <c r="AG359"/>
  <c r="AH359" s="1"/>
  <c r="AD359"/>
  <c r="AA359"/>
  <c r="AB359" s="1"/>
  <c r="X359"/>
  <c r="U359"/>
  <c r="O359"/>
  <c r="P359" s="1"/>
  <c r="L359"/>
  <c r="AJ344"/>
  <c r="AJ348"/>
  <c r="AK359"/>
  <c r="K343"/>
  <c r="AO35"/>
  <c r="AO49"/>
  <c r="AI348"/>
  <c r="E314"/>
  <c r="AI345"/>
  <c r="E345" s="1"/>
  <c r="E311"/>
  <c r="F311"/>
  <c r="F315"/>
  <c r="F313"/>
  <c r="AI344"/>
  <c r="E310"/>
  <c r="E313"/>
  <c r="F310"/>
  <c r="AI349"/>
  <c r="E315"/>
  <c r="F314"/>
  <c r="E346"/>
  <c r="H347"/>
  <c r="AK362"/>
  <c r="AP49"/>
  <c r="AO42"/>
  <c r="AO11"/>
  <c r="AO355" s="1"/>
  <c r="AO26"/>
  <c r="AP15"/>
  <c r="AI53"/>
  <c r="AK37"/>
  <c r="AL278"/>
  <c r="AL347" s="1"/>
  <c r="AL295"/>
  <c r="E295" s="1"/>
  <c r="AI299"/>
  <c r="AJ309"/>
  <c r="AI309"/>
  <c r="E309" s="1"/>
  <c r="AM295"/>
  <c r="AL279"/>
  <c r="AQ50" l="1"/>
  <c r="AO358"/>
  <c r="E362"/>
  <c r="E359" s="1"/>
  <c r="AP38"/>
  <c r="R359"/>
  <c r="S359" s="1"/>
  <c r="AO28"/>
  <c r="AQ28" s="1"/>
  <c r="AO7"/>
  <c r="F362"/>
  <c r="AP14"/>
  <c r="W359"/>
  <c r="Y359" s="1"/>
  <c r="Y362"/>
  <c r="S53"/>
  <c r="AO251"/>
  <c r="AQ49"/>
  <c r="AQ44"/>
  <c r="F309"/>
  <c r="G309" s="1"/>
  <c r="AM359"/>
  <c r="AN359" s="1"/>
  <c r="F295"/>
  <c r="G295" s="1"/>
  <c r="AN346"/>
  <c r="AJ343"/>
  <c r="AO357"/>
  <c r="AO356"/>
  <c r="E279"/>
  <c r="AL348"/>
  <c r="AP8"/>
  <c r="AP42"/>
  <c r="AQ42" s="1"/>
  <c r="AI343"/>
  <c r="AK346"/>
  <c r="E299"/>
  <c r="AL281"/>
  <c r="E281" s="1"/>
  <c r="AL288"/>
  <c r="AL280" s="1"/>
  <c r="AL349" s="1"/>
  <c r="E349" s="1"/>
  <c r="AJ285"/>
  <c r="AJ278"/>
  <c r="AM288"/>
  <c r="AM279"/>
  <c r="AM278"/>
  <c r="AO25" l="1"/>
  <c r="AQ8"/>
  <c r="AP353"/>
  <c r="AQ353" s="1"/>
  <c r="G362"/>
  <c r="AP255"/>
  <c r="F359"/>
  <c r="G359" s="1"/>
  <c r="AQ37"/>
  <c r="AP253"/>
  <c r="AO352"/>
  <c r="AM348"/>
  <c r="AJ347"/>
  <c r="AM347"/>
  <c r="AM280"/>
  <c r="F280" s="1"/>
  <c r="F285"/>
  <c r="AK343"/>
  <c r="F279"/>
  <c r="AL343"/>
  <c r="E348"/>
  <c r="AP35"/>
  <c r="F278"/>
  <c r="E280"/>
  <c r="AL274"/>
  <c r="E274" s="1"/>
  <c r="F345"/>
  <c r="AJ288"/>
  <c r="AJ281"/>
  <c r="F346"/>
  <c r="G346" s="1"/>
  <c r="AM281"/>
  <c r="AI288"/>
  <c r="E288" s="1"/>
  <c r="AI278"/>
  <c r="AM274" l="1"/>
  <c r="AQ255"/>
  <c r="AP11"/>
  <c r="AP355" s="1"/>
  <c r="AQ35"/>
  <c r="AP251"/>
  <c r="AQ251" s="1"/>
  <c r="F347"/>
  <c r="AQ253"/>
  <c r="AP9"/>
  <c r="F288"/>
  <c r="AM349"/>
  <c r="F281"/>
  <c r="G281" s="1"/>
  <c r="E278"/>
  <c r="AI347"/>
  <c r="AP26"/>
  <c r="AQ26" s="1"/>
  <c r="F274"/>
  <c r="G274" s="1"/>
  <c r="F348"/>
  <c r="F344"/>
  <c r="E344"/>
  <c r="E343"/>
  <c r="AP27" l="1"/>
  <c r="AQ27" s="1"/>
  <c r="AP354"/>
  <c r="AQ354" s="1"/>
  <c r="AQ11"/>
  <c r="AP25"/>
  <c r="AQ25" s="1"/>
  <c r="AQ9"/>
  <c r="F349"/>
  <c r="AM343"/>
  <c r="AN343" s="1"/>
  <c r="AP7"/>
  <c r="AQ7" s="1"/>
  <c r="E347"/>
  <c r="AP352" l="1"/>
  <c r="AQ352" s="1"/>
  <c r="AQ355"/>
  <c r="F343"/>
  <c r="G343" s="1"/>
  <c r="AM243"/>
  <c r="AM67" s="1"/>
  <c r="AL243"/>
  <c r="AL67" s="1"/>
  <c r="AM242"/>
  <c r="AM66" s="1"/>
  <c r="AL242"/>
  <c r="AL66" s="1"/>
  <c r="AM241"/>
  <c r="AM65" s="1"/>
  <c r="AL241"/>
  <c r="AL65" s="1"/>
  <c r="AM240"/>
  <c r="AL240"/>
  <c r="AM239"/>
  <c r="AL239"/>
  <c r="AM238"/>
  <c r="AL238"/>
  <c r="AL252" s="1"/>
  <c r="AL8" s="1"/>
  <c r="AL353" s="1"/>
  <c r="AJ243"/>
  <c r="AI243"/>
  <c r="AI67" s="1"/>
  <c r="E67" s="1"/>
  <c r="AJ242"/>
  <c r="AI242"/>
  <c r="AI66" s="1"/>
  <c r="E66" s="1"/>
  <c r="AJ241"/>
  <c r="AI241"/>
  <c r="AI65" s="1"/>
  <c r="E65" s="1"/>
  <c r="AJ240"/>
  <c r="AI240"/>
  <c r="AI255" s="1"/>
  <c r="AJ239"/>
  <c r="AI239"/>
  <c r="AJ238"/>
  <c r="AI238"/>
  <c r="AG243"/>
  <c r="AF243"/>
  <c r="AG242"/>
  <c r="AF242"/>
  <c r="AG241"/>
  <c r="AF241"/>
  <c r="AG240"/>
  <c r="AF240"/>
  <c r="AG239"/>
  <c r="AF239"/>
  <c r="AG238"/>
  <c r="AF238"/>
  <c r="AF237" s="1"/>
  <c r="AD243"/>
  <c r="AC243"/>
  <c r="AD242"/>
  <c r="AC242"/>
  <c r="AD241"/>
  <c r="AC241"/>
  <c r="AC240"/>
  <c r="AD239"/>
  <c r="AC239"/>
  <c r="AD238"/>
  <c r="AC238"/>
  <c r="AA243"/>
  <c r="Z243"/>
  <c r="AA242"/>
  <c r="Z242"/>
  <c r="AA241"/>
  <c r="Z241"/>
  <c r="AA240"/>
  <c r="Z240"/>
  <c r="AA239"/>
  <c r="Z239"/>
  <c r="AA238"/>
  <c r="Z238"/>
  <c r="X243"/>
  <c r="W243"/>
  <c r="X242"/>
  <c r="W242"/>
  <c r="X241"/>
  <c r="W241"/>
  <c r="X240"/>
  <c r="W240"/>
  <c r="X239"/>
  <c r="W239"/>
  <c r="X238"/>
  <c r="W238"/>
  <c r="U243"/>
  <c r="T243"/>
  <c r="U242"/>
  <c r="T242"/>
  <c r="U241"/>
  <c r="T241"/>
  <c r="U240"/>
  <c r="T240"/>
  <c r="U239"/>
  <c r="T239"/>
  <c r="U238"/>
  <c r="T238"/>
  <c r="R243"/>
  <c r="R242"/>
  <c r="R241"/>
  <c r="R240"/>
  <c r="R239"/>
  <c r="R238"/>
  <c r="O243"/>
  <c r="N243"/>
  <c r="O242"/>
  <c r="N242"/>
  <c r="O241"/>
  <c r="N241"/>
  <c r="O240"/>
  <c r="N240"/>
  <c r="O239"/>
  <c r="N239"/>
  <c r="O238"/>
  <c r="N238"/>
  <c r="L243"/>
  <c r="K243"/>
  <c r="L242"/>
  <c r="K242"/>
  <c r="L241"/>
  <c r="K241"/>
  <c r="L240"/>
  <c r="K240"/>
  <c r="L239"/>
  <c r="K239"/>
  <c r="L238"/>
  <c r="K238"/>
  <c r="I239"/>
  <c r="F239" s="1"/>
  <c r="I240"/>
  <c r="I241"/>
  <c r="I242"/>
  <c r="I243"/>
  <c r="F243" s="1"/>
  <c r="H239"/>
  <c r="E239" s="1"/>
  <c r="H240"/>
  <c r="H241"/>
  <c r="E241" s="1"/>
  <c r="H242"/>
  <c r="H243"/>
  <c r="E243" s="1"/>
  <c r="I238"/>
  <c r="F238" s="1"/>
  <c r="H238"/>
  <c r="E238" s="1"/>
  <c r="AN69"/>
  <c r="AH74"/>
  <c r="AH72"/>
  <c r="AH69"/>
  <c r="AE73"/>
  <c r="AE72"/>
  <c r="AB74"/>
  <c r="AB73"/>
  <c r="AB72"/>
  <c r="AL244"/>
  <c r="AI244"/>
  <c r="AF244"/>
  <c r="AC244"/>
  <c r="Z244"/>
  <c r="W244"/>
  <c r="T244"/>
  <c r="N244"/>
  <c r="K244"/>
  <c r="H244"/>
  <c r="AM244"/>
  <c r="AJ244"/>
  <c r="AG244"/>
  <c r="AD244"/>
  <c r="AA244"/>
  <c r="X244"/>
  <c r="U244"/>
  <c r="R244"/>
  <c r="O244"/>
  <c r="L244"/>
  <c r="I244"/>
  <c r="AI237"/>
  <c r="AI258"/>
  <c r="AF58"/>
  <c r="AF48" s="1"/>
  <c r="AF41" s="1"/>
  <c r="R58"/>
  <c r="Z89"/>
  <c r="T89"/>
  <c r="Q89"/>
  <c r="N89"/>
  <c r="K89"/>
  <c r="AM89"/>
  <c r="AJ89"/>
  <c r="AG89"/>
  <c r="AD89"/>
  <c r="AA89"/>
  <c r="W89"/>
  <c r="AM82"/>
  <c r="AG82"/>
  <c r="AL82"/>
  <c r="AI82"/>
  <c r="AF82"/>
  <c r="AC82"/>
  <c r="X82"/>
  <c r="U82"/>
  <c r="R82"/>
  <c r="O82"/>
  <c r="L82"/>
  <c r="I82"/>
  <c r="AM75"/>
  <c r="T75"/>
  <c r="N75"/>
  <c r="AG75"/>
  <c r="AD75"/>
  <c r="AA75"/>
  <c r="Z59"/>
  <c r="W59"/>
  <c r="T59"/>
  <c r="Q59"/>
  <c r="N59"/>
  <c r="K59"/>
  <c r="H59"/>
  <c r="AG59"/>
  <c r="H25" i="3"/>
  <c r="E25"/>
  <c r="D23"/>
  <c r="K8" i="2"/>
  <c r="Z8"/>
  <c r="Y9"/>
  <c r="B24" i="8"/>
  <c r="D23"/>
  <c r="C22" s="1"/>
  <c r="D22" s="1"/>
  <c r="D21"/>
  <c r="D20"/>
  <c r="D18"/>
  <c r="C17" s="1"/>
  <c r="D17" s="1"/>
  <c r="D16"/>
  <c r="D15"/>
  <c r="D13"/>
  <c r="D12"/>
  <c r="D10"/>
  <c r="D9"/>
  <c r="D7"/>
  <c r="D6"/>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AL237" i="13" l="1"/>
  <c r="L237"/>
  <c r="O237"/>
  <c r="U237"/>
  <c r="AE69"/>
  <c r="AE74"/>
  <c r="AH73"/>
  <c r="F241"/>
  <c r="R237"/>
  <c r="X237"/>
  <c r="C5" i="8"/>
  <c r="C8"/>
  <c r="D8" s="1"/>
  <c r="C11"/>
  <c r="D11" s="1"/>
  <c r="I237" i="13"/>
  <c r="AN73"/>
  <c r="F242"/>
  <c r="F240"/>
  <c r="AN72"/>
  <c r="AN74"/>
  <c r="AE244"/>
  <c r="AC57"/>
  <c r="AF57"/>
  <c r="E242"/>
  <c r="AH82"/>
  <c r="E244"/>
  <c r="AE240"/>
  <c r="F244"/>
  <c r="E240"/>
  <c r="AM60"/>
  <c r="AM61"/>
  <c r="AI61"/>
  <c r="AI51" s="1"/>
  <c r="AI253" s="1"/>
  <c r="AL60"/>
  <c r="AL61"/>
  <c r="AD57"/>
  <c r="AD47" s="1"/>
  <c r="AD40" s="1"/>
  <c r="AD259" s="1"/>
  <c r="AD15" s="1"/>
  <c r="L58"/>
  <c r="X58"/>
  <c r="AI60"/>
  <c r="AL53"/>
  <c r="AJ258"/>
  <c r="AI57"/>
  <c r="AI47" s="1"/>
  <c r="AI40" s="1"/>
  <c r="AI58"/>
  <c r="AI48" s="1"/>
  <c r="AI41" s="1"/>
  <c r="AJ60"/>
  <c r="AJ50" s="1"/>
  <c r="AJ61"/>
  <c r="AJ65"/>
  <c r="AJ66"/>
  <c r="AJ57" s="1"/>
  <c r="AJ67"/>
  <c r="K51"/>
  <c r="Q51"/>
  <c r="W51"/>
  <c r="Z56"/>
  <c r="W56"/>
  <c r="Q56"/>
  <c r="K56"/>
  <c r="I51"/>
  <c r="Z51"/>
  <c r="AF53"/>
  <c r="AG56"/>
  <c r="AG46" s="1"/>
  <c r="AG39" s="1"/>
  <c r="AG258" s="1"/>
  <c r="AG14" s="1"/>
  <c r="AG29" s="1"/>
  <c r="U56"/>
  <c r="O56"/>
  <c r="I56"/>
  <c r="AM56"/>
  <c r="AM46" s="1"/>
  <c r="AM39" s="1"/>
  <c r="AL57"/>
  <c r="AL58"/>
  <c r="AL48" s="1"/>
  <c r="AL41" s="1"/>
  <c r="AD53"/>
  <c r="X53"/>
  <c r="U51"/>
  <c r="L53"/>
  <c r="Z57"/>
  <c r="Z47" s="1"/>
  <c r="Z40" s="1"/>
  <c r="Z259" s="1"/>
  <c r="Z15" s="1"/>
  <c r="Z30" s="1"/>
  <c r="T57"/>
  <c r="N57"/>
  <c r="AF260"/>
  <c r="AF16" s="1"/>
  <c r="AF31" s="1"/>
  <c r="H237"/>
  <c r="N237"/>
  <c r="Q237"/>
  <c r="T237"/>
  <c r="W237"/>
  <c r="Z237"/>
  <c r="AC237"/>
  <c r="AD59"/>
  <c r="Q75"/>
  <c r="AA59"/>
  <c r="AB59" s="1"/>
  <c r="G247"/>
  <c r="K75"/>
  <c r="W75"/>
  <c r="Z75"/>
  <c r="AB75" s="1"/>
  <c r="AJ75"/>
  <c r="AC89"/>
  <c r="AF89"/>
  <c r="AI89"/>
  <c r="AL89"/>
  <c r="L89"/>
  <c r="R89"/>
  <c r="X89"/>
  <c r="N82"/>
  <c r="T82"/>
  <c r="Z82"/>
  <c r="I89"/>
  <c r="O89"/>
  <c r="P89" s="1"/>
  <c r="U89"/>
  <c r="I59"/>
  <c r="L59"/>
  <c r="M59" s="1"/>
  <c r="O59"/>
  <c r="P59" s="1"/>
  <c r="R59"/>
  <c r="S59" s="1"/>
  <c r="U59"/>
  <c r="V59" s="1"/>
  <c r="X59"/>
  <c r="Y59" s="1"/>
  <c r="AC59"/>
  <c r="AF59"/>
  <c r="AH59" s="1"/>
  <c r="L75"/>
  <c r="O75"/>
  <c r="P75" s="1"/>
  <c r="R75"/>
  <c r="U75"/>
  <c r="V75" s="1"/>
  <c r="X75"/>
  <c r="AC75"/>
  <c r="AE75" s="1"/>
  <c r="AH75"/>
  <c r="AL75"/>
  <c r="AN75" s="1"/>
  <c r="H82"/>
  <c r="K82"/>
  <c r="Q82"/>
  <c r="W82"/>
  <c r="Y82" s="1"/>
  <c r="AA82"/>
  <c r="AD82"/>
  <c r="AJ82"/>
  <c r="AK82" s="1"/>
  <c r="H89"/>
  <c r="AL51"/>
  <c r="K237"/>
  <c r="AA237"/>
  <c r="AD237"/>
  <c r="AG237"/>
  <c r="AJ237"/>
  <c r="AM237"/>
  <c r="C14" i="8"/>
  <c r="D14" s="1"/>
  <c r="C19"/>
  <c r="D19" s="1"/>
  <c r="D5"/>
  <c r="G240" i="13" l="1"/>
  <c r="AE237"/>
  <c r="AL59"/>
  <c r="P74"/>
  <c r="AI260"/>
  <c r="AI16" s="1"/>
  <c r="AI31" s="1"/>
  <c r="F61"/>
  <c r="E60"/>
  <c r="AI50"/>
  <c r="AK50" s="1"/>
  <c r="AI59"/>
  <c r="E59" s="1"/>
  <c r="Y73"/>
  <c r="F60"/>
  <c r="P72"/>
  <c r="P73"/>
  <c r="P69"/>
  <c r="Y74"/>
  <c r="Y72"/>
  <c r="AM59"/>
  <c r="E89"/>
  <c r="S75"/>
  <c r="J59"/>
  <c r="AL260"/>
  <c r="AL16" s="1"/>
  <c r="AL31" s="1"/>
  <c r="AD38"/>
  <c r="AE53"/>
  <c r="Y75"/>
  <c r="AE59"/>
  <c r="AJ255"/>
  <c r="AK53"/>
  <c r="AF358"/>
  <c r="Z357"/>
  <c r="J362"/>
  <c r="F237"/>
  <c r="F67"/>
  <c r="F66"/>
  <c r="F65"/>
  <c r="F89"/>
  <c r="E61"/>
  <c r="C24" i="8"/>
  <c r="E82" i="13"/>
  <c r="E237"/>
  <c r="F82"/>
  <c r="AD255"/>
  <c r="AD11" s="1"/>
  <c r="AD355" s="1"/>
  <c r="AK75"/>
  <c r="AM258"/>
  <c r="AM14" s="1"/>
  <c r="AJ51"/>
  <c r="AJ253" s="1"/>
  <c r="AK253" s="1"/>
  <c r="T58"/>
  <c r="T48" s="1"/>
  <c r="T41" s="1"/>
  <c r="T260" s="1"/>
  <c r="T16" s="1"/>
  <c r="T31" s="1"/>
  <c r="H58"/>
  <c r="H48" s="1"/>
  <c r="AC56"/>
  <c r="AA58"/>
  <c r="M51"/>
  <c r="U58"/>
  <c r="U48" s="1"/>
  <c r="O58"/>
  <c r="O48" s="1"/>
  <c r="I58"/>
  <c r="AJ56"/>
  <c r="AJ46" s="1"/>
  <c r="AJ39" s="1"/>
  <c r="W57"/>
  <c r="Q57"/>
  <c r="Q47" s="1"/>
  <c r="Q40" s="1"/>
  <c r="Q259" s="1"/>
  <c r="Q15" s="1"/>
  <c r="Q30" s="1"/>
  <c r="K57"/>
  <c r="I53"/>
  <c r="Z252"/>
  <c r="W43"/>
  <c r="W36" s="1"/>
  <c r="AJ59"/>
  <c r="AK59" s="1"/>
  <c r="Z58"/>
  <c r="Z48" s="1"/>
  <c r="Z41" s="1"/>
  <c r="Z260" s="1"/>
  <c r="Z16" s="1"/>
  <c r="Z31" s="1"/>
  <c r="N58"/>
  <c r="N48" s="1"/>
  <c r="N41" s="1"/>
  <c r="N260" s="1"/>
  <c r="N16" s="1"/>
  <c r="N31" s="1"/>
  <c r="Z53"/>
  <c r="AC58"/>
  <c r="AC48" s="1"/>
  <c r="AC41" s="1"/>
  <c r="AC260" s="1"/>
  <c r="AC16" s="1"/>
  <c r="AC31" s="1"/>
  <c r="AD56"/>
  <c r="AD46" s="1"/>
  <c r="AD39" s="1"/>
  <c r="AD258" s="1"/>
  <c r="AD14" s="1"/>
  <c r="H57"/>
  <c r="H47" s="1"/>
  <c r="AC51"/>
  <c r="T43"/>
  <c r="T36" s="1"/>
  <c r="G244"/>
  <c r="G62"/>
  <c r="AI56"/>
  <c r="AJ47"/>
  <c r="AM53"/>
  <c r="AN53" s="1"/>
  <c r="AM50"/>
  <c r="AM252" s="1"/>
  <c r="K47"/>
  <c r="K40" s="1"/>
  <c r="K259" s="1"/>
  <c r="K15" s="1"/>
  <c r="K30" s="1"/>
  <c r="AA48"/>
  <c r="AD58"/>
  <c r="AM57"/>
  <c r="AM47" s="1"/>
  <c r="AM40" s="1"/>
  <c r="AM259" s="1"/>
  <c r="AM15" s="1"/>
  <c r="R43"/>
  <c r="AA53"/>
  <c r="AG53"/>
  <c r="AH53" s="1"/>
  <c r="W58"/>
  <c r="Q58"/>
  <c r="K58"/>
  <c r="AF51"/>
  <c r="AM58"/>
  <c r="AM48" s="1"/>
  <c r="X57"/>
  <c r="R57"/>
  <c r="R47" s="1"/>
  <c r="L57"/>
  <c r="L47" s="1"/>
  <c r="R56"/>
  <c r="AA56"/>
  <c r="AA46" s="1"/>
  <c r="AA39" s="1"/>
  <c r="AA258" s="1"/>
  <c r="AA14" s="1"/>
  <c r="AL56"/>
  <c r="AL46" s="1"/>
  <c r="N51"/>
  <c r="P51" s="1"/>
  <c r="H51"/>
  <c r="J51" s="1"/>
  <c r="H56"/>
  <c r="H46" s="1"/>
  <c r="N56"/>
  <c r="N46" s="1"/>
  <c r="N39" s="1"/>
  <c r="N258" s="1"/>
  <c r="N14" s="1"/>
  <c r="N29" s="1"/>
  <c r="AG51"/>
  <c r="AA51"/>
  <c r="AB51" s="1"/>
  <c r="AM51"/>
  <c r="AD43"/>
  <c r="AG58"/>
  <c r="AG48" s="1"/>
  <c r="AG57"/>
  <c r="AG47" s="1"/>
  <c r="AG40" s="1"/>
  <c r="AG259" s="1"/>
  <c r="AG15" s="1"/>
  <c r="AA57"/>
  <c r="S51"/>
  <c r="U53"/>
  <c r="V53" s="1"/>
  <c r="X51"/>
  <c r="Y51" s="1"/>
  <c r="AB50"/>
  <c r="AJ58"/>
  <c r="U57"/>
  <c r="U47" s="1"/>
  <c r="O57"/>
  <c r="O47" s="1"/>
  <c r="L56"/>
  <c r="X56"/>
  <c r="AD51"/>
  <c r="AE51" s="1"/>
  <c r="T51"/>
  <c r="V51" s="1"/>
  <c r="I57"/>
  <c r="I47" s="1"/>
  <c r="T56"/>
  <c r="T46" s="1"/>
  <c r="T39" s="1"/>
  <c r="T258" s="1"/>
  <c r="T14" s="1"/>
  <c r="T29" s="1"/>
  <c r="AF56"/>
  <c r="AF46" s="1"/>
  <c r="Y53"/>
  <c r="W46"/>
  <c r="W39" s="1"/>
  <c r="W258" s="1"/>
  <c r="W14" s="1"/>
  <c r="W29" s="1"/>
  <c r="Y44"/>
  <c r="X48"/>
  <c r="X41" s="1"/>
  <c r="X260" s="1"/>
  <c r="X16" s="1"/>
  <c r="W47"/>
  <c r="W40" s="1"/>
  <c r="W259" s="1"/>
  <c r="W15" s="1"/>
  <c r="W30" s="1"/>
  <c r="V44"/>
  <c r="T47"/>
  <c r="T40" s="1"/>
  <c r="T259" s="1"/>
  <c r="T15" s="1"/>
  <c r="T30" s="1"/>
  <c r="Q43"/>
  <c r="Q36" s="1"/>
  <c r="Q46"/>
  <c r="Q39" s="1"/>
  <c r="Q258" s="1"/>
  <c r="Q14" s="1"/>
  <c r="Q29" s="1"/>
  <c r="R48"/>
  <c r="R41" s="1"/>
  <c r="R260" s="1"/>
  <c r="R16" s="1"/>
  <c r="N38"/>
  <c r="N36"/>
  <c r="N47"/>
  <c r="N40" s="1"/>
  <c r="N259" s="1"/>
  <c r="N15" s="1"/>
  <c r="N30" s="1"/>
  <c r="M44"/>
  <c r="L48"/>
  <c r="L41" s="1"/>
  <c r="L260" s="1"/>
  <c r="L16" s="1"/>
  <c r="K46"/>
  <c r="K39" s="1"/>
  <c r="K258" s="1"/>
  <c r="K14" s="1"/>
  <c r="K29" s="1"/>
  <c r="AL47"/>
  <c r="AF47"/>
  <c r="AC46"/>
  <c r="AC47"/>
  <c r="Z46"/>
  <c r="Q38"/>
  <c r="U46"/>
  <c r="O46"/>
  <c r="Q37"/>
  <c r="Q253" s="1"/>
  <c r="Q9" s="1"/>
  <c r="Q354" s="1"/>
  <c r="K37"/>
  <c r="K253" s="1"/>
  <c r="T37"/>
  <c r="AM41"/>
  <c r="K48"/>
  <c r="T38"/>
  <c r="U37"/>
  <c r="R38"/>
  <c r="R255" s="1"/>
  <c r="O38"/>
  <c r="AI49"/>
  <c r="X37"/>
  <c r="I37"/>
  <c r="X255"/>
  <c r="AF36"/>
  <c r="AF252" s="1"/>
  <c r="AC252"/>
  <c r="D24" i="8"/>
  <c r="AH51" i="13" l="1"/>
  <c r="Q27"/>
  <c r="AN59"/>
  <c r="X11"/>
  <c r="X355" s="1"/>
  <c r="G82"/>
  <c r="AB53"/>
  <c r="AD28"/>
  <c r="AI358"/>
  <c r="AL358"/>
  <c r="R40"/>
  <c r="R259" s="1"/>
  <c r="R15" s="1"/>
  <c r="F59"/>
  <c r="E46"/>
  <c r="W49"/>
  <c r="K252"/>
  <c r="K8" s="1"/>
  <c r="K353" s="1"/>
  <c r="L49"/>
  <c r="K9"/>
  <c r="K354" s="1"/>
  <c r="M50"/>
  <c r="L252"/>
  <c r="M252" s="1"/>
  <c r="J53"/>
  <c r="N357"/>
  <c r="O37"/>
  <c r="O253" s="1"/>
  <c r="O9" s="1"/>
  <c r="P44"/>
  <c r="Q356"/>
  <c r="W357"/>
  <c r="W356"/>
  <c r="T358"/>
  <c r="Q357"/>
  <c r="K356"/>
  <c r="N356"/>
  <c r="T357"/>
  <c r="T356"/>
  <c r="AC358"/>
  <c r="K357"/>
  <c r="Z358"/>
  <c r="N358"/>
  <c r="U253"/>
  <c r="V37"/>
  <c r="F51"/>
  <c r="G59"/>
  <c r="F56"/>
  <c r="U41"/>
  <c r="U260" s="1"/>
  <c r="U16" s="1"/>
  <c r="I253"/>
  <c r="F57"/>
  <c r="H41"/>
  <c r="E56"/>
  <c r="F58"/>
  <c r="L37"/>
  <c r="M37" s="1"/>
  <c r="E47"/>
  <c r="I48"/>
  <c r="E57"/>
  <c r="F53"/>
  <c r="F50"/>
  <c r="E58"/>
  <c r="T253"/>
  <c r="T9" s="1"/>
  <c r="T354" s="1"/>
  <c r="E51"/>
  <c r="X253"/>
  <c r="E50"/>
  <c r="AG43"/>
  <c r="AG42" s="1"/>
  <c r="O255"/>
  <c r="O11" s="1"/>
  <c r="AA255"/>
  <c r="AM38"/>
  <c r="AM255" s="1"/>
  <c r="AM11" s="1"/>
  <c r="AM355" s="1"/>
  <c r="AD49"/>
  <c r="Q255"/>
  <c r="Q11" s="1"/>
  <c r="Q355" s="1"/>
  <c r="X9"/>
  <c r="Q252"/>
  <c r="Q8" s="1"/>
  <c r="Q353" s="1"/>
  <c r="W252"/>
  <c r="W8" s="1"/>
  <c r="W353" s="1"/>
  <c r="T255"/>
  <c r="T11" s="1"/>
  <c r="T355" s="1"/>
  <c r="AM37"/>
  <c r="AM253" s="1"/>
  <c r="AM9" s="1"/>
  <c r="AM354" s="1"/>
  <c r="X43"/>
  <c r="O43"/>
  <c r="T252"/>
  <c r="T8" s="1"/>
  <c r="T353" s="1"/>
  <c r="N255"/>
  <c r="N11" s="1"/>
  <c r="N355" s="1"/>
  <c r="N252"/>
  <c r="N8" s="1"/>
  <c r="N353" s="1"/>
  <c r="AN51"/>
  <c r="AK51"/>
  <c r="G237"/>
  <c r="AI9"/>
  <c r="AI354" s="1"/>
  <c r="W38"/>
  <c r="N37"/>
  <c r="P37" s="1"/>
  <c r="Q49"/>
  <c r="AG41"/>
  <c r="Q48"/>
  <c r="Q42" s="1"/>
  <c r="Z49"/>
  <c r="K38"/>
  <c r="K42"/>
  <c r="L40"/>
  <c r="L259" s="1"/>
  <c r="L15" s="1"/>
  <c r="AJ14"/>
  <c r="AJ29" s="1"/>
  <c r="AJ40"/>
  <c r="AJ259" s="1"/>
  <c r="R11"/>
  <c r="X49"/>
  <c r="T49"/>
  <c r="N42"/>
  <c r="T42"/>
  <c r="AJ11"/>
  <c r="AJ355" s="1"/>
  <c r="AJ36"/>
  <c r="AJ252" s="1"/>
  <c r="AA41"/>
  <c r="AL49"/>
  <c r="AG49"/>
  <c r="AM49"/>
  <c r="AJ48"/>
  <c r="AJ41" s="1"/>
  <c r="AA252"/>
  <c r="AA47"/>
  <c r="AD36"/>
  <c r="AD48"/>
  <c r="K49"/>
  <c r="N49"/>
  <c r="U49"/>
  <c r="AC49"/>
  <c r="AF49"/>
  <c r="AA49"/>
  <c r="AM42"/>
  <c r="O49"/>
  <c r="R49"/>
  <c r="S49" s="1"/>
  <c r="AJ49"/>
  <c r="AM260"/>
  <c r="AG260"/>
  <c r="AL26"/>
  <c r="AF8"/>
  <c r="AF353" s="1"/>
  <c r="AC8"/>
  <c r="AC353" s="1"/>
  <c r="AL37"/>
  <c r="AL253" s="1"/>
  <c r="AL40"/>
  <c r="AL39"/>
  <c r="AF37"/>
  <c r="AF253" s="1"/>
  <c r="AF40"/>
  <c r="AF39"/>
  <c r="AC37"/>
  <c r="AC253" s="1"/>
  <c r="AC40"/>
  <c r="AC39"/>
  <c r="Z39"/>
  <c r="Z38"/>
  <c r="Z255" s="1"/>
  <c r="X47"/>
  <c r="F47" s="1"/>
  <c r="W48"/>
  <c r="O41"/>
  <c r="O260" s="1"/>
  <c r="I46"/>
  <c r="L46"/>
  <c r="L42" s="1"/>
  <c r="M42" s="1"/>
  <c r="X46"/>
  <c r="I38"/>
  <c r="I255" s="1"/>
  <c r="T35"/>
  <c r="K41"/>
  <c r="K260" s="1"/>
  <c r="K16" s="1"/>
  <c r="K31" s="1"/>
  <c r="H37"/>
  <c r="O40"/>
  <c r="O259" s="1"/>
  <c r="R36"/>
  <c r="R252" s="1"/>
  <c r="O42"/>
  <c r="U40"/>
  <c r="U259" s="1"/>
  <c r="H39"/>
  <c r="U43"/>
  <c r="R46"/>
  <c r="H40"/>
  <c r="H38"/>
  <c r="H255" s="1"/>
  <c r="H11" s="1"/>
  <c r="H355" s="1"/>
  <c r="X36"/>
  <c r="X252" s="1"/>
  <c r="O39"/>
  <c r="U39"/>
  <c r="I40"/>
  <c r="AB255" l="1"/>
  <c r="AC26"/>
  <c r="R28"/>
  <c r="R355"/>
  <c r="T26"/>
  <c r="T28"/>
  <c r="Q26"/>
  <c r="Q28"/>
  <c r="O28"/>
  <c r="O355"/>
  <c r="O27"/>
  <c r="O354"/>
  <c r="AF26"/>
  <c r="W26"/>
  <c r="X27"/>
  <c r="X354"/>
  <c r="T27"/>
  <c r="K27"/>
  <c r="K26"/>
  <c r="X28"/>
  <c r="AB49"/>
  <c r="AG36"/>
  <c r="AJ28"/>
  <c r="O36"/>
  <c r="O252" s="1"/>
  <c r="O8" s="1"/>
  <c r="O353" s="1"/>
  <c r="N35"/>
  <c r="N251" s="1"/>
  <c r="AM28"/>
  <c r="AM27"/>
  <c r="AM352"/>
  <c r="J37"/>
  <c r="T25"/>
  <c r="L253"/>
  <c r="M253" s="1"/>
  <c r="H28"/>
  <c r="AI27"/>
  <c r="O26"/>
  <c r="N28"/>
  <c r="P28" s="1"/>
  <c r="N26"/>
  <c r="F44"/>
  <c r="G44" s="1"/>
  <c r="Y49"/>
  <c r="E40"/>
  <c r="V49"/>
  <c r="P42"/>
  <c r="V253"/>
  <c r="S255"/>
  <c r="AH49"/>
  <c r="AE49"/>
  <c r="P11"/>
  <c r="P49"/>
  <c r="AG37"/>
  <c r="AG253" s="1"/>
  <c r="AH44"/>
  <c r="AD37"/>
  <c r="AD253" s="1"/>
  <c r="AE44"/>
  <c r="AA37"/>
  <c r="AB44"/>
  <c r="S11"/>
  <c r="S28" s="1"/>
  <c r="P255"/>
  <c r="M49"/>
  <c r="Z8"/>
  <c r="Z353" s="1"/>
  <c r="X42"/>
  <c r="R37"/>
  <c r="R253" s="1"/>
  <c r="S253" s="1"/>
  <c r="S44"/>
  <c r="K358"/>
  <c r="AA253"/>
  <c r="E48"/>
  <c r="J255"/>
  <c r="H253"/>
  <c r="H260"/>
  <c r="I259"/>
  <c r="H258"/>
  <c r="E39"/>
  <c r="F48"/>
  <c r="I41"/>
  <c r="F46"/>
  <c r="N253"/>
  <c r="AK49"/>
  <c r="K35"/>
  <c r="K251" s="1"/>
  <c r="AG255"/>
  <c r="AG11" s="1"/>
  <c r="AG355" s="1"/>
  <c r="I9"/>
  <c r="AD252"/>
  <c r="AD8" s="1"/>
  <c r="AD353" s="1"/>
  <c r="AM8"/>
  <c r="AM353" s="1"/>
  <c r="X8"/>
  <c r="R8"/>
  <c r="T251"/>
  <c r="W255"/>
  <c r="Y255" s="1"/>
  <c r="L8"/>
  <c r="L353" s="1"/>
  <c r="AA11"/>
  <c r="AA355" s="1"/>
  <c r="AN49"/>
  <c r="AN37"/>
  <c r="Q41"/>
  <c r="O15"/>
  <c r="AG16"/>
  <c r="AJ9"/>
  <c r="AJ354" s="1"/>
  <c r="AM16"/>
  <c r="AJ15"/>
  <c r="U15"/>
  <c r="O16"/>
  <c r="G51"/>
  <c r="AI36"/>
  <c r="AI42"/>
  <c r="H259"/>
  <c r="AD41"/>
  <c r="AA40"/>
  <c r="AA8"/>
  <c r="AA353" s="1"/>
  <c r="AD42"/>
  <c r="AJ42"/>
  <c r="U38"/>
  <c r="AA260"/>
  <c r="AJ35"/>
  <c r="AJ251" s="1"/>
  <c r="AG35"/>
  <c r="AA42"/>
  <c r="AL258"/>
  <c r="AL14" s="1"/>
  <c r="AL29" s="1"/>
  <c r="AL259"/>
  <c r="AL15" s="1"/>
  <c r="AL30" s="1"/>
  <c r="AI259"/>
  <c r="AI15" s="1"/>
  <c r="AI30" s="1"/>
  <c r="AF258"/>
  <c r="AF14" s="1"/>
  <c r="AF29" s="1"/>
  <c r="AF259"/>
  <c r="AF15" s="1"/>
  <c r="AF30" s="1"/>
  <c r="AC258"/>
  <c r="AC14" s="1"/>
  <c r="AC29" s="1"/>
  <c r="AC259"/>
  <c r="AC15" s="1"/>
  <c r="AC30" s="1"/>
  <c r="AC9"/>
  <c r="AC354" s="1"/>
  <c r="Z258"/>
  <c r="Z14" s="1"/>
  <c r="Z29" s="1"/>
  <c r="Z11"/>
  <c r="Z355" s="1"/>
  <c r="U258"/>
  <c r="O258"/>
  <c r="M31"/>
  <c r="H14"/>
  <c r="H29" s="1"/>
  <c r="X40"/>
  <c r="X259" s="1"/>
  <c r="W41"/>
  <c r="W260" s="1"/>
  <c r="W16" s="1"/>
  <c r="W31" s="1"/>
  <c r="R39"/>
  <c r="R35" s="1"/>
  <c r="O35"/>
  <c r="X39"/>
  <c r="L39"/>
  <c r="AC38"/>
  <c r="AC42"/>
  <c r="I39"/>
  <c r="AF38"/>
  <c r="AF255" s="1"/>
  <c r="AF42"/>
  <c r="AH42" s="1"/>
  <c r="W37"/>
  <c r="Y37" s="1"/>
  <c r="W42"/>
  <c r="L38"/>
  <c r="U36"/>
  <c r="U42"/>
  <c r="V42" s="1"/>
  <c r="AL38"/>
  <c r="AL42"/>
  <c r="AN42" s="1"/>
  <c r="Z37"/>
  <c r="Z253" s="1"/>
  <c r="Z42"/>
  <c r="R42"/>
  <c r="AA9" l="1"/>
  <c r="AA354" s="1"/>
  <c r="AB253"/>
  <c r="X26"/>
  <c r="X25" s="1"/>
  <c r="X353"/>
  <c r="X352" s="1"/>
  <c r="Z28"/>
  <c r="AC27"/>
  <c r="Z26"/>
  <c r="R26"/>
  <c r="R353"/>
  <c r="AJ352"/>
  <c r="P355"/>
  <c r="AG28"/>
  <c r="AG252"/>
  <c r="AA26"/>
  <c r="AA25" s="1"/>
  <c r="AA352"/>
  <c r="AA35"/>
  <c r="AA251" s="1"/>
  <c r="AD35"/>
  <c r="AD251" s="1"/>
  <c r="AE37"/>
  <c r="AE253"/>
  <c r="AD9"/>
  <c r="AH37"/>
  <c r="L9"/>
  <c r="F37"/>
  <c r="S37"/>
  <c r="E37"/>
  <c r="AI8"/>
  <c r="AI353" s="1"/>
  <c r="AI252"/>
  <c r="AK252" s="1"/>
  <c r="S355"/>
  <c r="J253"/>
  <c r="F253"/>
  <c r="AH253"/>
  <c r="AG9"/>
  <c r="AG354" s="1"/>
  <c r="AC255"/>
  <c r="AE255" s="1"/>
  <c r="O25"/>
  <c r="AK9"/>
  <c r="AJ27"/>
  <c r="AK27" s="1"/>
  <c r="M353"/>
  <c r="L26"/>
  <c r="I27"/>
  <c r="S42"/>
  <c r="F42"/>
  <c r="R9"/>
  <c r="O352"/>
  <c r="P253"/>
  <c r="N9"/>
  <c r="N354" s="1"/>
  <c r="AB11"/>
  <c r="AB28" s="1"/>
  <c r="AB42"/>
  <c r="AE42"/>
  <c r="Y42"/>
  <c r="M8"/>
  <c r="AB353"/>
  <c r="AB37"/>
  <c r="AB355"/>
  <c r="AC357"/>
  <c r="AC356"/>
  <c r="AI357"/>
  <c r="AK354"/>
  <c r="W358"/>
  <c r="H356"/>
  <c r="Z356"/>
  <c r="AF357"/>
  <c r="AF356"/>
  <c r="AL357"/>
  <c r="AL356"/>
  <c r="I354"/>
  <c r="Q352"/>
  <c r="T352"/>
  <c r="R251"/>
  <c r="AG251"/>
  <c r="O251"/>
  <c r="P251" s="1"/>
  <c r="P35"/>
  <c r="E41"/>
  <c r="I11"/>
  <c r="H16"/>
  <c r="H31" s="1"/>
  <c r="H9"/>
  <c r="F40"/>
  <c r="I258"/>
  <c r="F39"/>
  <c r="H15"/>
  <c r="H30" s="1"/>
  <c r="E259"/>
  <c r="I260"/>
  <c r="F41"/>
  <c r="I15"/>
  <c r="I357" s="1"/>
  <c r="F357" s="1"/>
  <c r="E258"/>
  <c r="E38"/>
  <c r="W253"/>
  <c r="AL255"/>
  <c r="AN255" s="1"/>
  <c r="AF9"/>
  <c r="AF354" s="1"/>
  <c r="U252"/>
  <c r="U8" s="1"/>
  <c r="L255"/>
  <c r="U255"/>
  <c r="V255" s="1"/>
  <c r="W11"/>
  <c r="W355" s="1"/>
  <c r="AI35"/>
  <c r="AI251" s="1"/>
  <c r="AM35"/>
  <c r="AM251" s="1"/>
  <c r="AK42"/>
  <c r="Q260"/>
  <c r="E260" s="1"/>
  <c r="Q35"/>
  <c r="Q251" s="1"/>
  <c r="X15"/>
  <c r="O14"/>
  <c r="U14"/>
  <c r="AA16"/>
  <c r="AI14"/>
  <c r="AI29" s="1"/>
  <c r="AJ8"/>
  <c r="AJ260"/>
  <c r="AA259"/>
  <c r="F259" s="1"/>
  <c r="AD260"/>
  <c r="AF11"/>
  <c r="AF355" s="1"/>
  <c r="AC11"/>
  <c r="AC355" s="1"/>
  <c r="Z9"/>
  <c r="Z354" s="1"/>
  <c r="X258"/>
  <c r="R258"/>
  <c r="N7"/>
  <c r="L258"/>
  <c r="X35"/>
  <c r="AL35"/>
  <c r="AF35"/>
  <c r="AF251" s="1"/>
  <c r="AC35"/>
  <c r="AC251" s="1"/>
  <c r="Z35"/>
  <c r="Z251" s="1"/>
  <c r="U35"/>
  <c r="W35"/>
  <c r="W251" s="1"/>
  <c r="O7"/>
  <c r="L35"/>
  <c r="L251" s="1"/>
  <c r="U26" l="1"/>
  <c r="U353"/>
  <c r="H27"/>
  <c r="H354"/>
  <c r="I28"/>
  <c r="J28" s="1"/>
  <c r="I355"/>
  <c r="AI26"/>
  <c r="L27"/>
  <c r="M27" s="1"/>
  <c r="AE9"/>
  <c r="AE27" s="1"/>
  <c r="AD354"/>
  <c r="AF28"/>
  <c r="AK8"/>
  <c r="AJ353"/>
  <c r="W28"/>
  <c r="P7"/>
  <c r="R27"/>
  <c r="S27" s="1"/>
  <c r="R354"/>
  <c r="W9"/>
  <c r="W354" s="1"/>
  <c r="Y253"/>
  <c r="AG27"/>
  <c r="AG8"/>
  <c r="AG353" s="1"/>
  <c r="AG352" s="1"/>
  <c r="I14"/>
  <c r="I356" s="1"/>
  <c r="AH251"/>
  <c r="AD27"/>
  <c r="AD25" s="1"/>
  <c r="AD352"/>
  <c r="G37"/>
  <c r="R7"/>
  <c r="AL11"/>
  <c r="AL355" s="1"/>
  <c r="S9"/>
  <c r="AJ26"/>
  <c r="AJ25" s="1"/>
  <c r="E253"/>
  <c r="G253" s="1"/>
  <c r="AE11"/>
  <c r="AE28" s="1"/>
  <c r="AC28"/>
  <c r="AC25" s="1"/>
  <c r="AK26"/>
  <c r="J27"/>
  <c r="R25"/>
  <c r="M26"/>
  <c r="AB9"/>
  <c r="AB27" s="1"/>
  <c r="Z27"/>
  <c r="Z25" s="1"/>
  <c r="AH9"/>
  <c r="AH27" s="1"/>
  <c r="AF27"/>
  <c r="AF25" s="1"/>
  <c r="Y9"/>
  <c r="Y27" s="1"/>
  <c r="W27"/>
  <c r="W25" s="1"/>
  <c r="P354"/>
  <c r="N27"/>
  <c r="AH11"/>
  <c r="AF7"/>
  <c r="Y11"/>
  <c r="Y28" s="1"/>
  <c r="Y355"/>
  <c r="M354"/>
  <c r="X7"/>
  <c r="P9"/>
  <c r="L11"/>
  <c r="E14"/>
  <c r="E29" s="1"/>
  <c r="AI356"/>
  <c r="AN11"/>
  <c r="E15"/>
  <c r="E30" s="1"/>
  <c r="H357"/>
  <c r="E357" s="1"/>
  <c r="J11"/>
  <c r="J9"/>
  <c r="AE355"/>
  <c r="AH355"/>
  <c r="F356"/>
  <c r="H358"/>
  <c r="J354"/>
  <c r="M251"/>
  <c r="M35"/>
  <c r="U251"/>
  <c r="V35"/>
  <c r="X251"/>
  <c r="Y35"/>
  <c r="AE35"/>
  <c r="AB35"/>
  <c r="AH255"/>
  <c r="AH35"/>
  <c r="S35"/>
  <c r="F255"/>
  <c r="AK35"/>
  <c r="I16"/>
  <c r="I358" s="1"/>
  <c r="F358" s="1"/>
  <c r="F260"/>
  <c r="F258"/>
  <c r="V26"/>
  <c r="M9"/>
  <c r="AN253"/>
  <c r="AL9"/>
  <c r="AL354" s="1"/>
  <c r="AN35"/>
  <c r="AL251"/>
  <c r="AN251" s="1"/>
  <c r="U9"/>
  <c r="AJ16"/>
  <c r="AJ7" s="1"/>
  <c r="Q16"/>
  <c r="Q31" s="1"/>
  <c r="Q25" s="1"/>
  <c r="R14"/>
  <c r="AI11"/>
  <c r="AI355" s="1"/>
  <c r="AK255"/>
  <c r="L14"/>
  <c r="X14"/>
  <c r="U11"/>
  <c r="AD16"/>
  <c r="AA15"/>
  <c r="AA7" s="1"/>
  <c r="T7"/>
  <c r="M30"/>
  <c r="AK251"/>
  <c r="AG7"/>
  <c r="AH7" s="1"/>
  <c r="W7"/>
  <c r="U28" l="1"/>
  <c r="U355"/>
  <c r="U27"/>
  <c r="U354"/>
  <c r="L28"/>
  <c r="Y7"/>
  <c r="AG26"/>
  <c r="AG25" s="1"/>
  <c r="AI7"/>
  <c r="AK7" s="1"/>
  <c r="L7"/>
  <c r="AE354"/>
  <c r="AL27"/>
  <c r="E27" s="1"/>
  <c r="AL28"/>
  <c r="AN28" s="1"/>
  <c r="AM26"/>
  <c r="AM25" s="1"/>
  <c r="J31"/>
  <c r="AM7"/>
  <c r="AE25"/>
  <c r="E356"/>
  <c r="AN355"/>
  <c r="U25"/>
  <c r="AL25"/>
  <c r="AK11"/>
  <c r="AI28"/>
  <c r="F9"/>
  <c r="F27" s="1"/>
  <c r="P27"/>
  <c r="N25"/>
  <c r="P25" s="1"/>
  <c r="L25"/>
  <c r="S25"/>
  <c r="AC352"/>
  <c r="AE352" s="1"/>
  <c r="V354"/>
  <c r="R352"/>
  <c r="S352" s="1"/>
  <c r="S354"/>
  <c r="U7"/>
  <c r="V7" s="1"/>
  <c r="V355"/>
  <c r="V9"/>
  <c r="V27" s="1"/>
  <c r="V11"/>
  <c r="V28" s="1"/>
  <c r="K255"/>
  <c r="M255" s="1"/>
  <c r="M53"/>
  <c r="E53"/>
  <c r="G53" s="1"/>
  <c r="AD7"/>
  <c r="E16"/>
  <c r="E31" s="1"/>
  <c r="Q358"/>
  <c r="E358" s="1"/>
  <c r="AH354"/>
  <c r="AF352"/>
  <c r="AH352" s="1"/>
  <c r="AK353"/>
  <c r="E9"/>
  <c r="N352"/>
  <c r="P352" s="1"/>
  <c r="J355"/>
  <c r="Y354"/>
  <c r="W352"/>
  <c r="Y352" s="1"/>
  <c r="AB354"/>
  <c r="Z352"/>
  <c r="AB352" s="1"/>
  <c r="E354"/>
  <c r="F14"/>
  <c r="F29" s="1"/>
  <c r="F15"/>
  <c r="F30" s="1"/>
  <c r="F16"/>
  <c r="F31" s="1"/>
  <c r="F11"/>
  <c r="F28" s="1"/>
  <c r="AN9"/>
  <c r="Q7"/>
  <c r="S7" s="1"/>
  <c r="Y26"/>
  <c r="Y25" s="1"/>
  <c r="M29"/>
  <c r="Z7"/>
  <c r="AB7" s="1"/>
  <c r="AB25" s="1"/>
  <c r="AL7"/>
  <c r="AC7"/>
  <c r="J29"/>
  <c r="I75"/>
  <c r="F75" s="1"/>
  <c r="AE7" l="1"/>
  <c r="AN27"/>
  <c r="F355"/>
  <c r="AN7"/>
  <c r="V25"/>
  <c r="F354"/>
  <c r="G354" s="1"/>
  <c r="AN25"/>
  <c r="G27"/>
  <c r="AK28"/>
  <c r="AI25"/>
  <c r="AK25" s="1"/>
  <c r="L352"/>
  <c r="U352"/>
  <c r="V352" s="1"/>
  <c r="K11"/>
  <c r="K355" s="1"/>
  <c r="E255"/>
  <c r="G255" s="1"/>
  <c r="G9"/>
  <c r="AK355"/>
  <c r="AI352"/>
  <c r="AK352" s="1"/>
  <c r="AN354"/>
  <c r="AL352"/>
  <c r="AN352" s="1"/>
  <c r="J30"/>
  <c r="K28" l="1"/>
  <c r="K25" s="1"/>
  <c r="M25" s="1"/>
  <c r="E11"/>
  <c r="G11" s="1"/>
  <c r="M28"/>
  <c r="M355"/>
  <c r="M11"/>
  <c r="I49"/>
  <c r="I43"/>
  <c r="F43" s="1"/>
  <c r="E28" l="1"/>
  <c r="G28" s="1"/>
  <c r="K352"/>
  <c r="M352" s="1"/>
  <c r="E355"/>
  <c r="G355" s="1"/>
  <c r="F49"/>
  <c r="I36"/>
  <c r="F36" s="1"/>
  <c r="I252" l="1"/>
  <c r="F252" s="1"/>
  <c r="I35"/>
  <c r="F35" s="1"/>
  <c r="I8" l="1"/>
  <c r="I26" s="1"/>
  <c r="I25" s="1"/>
  <c r="I251"/>
  <c r="F251" s="1"/>
  <c r="F8" l="1"/>
  <c r="F26" s="1"/>
  <c r="I353"/>
  <c r="H75"/>
  <c r="E75" s="1"/>
  <c r="F25" l="1"/>
  <c r="I352"/>
  <c r="F353"/>
  <c r="F352" s="1"/>
  <c r="AV353" s="1"/>
  <c r="G75"/>
  <c r="H49" l="1"/>
  <c r="H43"/>
  <c r="E43" s="1"/>
  <c r="E49" l="1"/>
  <c r="G49" s="1"/>
  <c r="J49"/>
  <c r="H36"/>
  <c r="E36" s="1"/>
  <c r="H42"/>
  <c r="G50"/>
  <c r="E42" l="1"/>
  <c r="G42" s="1"/>
  <c r="J42"/>
  <c r="H252"/>
  <c r="H35"/>
  <c r="J35" s="1"/>
  <c r="E252" l="1"/>
  <c r="G252" s="1"/>
  <c r="H251"/>
  <c r="E251" s="1"/>
  <c r="E35"/>
  <c r="G35" s="1"/>
  <c r="H8"/>
  <c r="H353" s="1"/>
  <c r="I7"/>
  <c r="K7"/>
  <c r="M7" s="1"/>
  <c r="H26" l="1"/>
  <c r="E8"/>
  <c r="G8" s="1"/>
  <c r="G251"/>
  <c r="J251"/>
  <c r="F7"/>
  <c r="H7"/>
  <c r="J26"/>
  <c r="J7" l="1"/>
  <c r="E7"/>
  <c r="G7" s="1"/>
  <c r="H25"/>
  <c r="E26"/>
  <c r="G26" s="1"/>
  <c r="E353"/>
  <c r="H352"/>
  <c r="J352" s="1"/>
  <c r="E25" l="1"/>
  <c r="G25" s="1"/>
  <c r="J25"/>
  <c r="E352"/>
  <c r="G353"/>
  <c r="G352" l="1"/>
  <c r="AW353" s="1"/>
  <c r="AU353"/>
</calcChain>
</file>

<file path=xl/comments1.xml><?xml version="1.0" encoding="utf-8"?>
<comments xmlns="http://schemas.openxmlformats.org/spreadsheetml/2006/main">
  <authors>
    <author>NesterenkoYA</author>
    <author xml:space="preserve"> Нестеренко ЮА</author>
  </authors>
  <commentList>
    <comment ref="F21" authorId="0">
      <text>
        <r>
          <rPr>
            <b/>
            <sz val="9"/>
            <color indexed="81"/>
            <rFont val="Tahoma"/>
            <family val="2"/>
            <charset val="204"/>
          </rPr>
          <t>NesterenkoYA:</t>
        </r>
        <r>
          <rPr>
            <sz val="9"/>
            <color indexed="81"/>
            <rFont val="Tahoma"/>
            <family val="2"/>
            <charset val="204"/>
          </rPr>
          <t xml:space="preserve">
( тип средств 01.01.00+01.05.00+01.10.00+01.11.00) если отчет 70Н, то без "0" лицевого счета</t>
        </r>
      </text>
    </comment>
    <comment ref="I21" authorId="1">
      <text>
        <r>
          <rPr>
            <b/>
            <sz val="14"/>
            <color indexed="81"/>
            <rFont val="Tahoma"/>
            <family val="2"/>
            <charset val="204"/>
          </rPr>
          <t xml:space="preserve"> Нестеренко ЮА:</t>
        </r>
        <r>
          <rPr>
            <sz val="14"/>
            <color indexed="81"/>
            <rFont val="Tahoma"/>
            <family val="2"/>
            <charset val="204"/>
          </rPr>
          <t xml:space="preserve">
 тип средств 01.01.00+01.05.00+01.10.00+01.11.00)</t>
        </r>
      </text>
    </comment>
    <comment ref="L21" authorId="1">
      <text>
        <r>
          <rPr>
            <b/>
            <sz val="14"/>
            <color indexed="81"/>
            <rFont val="Tahoma"/>
            <family val="2"/>
            <charset val="204"/>
          </rPr>
          <t xml:space="preserve"> Нестеренко ЮА:</t>
        </r>
        <r>
          <rPr>
            <sz val="14"/>
            <color indexed="81"/>
            <rFont val="Tahoma"/>
            <family val="2"/>
            <charset val="204"/>
          </rPr>
          <t xml:space="preserve">
 тип средств 01.01.00+01.05.00+01.10.00+01.11.00)</t>
        </r>
      </text>
    </comment>
    <comment ref="O21" authorId="1">
      <text>
        <r>
          <rPr>
            <b/>
            <sz val="14"/>
            <color indexed="81"/>
            <rFont val="Tahoma"/>
            <family val="2"/>
            <charset val="204"/>
          </rPr>
          <t xml:space="preserve"> Нестеренко ЮА:</t>
        </r>
        <r>
          <rPr>
            <sz val="14"/>
            <color indexed="81"/>
            <rFont val="Tahoma"/>
            <family val="2"/>
            <charset val="204"/>
          </rPr>
          <t xml:space="preserve">
 тип средств 01.01.00+01.05.00+01.10.00+01.11.00)</t>
        </r>
      </text>
    </comment>
  </commentList>
</comments>
</file>

<file path=xl/sharedStrings.xml><?xml version="1.0" encoding="utf-8"?>
<sst xmlns="http://schemas.openxmlformats.org/spreadsheetml/2006/main" count="1283" uniqueCount="540">
  <si>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</si>
  <si>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</si>
  <si>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</si>
  <si>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</si>
  <si>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</si>
  <si>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</si>
  <si>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</si>
  <si>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</si>
  <si>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</si>
  <si>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</si>
  <si>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</si>
  <si>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</si>
  <si>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</si>
  <si>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</si>
  <si>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</si>
  <si>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</si>
  <si>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</si>
  <si>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</si>
  <si>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</si>
  <si>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</si>
  <si>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</si>
  <si>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</si>
  <si>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</si>
  <si>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</si>
  <si>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</si>
  <si>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</si>
  <si>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</si>
  <si>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</si>
  <si>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</si>
  <si>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</si>
  <si>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</si>
  <si>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</si>
  <si>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</si>
  <si>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</si>
  <si>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</si>
  <si>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</si>
  <si>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</si>
  <si>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</si>
  <si>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</si>
  <si>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</si>
  <si>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</si>
  <si>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</si>
  <si>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Наименование показателей результатов</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</si>
  <si>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</si>
  <si>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</si>
  <si>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</si>
  <si>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</si>
  <si>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</si>
  <si>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</si>
  <si>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</si>
  <si>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</si>
  <si>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</si>
  <si>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</si>
  <si>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</si>
  <si>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</si>
  <si>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</si>
  <si>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</si>
  <si>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</si>
  <si>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</si>
  <si>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</si>
  <si>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</si>
  <si>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</si>
  <si>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</si>
  <si>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</si>
  <si>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</si>
  <si>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</si>
  <si>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</si>
  <si>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</si>
  <si>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</si>
  <si>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</si>
  <si>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</si>
  <si>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</si>
  <si>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</si>
  <si>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</si>
  <si>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</si>
  <si>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</si>
  <si>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</si>
  <si>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</si>
  <si>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</si>
  <si>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</si>
  <si>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</si>
  <si>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</si>
  <si>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</si>
  <si>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</si>
  <si>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</si>
  <si>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</si>
  <si>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</si>
  <si>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</si>
  <si>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</si>
  <si>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</si>
  <si>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</si>
  <si>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</si>
  <si>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</si>
  <si>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</si>
  <si>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</si>
  <si>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</si>
  <si>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</si>
  <si>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</si>
  <si>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</si>
  <si>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</si>
  <si>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</si>
  <si>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</si>
  <si>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</si>
  <si>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</si>
  <si>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</si>
  <si>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</si>
  <si>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</si>
  <si>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</si>
  <si>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</si>
  <si>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</si>
  <si>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</si>
  <si>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</si>
  <si>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</si>
  <si>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</si>
  <si>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</si>
  <si>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</si>
  <si>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</si>
  <si>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</si>
  <si>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</si>
  <si>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</si>
  <si>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</si>
  <si>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</si>
  <si>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</si>
  <si>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</si>
  <si>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</si>
  <si>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</si>
  <si>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</si>
  <si>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</si>
  <si>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</si>
  <si>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</si>
  <si>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</si>
  <si>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</si>
  <si>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</si>
  <si>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</si>
  <si>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</si>
  <si>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</si>
  <si>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</si>
  <si>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</si>
  <si>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</si>
  <si>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</si>
  <si>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</si>
  <si>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</si>
  <si>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</si>
  <si>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</si>
  <si>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</si>
  <si>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</si>
  <si>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</si>
  <si>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</si>
  <si>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</si>
  <si>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</si>
  <si>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</si>
  <si>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</si>
  <si>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</si>
  <si>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</si>
  <si>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</si>
  <si>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</si>
  <si>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</si>
  <si>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</si>
  <si>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</si>
  <si>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</si>
  <si>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</si>
  <si>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</si>
  <si>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</si>
  <si>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</si>
  <si>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</si>
  <si>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</si>
  <si>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</si>
  <si>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</si>
  <si>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</si>
  <si>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</si>
  <si>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</si>
  <si>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</si>
  <si>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</si>
  <si>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</si>
  <si>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</si>
  <si>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</si>
  <si>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</si>
  <si>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</si>
  <si>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</si>
  <si>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</si>
  <si>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</si>
  <si>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</si>
  <si>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</si>
  <si>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</si>
  <si>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</si>
  <si>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</si>
  <si>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</si>
  <si>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</si>
  <si>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</si>
  <si>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</si>
  <si>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</si>
  <si>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</si>
  <si>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</si>
  <si>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</si>
  <si>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</si>
  <si>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</si>
  <si>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</si>
  <si>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</si>
  <si>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</si>
  <si>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</si>
  <si>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</si>
  <si>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</si>
  <si>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</si>
  <si>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</si>
  <si>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</si>
  <si>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</si>
  <si>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</si>
  <si>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</si>
  <si>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</si>
  <si>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</si>
  <si>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</si>
  <si>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</si>
  <si>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</si>
  <si>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</si>
  <si>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</si>
  <si>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</si>
  <si>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</si>
  <si>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</si>
  <si>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</si>
  <si>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</si>
  <si>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</si>
  <si>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</si>
  <si>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</si>
  <si>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</si>
  <si>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</si>
  <si>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</si>
  <si>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</si>
  <si>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</si>
  <si>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</si>
  <si>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</si>
  <si>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</si>
  <si>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</si>
  <si>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</si>
  <si>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</si>
  <si>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</si>
  <si>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</si>
  <si>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</si>
  <si>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</si>
  <si>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</si>
  <si>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</si>
  <si>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</si>
  <si>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</si>
  <si>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</si>
  <si>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</si>
  <si>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</si>
  <si>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</si>
  <si>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</si>
  <si>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</si>
  <si>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</si>
  <si>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</si>
  <si>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</si>
  <si>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</si>
  <si>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</si>
  <si>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</si>
  <si>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</si>
  <si>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</si>
  <si>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</si>
  <si>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Показатели непосредственных результатов</t>
  </si>
  <si>
    <t xml:space="preserve">Показатели конечных результатов </t>
  </si>
  <si>
    <t>Всего</t>
  </si>
  <si>
    <t>Итого по подпрограмме 1</t>
  </si>
  <si>
    <t>Всего:</t>
  </si>
  <si>
    <t>1.1</t>
  </si>
  <si>
    <t>Ответственный исполнитель /соисполнитель</t>
  </si>
  <si>
    <t>Итого по подпрограмме 2</t>
  </si>
  <si>
    <t>фактически
профинансировано</t>
  </si>
  <si>
    <t>1.</t>
  </si>
  <si>
    <t>2.</t>
  </si>
  <si>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</si>
  <si>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</si>
  <si>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</si>
  <si>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</si>
  <si>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3.</t>
  </si>
  <si>
    <t>Причины невыполнения программных мероприятий и отклонения фактически исполненных расходных обязательств над запланированными</t>
  </si>
  <si>
    <t>4.</t>
  </si>
  <si>
    <t>привлеченные средства</t>
  </si>
  <si>
    <t>Наименование мероприятий муниципальной программы*</t>
  </si>
  <si>
    <t>Всего по муниципальной программе</t>
  </si>
  <si>
    <t>и т.д.</t>
  </si>
  <si>
    <t>Всего по муниципальной программе (в разрезе исполнителей, соисполнителей):</t>
  </si>
  <si>
    <t>Базовый показатель на начало реализации муниципальной программы</t>
  </si>
  <si>
    <t>Результаты реализации муниципальной программы</t>
  </si>
  <si>
    <t xml:space="preserve">Наличие, объемы и состояние объектов незавершенного строительства, в том числе:
местный бюджет </t>
  </si>
  <si>
    <t>Причина отклонения плановых показателей от фактических</t>
  </si>
  <si>
    <t>бюджет района</t>
  </si>
  <si>
    <t xml:space="preserve">бюджет поселений </t>
  </si>
  <si>
    <t>Таблица 4</t>
  </si>
  <si>
    <t>Таблица 5</t>
  </si>
  <si>
    <t>наименование муниципальной программы</t>
  </si>
  <si>
    <r>
      <t xml:space="preserve">Пояснения к отчету о </t>
    </r>
    <r>
      <rPr>
        <b/>
        <sz val="14"/>
        <color indexed="8"/>
        <rFont val="Times New Roman"/>
        <family val="1"/>
        <charset val="204"/>
      </rPr>
      <t xml:space="preserve">ходе исполнения графика (сетевого графика) по реализации муниципальной программы </t>
    </r>
  </si>
  <si>
    <t>инвестиции в объекты муниципальной собственности (указать номера мероприятий, относящихся к указанным расходам)</t>
  </si>
  <si>
    <t>прочие расходы (указать номера мероприятий, относящихся к указанным расходам)</t>
  </si>
  <si>
    <t>в том числе безвозмездные поступления физических и юридических лиц</t>
  </si>
  <si>
    <t>сумма экономии по итогам закупок, предложения по перераспределению сэкономленных средств</t>
  </si>
  <si>
    <t>1.1.1</t>
  </si>
  <si>
    <t>Расчет и распределение дотации из бюджета муниципального района на выравнивание бюджетной обеспеченности поселений</t>
  </si>
  <si>
    <t>1.2</t>
  </si>
  <si>
    <t>Расчет и распределение по поселениям района дотации на поддержку мер по обеспечению сбалансированности местных бюджетов</t>
  </si>
  <si>
    <t>1.2.1</t>
  </si>
  <si>
    <t>1.2.2</t>
  </si>
  <si>
    <t>1.2.2.1</t>
  </si>
  <si>
    <t xml:space="preserve">Иные межбюджетные трансферты на содержание подъездных дорог (полномочия, делегированные районом поселениям)
</t>
  </si>
  <si>
    <t>1.2.2.2</t>
  </si>
  <si>
    <t>1.2.2.3</t>
  </si>
  <si>
    <t>1.2.3</t>
  </si>
  <si>
    <t>1.2.3.1</t>
  </si>
  <si>
    <t>1.2.3.2</t>
  </si>
  <si>
    <t>1.2.3.3</t>
  </si>
  <si>
    <t>1.2.3.4</t>
  </si>
  <si>
    <t>1.2.4.1</t>
  </si>
  <si>
    <t>1.2.4.2</t>
  </si>
  <si>
    <t>1.2.4.3</t>
  </si>
  <si>
    <t>1.2.4.4</t>
  </si>
  <si>
    <t>1.2.4.5</t>
  </si>
  <si>
    <t>1.2.4.6</t>
  </si>
  <si>
    <t>1.2.4.7</t>
  </si>
  <si>
    <t>Цель:Обеспечение эффективной финансовой поддержки городских и сельских поселений района.</t>
  </si>
  <si>
    <t xml:space="preserve">Задача 1.Оказание финансовой поддержки городским и сельским поселениям района для обеспечения равных условий для устойчивого исполнения расходных обязательств поселений и повышение качества управления муниципальными финансами в поселениях.
</t>
  </si>
  <si>
    <t xml:space="preserve">Подпрограмма 1. Создание условий для эффективного управления муниципальными финансами, повышения устойчивости бюджетов поселений Нижневартовского района.
</t>
  </si>
  <si>
    <t>1.3.1</t>
  </si>
  <si>
    <t>Цель: Обеспечение долгосрочной сбалансированности и устойчивости бюджета Нижневартовского района, повышение качества управления муниципальными финансами района</t>
  </si>
  <si>
    <t>Задача  Достижение долгосрочного устойчивого и экономически обоснованного соответствия расходных обязательств бюджета района источникам их финансового обеспечения, обеспечение условий для регулирования бюджетного процесса в районе и его совершенствования.</t>
  </si>
  <si>
    <t>Подпрограмма 2  Управление муниципальными финансами в Нижневартовском районе</t>
  </si>
  <si>
    <t>Долгосрочное бюджетное планирование</t>
  </si>
  <si>
    <t>Департамент финансов администрации района, структурные подразделения администрации района</t>
  </si>
  <si>
    <t>всего</t>
  </si>
  <si>
    <t>за счет финансирования основной деятельности ответственного исполнителя и соисполнителей муниципальной программы</t>
  </si>
  <si>
    <t>бюджет поселений</t>
  </si>
  <si>
    <t>иные внебюджетные источники</t>
  </si>
  <si>
    <t>2.1.1.</t>
  </si>
  <si>
    <t>Разработка Бюджетного прогноза Нижневартовского района на долгосрочный период</t>
  </si>
  <si>
    <t>х</t>
  </si>
  <si>
    <t>2.1.2.</t>
  </si>
  <si>
    <t>Формирование и утверждение «программного бюджета»</t>
  </si>
  <si>
    <t>2.1.3.</t>
  </si>
  <si>
    <t>Формирование муниципальных заданий на оказание муниципальных услуг (выполнение работ)</t>
  </si>
  <si>
    <t>Департамент финансов администрации района</t>
  </si>
  <si>
    <t>Управление резервными средствами бюджета Нижневартовского района</t>
  </si>
  <si>
    <t>2.3.1.</t>
  </si>
  <si>
    <t>Формирование Резервного фонда администрации района</t>
  </si>
  <si>
    <t>2.3.2.</t>
  </si>
  <si>
    <t>Формирование условно утверждаемых расходов</t>
  </si>
  <si>
    <t>2.3.3.</t>
  </si>
  <si>
    <t>Формирование резерва на исполнение Указов Президента Российской Федерации от 07.05.2012 года № 597, от 01.06.2012 № 761</t>
  </si>
  <si>
    <t>2.3.4.</t>
  </si>
  <si>
    <t>Формирование резерва на софинансирование государственных программ</t>
  </si>
  <si>
    <t>Эффективное управление муниципальным долгом</t>
  </si>
  <si>
    <t>2.4.1.</t>
  </si>
  <si>
    <t>Обслуживание муниципального долга района</t>
  </si>
  <si>
    <t>2.4.2.</t>
  </si>
  <si>
    <t>Планирование ассигнований по погашению и обслуживанию долговых обязательств района</t>
  </si>
  <si>
    <t>за счет финансирования основной деятельности ответственного исполнителя муниципальной программы</t>
  </si>
  <si>
    <t>2.4.3.</t>
  </si>
  <si>
    <t>Осуществление учета долговых обязательств района</t>
  </si>
  <si>
    <t>Реализация бюджетных мер принуждения</t>
  </si>
  <si>
    <t>2.5.1.</t>
  </si>
  <si>
    <t>Применение бюджетных мер принуждения за совершение бюджетного нарушения</t>
  </si>
  <si>
    <t>2.6.</t>
  </si>
  <si>
    <t>Повышение финансовой грамотности населения в Нижневартовском районе</t>
  </si>
  <si>
    <t>2.6.1.</t>
  </si>
  <si>
    <t>Обеспечение открытости и доступности для граждан и организаций информации о бюджетном процессе района путем размещения на официальном сайте администрации района «Бюджета для граждан», организации публичных слушаний по проекту бюджета района на очередной финансовый год и плановый период, по годовому отчету об исполнении бюджета района</t>
  </si>
  <si>
    <t>2.6.2.</t>
  </si>
  <si>
    <t>Участие во Всероссийской акции «Дни финансовой грамотности в учебных заведениях» (проведение «классных часов», лекций, заседаний, тренингов), проведение «Дня открытых дверей» в департаменте финансов администрации района</t>
  </si>
  <si>
    <t>2.5</t>
  </si>
  <si>
    <t>Выравнивание бюджетной обеспеченности поселений из районного фонда финансовой поддержки</t>
  </si>
  <si>
    <t>департамент финансов ад-министрации района</t>
  </si>
  <si>
    <t>Предоставление межбюджетных трансфертов бюджетам поселений района в иных случаях (на иные цели), в рамках муниципальных программ и ведомственных целевых программ района с целью финансового обеспечения расходных обязательств поселений при выполнении полномочий органов местного самоуправления поселений по вопросам местного значения в части конкретных мероприятий, в том числе:</t>
  </si>
  <si>
    <t>Наличие нормативных правовых актов района об утверждении порядка предоставления бюджетам поселений района:</t>
  </si>
  <si>
    <t>Количество поселений района оценка качества организации и осуществления бюджетного процесса, которых выше среднего показателя сложившегося по поселениям района</t>
  </si>
  <si>
    <t>5.</t>
  </si>
  <si>
    <t>6.</t>
  </si>
  <si>
    <t>Подпрограмма II. Управление муниципальными финансами в Нижневартовском районе</t>
  </si>
  <si>
    <t>7.</t>
  </si>
  <si>
    <t>8.</t>
  </si>
  <si>
    <t>9.</t>
  </si>
  <si>
    <t>Наличие результатов контроля учредителями муниципальных учреждений за исполнением муниципальных заданий на предоставление муниципальных услуг (выполнение работ) юридическим и физическим лицам</t>
  </si>
  <si>
    <t>10.</t>
  </si>
  <si>
    <t>11.</t>
  </si>
  <si>
    <t>Количество главных администраторов бюджетных средств, главных распорядителей средств бюджета района, имеющих оценку качества финансового менеджмента выше среднего уровня</t>
  </si>
  <si>
    <t>12.</t>
  </si>
  <si>
    <t xml:space="preserve">Формирование резервного фонда администрации района </t>
  </si>
  <si>
    <t>13.</t>
  </si>
  <si>
    <t xml:space="preserve">Формирование условно утвержденных расходов </t>
  </si>
  <si>
    <t>14.</t>
  </si>
  <si>
    <t>Соблюдение предельного объема муниципального внутреннего долга района, установленного нормативными правовыми актами района, тыс. рублей</t>
  </si>
  <si>
    <t>15.</t>
  </si>
  <si>
    <t xml:space="preserve">Процент исполнения бюджетных мер принуждения к нарушителям бюджетного законодательства Российской Федерации, иных нормативных правовых актов, регулирующих бюджетные правоотношения, % </t>
  </si>
  <si>
    <t>16.</t>
  </si>
  <si>
    <t xml:space="preserve">Доля размещенной в сети Интернет (на официальном сайте администрации района) информации и муниципальных правовых актов, регулирующих бюджетный процесс в районе, % </t>
  </si>
  <si>
    <t>17.</t>
  </si>
  <si>
    <t>Увеличение числа лиц, охваченных мероприятиями, направленными на повышение финансовой грамотности населения в районе, человек</t>
  </si>
  <si>
    <t xml:space="preserve">Подпрограмма I. Создание условий для эффективного управления муниципальными финансами, повышения 
устойчивости бюджетов поселений Нижневартовского района
</t>
  </si>
  <si>
    <t>Обеспечение прозрачности и объективности процедуры выравнивания бюджетной обеспеченности поселений района на основе единых методик (да/нет; 1,0)</t>
  </si>
  <si>
    <t>Отсутствие просроченной задолженности по выплате заработной платы и оплате коммунальных услуг (да/нет; 1,0)</t>
  </si>
  <si>
    <t>Средняя итоговая оценка качества организации и осуществления бюджетного процесса в поселениях  района не менее 28 баллов</t>
  </si>
  <si>
    <t>Своевременное перечисление финансовой помощи поселениям района (да/нет; 1,0)</t>
  </si>
  <si>
    <t>Качественное формирование проекта решения Думы района о бюджете на очередной финансовый год и плановый период и об отчете об исполнении бюджета района в соответствии с требованиями бюджетного законодательства, %</t>
  </si>
  <si>
    <t>Исполнение первоначальных плановых назначений по налоговым и неналоговым налогам, %</t>
  </si>
  <si>
    <t>Исполнение расходных обязательств района за отчетный финансовый год в размере не менее 90% от бюджетных ассигнований, утвержденных решением Думы района о бюджете, %</t>
  </si>
  <si>
    <t>Погашение долговых обязательств района в соответствии с Графиком погашения, %</t>
  </si>
  <si>
    <t>Размещение в сети Интернет расчетов по распределению:                                                                                                                                                                                                                      -дотаций на выравнивание бюджетной обеспеченности поселений района (да/нет; 1/0);                                                                                                                                                         -дотаций на поддержку мер по обеспечению сбалансированности бюджетов поселений района (да/нет; 1/0);                                                                        -дотаций на поддержку мер по обеспечению сбалансированности бюджетов поселений района (да/нет; 1/0);                                                                                                                                 -иных межбюджетных трансфертов из дорожного фонда района (да/нет; 1/0)</t>
  </si>
  <si>
    <t>не более 3% от общего объема расходов бюджета района</t>
  </si>
  <si>
    <t>&gt;= 100%</t>
  </si>
  <si>
    <t>&gt;= 90%</t>
  </si>
  <si>
    <t>Иные межбюджетные трансферты                          (на финансирование наказов избирателей депутатам Ханты-Мансийского автономного округа − Югры)</t>
  </si>
  <si>
    <t>Субвенции на осуществление федеральных полномочий по ЗАГС</t>
  </si>
  <si>
    <t>Предоставление межбюджетных трансфертов поселениям района из вышестоящих бюджетов, в том числе:</t>
  </si>
  <si>
    <t>Иные межбюджетные трансферты на дорожное хозяйство (полномочия, делегированные поселениями району)</t>
  </si>
  <si>
    <t>Повышение эффективности управления муниципальными финансами</t>
  </si>
  <si>
    <t xml:space="preserve">Ответственный исполнитель                                                                                                                                                                                                                                                                  (Департамент финансов администрации района)
</t>
  </si>
  <si>
    <t xml:space="preserve">Соисполнитель 1                                                                                                                                                                                                                                                                                                      (Отдел транспорта и связи администрации района)
</t>
  </si>
  <si>
    <t>Обеспечение сба-лансированности бюджетов поселений района, предоставление межбюджетных трансфертов на исполнение вопросов местного значения по-селений, для компенсации дополнительных расходов, возникших в результате решений, принятых органами власти другого уровня</t>
  </si>
  <si>
    <t>Процент отклонения фактического объема налоговых и неналоговых доходов бюджета района за отчетный год от первоначально утвержденного плана</t>
  </si>
  <si>
    <t>значение показателя определяется по итогам года</t>
  </si>
  <si>
    <t>Доля расходов бюджета района, формируемых в рамках муниципальных программ в общем объеме расходов бюджета района (за исключением расходов, осуществляемых за счет субсидий, предоставляемых в рамках государственных программ автономного округа и субвенций, предоставляемых из бюджета автономного округа)</t>
  </si>
  <si>
    <t>Доля главных распорядителей средств бюджета района и муниципальных об-разований района, представивших отчетность в сроки, установленные департаментом финансов администрации района</t>
  </si>
  <si>
    <t>Предоставление из муниципального дорожного фонда Нижневартовского района финансовой поддержки поселениям района для обеспечения расходов по самостоятельному исполнению вопросов местного значения поселений по дорожной деятельности, для обеспечения расходов на содержание подъездных автомобильных дорог района по передаваемым поселениям полномочиям, в том числе:</t>
  </si>
  <si>
    <t>1.2.3.5</t>
  </si>
  <si>
    <t>план
на 2016 год</t>
  </si>
  <si>
    <t xml:space="preserve">Соисполнитель 2                                                                                                                                                                                                                                                                                                           (Управление 
организации деятельности                                       
администрации района) </t>
  </si>
  <si>
    <t>Предоставление дотации на поощрение достижения высоких показателей качества организации и осуществления бюджетного процесса в поселениях района</t>
  </si>
  <si>
    <t>Исполнитель:</t>
  </si>
  <si>
    <t>Специалист эксперт отдела межбюджетных трансфертов</t>
  </si>
  <si>
    <t>Мальцева Светлана Валентиновна</t>
  </si>
  <si>
    <t>тел. 8 (3466) 49-86-48</t>
  </si>
  <si>
    <t>1.2.3.6</t>
  </si>
  <si>
    <t xml:space="preserve">по муниципальной  программе «Управление в сфере муниципальных финансов в Нижневартовском районе на 2015–2020 годы» </t>
  </si>
  <si>
    <t>Иные межбюджетные трансферты (наказы избирателей)</t>
  </si>
  <si>
    <t>не более 3% от общего объема расходов бюджета района на первый год планового периода в объеме не менее 2,5% от общего объ-ема расходов бюджета района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 на второй год планового периода не менее 5% от общего объема расходов бюджета района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t>
  </si>
  <si>
    <t>Показатель за 2016 год будет рассчитан в 3 квартале 2017 года</t>
  </si>
  <si>
    <t>_______________</t>
  </si>
  <si>
    <t>и сводного планирования департамента финансов администрации Нижневартовского района</t>
  </si>
  <si>
    <t>Специалист-эксперт отдела межбюджетных трансфертов</t>
  </si>
  <si>
    <t>и сводного планирования департамнта финансов администрации Нижневартовского района_______________Мальцева Светлана Валентиновна</t>
  </si>
  <si>
    <t>1.2.4</t>
  </si>
  <si>
    <t>1.2.3.7</t>
  </si>
  <si>
    <t>Иные межбюджетные трансферты (из средств Правительства Тюменской области)</t>
  </si>
  <si>
    <t>1.2.3.8</t>
  </si>
  <si>
    <t>Иные межбюджетные трансферты (г.п. Излучинск на благоустройство)</t>
  </si>
  <si>
    <t>Исполняющий обязанности директора департамента финансов:_____________ Синева Марина Александровна</t>
  </si>
  <si>
    <t>Исполняющий обязанности директора департамента финансов: ___________Синева Марина Александровна</t>
  </si>
  <si>
    <t>1.2.2.4</t>
  </si>
  <si>
    <t>Иные межбюджетные трансферты (с.п. Ваховск на ремонт шедов)</t>
  </si>
  <si>
    <t>Иные межбюджетные трансферты (с.п. Аган на ремонт печей в жилых домах)</t>
  </si>
  <si>
    <t>Исполнение составило в сумме 8 886,6тыс.рублей или 100%</t>
  </si>
  <si>
    <t>Исполнение составило в сумме 600,0 тыс.рублей  или                                                                                                                                                                                                                               100 %.</t>
  </si>
  <si>
    <t>Иные межбюджетные трансферты (в рамках программы «Содействие занятости»)</t>
  </si>
  <si>
    <t xml:space="preserve">Из бюджета автономного округа перечислены средства на благоустройство  г.п. Излучинск  в сумме  4 448,0 тыс. рублей.  </t>
  </si>
  <si>
    <t>Исполнение составило в сумме 4 448,0 тыс. рублей или 100%.</t>
  </si>
  <si>
    <t xml:space="preserve">Заместитель начальника 
отдела расходов бюджета департамента финансов администрации Нижневартовского района    </t>
  </si>
  <si>
    <t xml:space="preserve">                                              ______________Нестеренко  Юлия Артемовна  </t>
  </si>
  <si>
    <t>Нестеренко Юлия Артемовна</t>
  </si>
  <si>
    <t>_____________</t>
  </si>
  <si>
    <t>тел. 8 (3466) 49-86-53</t>
  </si>
  <si>
    <t xml:space="preserve">Нестеренко  Юлия Артемовна  </t>
  </si>
  <si>
    <t>2015 год-30</t>
  </si>
  <si>
    <t>Средняя итоговая оценка качества организации и осуществления бюджетного процесса в поселениях  района за 2015 год-43,49</t>
  </si>
  <si>
    <t>дотаций на поддержку мер по обеспечению сбалансированности местных бюджетов (да/нет; 1/0)</t>
  </si>
  <si>
    <t>иных межбюджетных трансфертов из дорожного фонда района (да/нет; 1/0)</t>
  </si>
  <si>
    <t>дотаций выделяемых на поощрение достижения высоких показателей качества организации и осуществления бюджетного процесса в поселениях района (да/нет; 1/0)</t>
  </si>
  <si>
    <t>Размещение в сети Интернет результатов мониторинга и оценки качества организации и осуществления бюджетного процесса в поселениях района, их рейтинга и распределение по ним дотаций (да/нет; 1/0)</t>
  </si>
  <si>
    <t>Своевременность перечисления межбюджетных трансфертов (включая субвенции, субсидии, иные межбюджетные трансферты из вышестоящих бюджетов) поселениям района (да/нет; 1/0)</t>
  </si>
  <si>
    <t>Отсутствие просроченной кредиторской задолженности в бюджетах поселений района по выплате заработной платы и оплате коммунальных услуг (да/нет; 1/0)</t>
  </si>
  <si>
    <t>Иные межбюджетные трансферты (городскому поселению Новоаганскна премирование победителей окружного конкурса "Лидеы туриндустрии Югры")</t>
  </si>
  <si>
    <t>Из бюджета района перечислено в сумме 616,6 тыс. рублей или 100%.</t>
  </si>
  <si>
    <t>на ремонт печей в жилых домах в с.п. Аган в сумме 616,6 тыс.рублей.</t>
  </si>
  <si>
    <t>Иные межбюджетные трансферты (городскому поселению Новоаганск  на благоуст-ройство тер-ритории дома-музея Вэллы Ю.К.)</t>
  </si>
  <si>
    <t>На благоустройство тер-ритории дома-музея Вэллы Ю.К. вг.п. Новоаганск всумме 912,9 тыс. рублей.</t>
  </si>
  <si>
    <t>Из бюджета района перечислено в сумме 912,9 или 100 %.</t>
  </si>
  <si>
    <t>Иные межбюджетные трансферты (городскому поселению Новоаганск  на снос десяти много-квартирных домов и од-ного одно-этажного дома в с. Варьеган и утилизацию строительного мусора)</t>
  </si>
  <si>
    <t>На снос десяти много-квартирных домов и од-ного одно-этажного дома в с. Варьеган и утилизацию строительного мусора в сумме 1 100,0 тыс. рублей.</t>
  </si>
  <si>
    <t>Из бюджета района перечислено в сумме 1 100,0 тыс.рублей или 100%.</t>
  </si>
  <si>
    <t xml:space="preserve">с.п. Ваховск на ремонт шедов в сумме 3 669,1 ты. рублей </t>
  </si>
  <si>
    <t>Из бюджета района перечислено в сумме 3 669,1 тыс. рублей.</t>
  </si>
  <si>
    <t xml:space="preserve">Количество выявленных нарушений бюджетного законодательства, соблюдение финансовой дисциплины </t>
  </si>
  <si>
    <t>Условно утвержденные расходы предусмотрены в бюджете района в соответствующих бюджетному кодексу РФ размерах, на  плановый период 2018 -2019 годах</t>
  </si>
  <si>
    <t>базовый показатель не определяется, расходы предусматриваются на плановый период, в процентах от объема бюджета</t>
  </si>
  <si>
    <t>Специалист-эксперт отдела межбюджетых трансфертов и сводного планирования департамента финансов администрации Нижневартовского района</t>
  </si>
  <si>
    <t>_______</t>
  </si>
  <si>
    <t>Исполняющий обязанности директора департамента финансов: ________  Синева Марина Александровна</t>
  </si>
  <si>
    <t>Из бюджета автономного округа перечислены средства:                                                                                                                                                                                                                                    -на формирование резерва на исполнение Указов Президента Российской Федерации от 07.05.2012 года № 597, от 01.06.2012 № 761  в сумме 8 886,6 тыс.рублей</t>
  </si>
  <si>
    <t xml:space="preserve">Из бюджета автономного округа перечислены средства Правительства Тюменской области   в сумме 600,0 тыс. рублей.  </t>
  </si>
  <si>
    <t xml:space="preserve">Снос старого здания школы, расположенного по адресу с.п. Вата ул. Центральная, 15 </t>
  </si>
  <si>
    <t>Иные межбюджетные трансферты на содержание ОМС (на исполнение полномочий по содержанию подъездных дорог городских поселений Излучинск,Новоаганск, сельских поселений Аган,Ваховск)</t>
  </si>
  <si>
    <t>Иные межбюджетные трансферты на дорожное хозяйство (для исплнения полномочий поселением (на изготовление и монтаж сигнального освещения по типу Т7))</t>
  </si>
  <si>
    <t>Иные межбюджетные трансферты на дорожное хозяйство (для исполнения полномочий  поселением)</t>
  </si>
  <si>
    <t>Субвенции на осуществление полномочий по первичному воинскому учету на территориях, где отсутствуют военные комиссариаты</t>
  </si>
  <si>
    <t>Соисполнитель 5                                                                                                                                                                                                                                                                                                                    (Управление культуры администрации района)</t>
  </si>
  <si>
    <t>Соисполнитель 2                                                                                                                                                                                                                                                                                                         (Отдел по  жилищно-коммунальному хозяйству  и  строительству администрации района)</t>
  </si>
  <si>
    <t>Соисполнитель 3                                                                                                                                                                                                                                                                                                           (Управление культуры администрации района)</t>
  </si>
  <si>
    <t xml:space="preserve">Из бюджета автономного округа перечислена субвенция на осуществление федеральных полномочий по ЗАГС в сумме 306,3 тыс.рублей.                                                                                                                                                                                                                                                     </t>
  </si>
  <si>
    <t>Значение показателя на 2017 год</t>
  </si>
  <si>
    <t>7 000,0</t>
  </si>
  <si>
    <r>
      <t xml:space="preserve">Подпрограмма 2                                                                                                                                                                         </t>
    </r>
    <r>
      <rPr>
        <sz val="14"/>
        <color theme="1"/>
        <rFont val="Times New Roman"/>
        <family val="1"/>
        <charset val="204"/>
      </rPr>
      <t xml:space="preserve">Исполнение отсутствует.   </t>
    </r>
  </si>
  <si>
    <t>Из федерального бюджета перечислены субвенции на осуществление полномочий по первичному воинскому учету на территориях, где отсутствуют военные комиссариаты в сумме 1 040,1 тыс. рублей.</t>
  </si>
  <si>
    <t>Из бюджета округа перечислено на формирование резерва на исполнение Указов Президента Российской Федерации от 07.05.2012 года № 597, от 01.06.2012 № 761 в сумме 1 925,1 тыс. рублей.</t>
  </si>
  <si>
    <t>Из бюджета района перечислены иные межбюджетные трансферты на содержание ОМС (на исполнение полномочий по содержанию подъездных дорог городских поселений Излучинск,Новоаганск, сельских поселений Аган,Ваховск) в сумме 44,7 тыс. рублей.</t>
  </si>
  <si>
    <t>Исполнение составило в сумме 306,3 тыс.рублей или 100%, в том числе:</t>
  </si>
  <si>
    <t>Исполнение составило в сумме 1 040,1 тыс. рублей или 25%, в том числе:</t>
  </si>
  <si>
    <t>Из федерального бюджета перечислены субвенции на осуществление полномочий по первичному воинскому учету на территориях, где отсутствуют военные комиссариаты в сумме 1 040,1 тыс. рублей или 25%.</t>
  </si>
  <si>
    <t xml:space="preserve">Из федерального бюджета:                                                                                                                                                                                                                                                                                                                               -перечислена субвенция на осуществление полномочий по первичному воинскому учету на территориях, где отсутствуют военные комиссариаты в сумме  1 040,1 тыс.рублей или 25%.                                                                                                                                          </t>
  </si>
  <si>
    <t>-</t>
  </si>
  <si>
    <t>Результаты после 1 апреля.</t>
  </si>
  <si>
    <t>Начальник отдела доходов департаменнта финансов</t>
  </si>
  <si>
    <t xml:space="preserve">администрации района                                                               _____________ Мажорова Елена Анатольевна     </t>
  </si>
  <si>
    <t>тел. 8 (3466) 49-87-45</t>
  </si>
  <si>
    <t>График (сетевой график) реализации  муниципальной программы за март 2017 года</t>
  </si>
  <si>
    <t>Целевые показатели муниципальной программы «Управление в сфере муниципальных финансов в Нижневартовском районе на 2015−2020 годы» за март 2017</t>
  </si>
  <si>
    <t>«Управление в сфере муниципальных финансов в Нижневартовском районе на 2015−2020 годы» за март 2017 год</t>
  </si>
  <si>
    <r>
      <t xml:space="preserve">Исполнение составило в сумме 37 793,5 тыс.рублей или 23%, в том числе:                                                                                                                                                                                                                                                                                                                                                                                                                                                                                                                                                                                                                                                                                                                                                                                                                                                                                                                                                                                                                                                                                                                                                                                                                                          </t>
    </r>
    <r>
      <rPr>
        <i/>
        <u/>
        <sz val="14"/>
        <rFont val="Times New Roman"/>
        <family val="1"/>
        <charset val="204"/>
      </rPr>
      <t/>
    </r>
  </si>
  <si>
    <t xml:space="preserve">Из бюджета автономного округа перечислена дотация на выравнивание бюджетной обеспеченности  поселениям района 37 793,5 тыс.рублей.                                                                                                                                                                                                                                                               </t>
  </si>
  <si>
    <t>Исполнение составило в сумме 151 465,1 тыс. рублей или 25,3%, в том числе:</t>
  </si>
  <si>
    <r>
      <t xml:space="preserve">Исполнение 147 104,7  тыс.рублей, или 26,9%, в том числе:                                                                                                                                                                                                                                                                                                                                    </t>
    </r>
    <r>
      <rPr>
        <u/>
        <sz val="14"/>
        <rFont val="Times New Roman"/>
        <family val="1"/>
        <charset val="204"/>
      </rPr>
      <t/>
    </r>
  </si>
  <si>
    <t xml:space="preserve">Из бюджета  района поселениям района перечислено в сумме 147 104,7 тыс. рублей, в том числе:                                                                                                                                                                                                                                                                                                                                                                                                                                                                                                                                                                                                        -дотация на поддержку мер по обеспечению сбалансированности бюджетов,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Перечисление дотаций на обеспечение сбалансированности бюджетов бюджетам поселений осуществляется ежемесячно в пределах сумм, утвержденных решением о бюджете района для соответствующего городского и сельского поселения, входящего в состав Нижневартовского  района.                                                                                                                                                                 </t>
  </si>
  <si>
    <t xml:space="preserve">Из бюджета  района поселениям района перечислены иные межбюджетные трансферты на содержание подъездных дорог (полномочия, делегированные районом поселениям) в сумме 324,9 тыс. рублей.
</t>
  </si>
  <si>
    <t xml:space="preserve">Из бюджета  района поселениям района перечислено в сумме 324,9 тыс. рублей, или 3,1%.
</t>
  </si>
  <si>
    <t>Из федерального бюджета перечислены субвенции на осуществление полномочий по первичному воинскому учету на территориях, где отсутствуют военные комиссариаты в сумме                                                                                                                                                                                                                                                                            1 040,1 тыс. рублей.</t>
  </si>
  <si>
    <t>Из бюджета округа перечислены иные межбюджетные трансферты (в рамках программы «Содействие занятости») в сумме 640,2 тыс. рублей.</t>
  </si>
  <si>
    <t xml:space="preserve"> Из бюджета автономного округа перечислено в сумме 79,1 тыс. рублей:                                                                                                                                                                                                                                                                   -городскому поселению Новоаганск перечислены иные межбюджетные трансферты (городскому поселению Новоаганскна премирование победителей окружного конкурса "Лидеы туриндустрии Югры".</t>
  </si>
  <si>
    <t xml:space="preserve">Из бюджета  района поселениям района перечислены иные межбюджетные трансферты на содержание подъездных дорог (полномочия, делегированные районом поселениям) в сумме 324,9 тыс. рублей.
</t>
  </si>
  <si>
    <r>
      <t xml:space="preserve">Из бюджета  района перечислено  147 474,3 тыс.рублей или 21,2%, в том числе:                                                                                                                                                                                                                                                                                                                                                                                                                                                                                                                                                                                                        -поселениям района перечислена дотация на поддержку мер по обеспечению сбалансированности бюджетов  в сумме 147 104,7 тыс. рублей,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Перечисление дотаций на обеспечение сбалансированности бюджетов бюджетам поселений осуществляется ежемесячно в пределах сумм, утвержденных решением о бюджете района для соответствующего городского и сельского поселения, входящего в состав Нижневартовского  района. Перечисление дотаций на сбалансированность по делегированным полномочиям осуществляется по фактическому исполнению работ, ежемесячно в пределах сумм, утвержденных решением о бюджете района для соответствующего городского и сельского поселения, входящего в состав Нижневартовского  района.                                                                                                                                                                                            -на содержание ОМС (на исполнение полномочий по содержанию подъездных дорог городских поселений Излучинск,Новоаганск, сельских поселений Аган,Ваховск) в сумме 44,7 тыс. рублей.                                                                                                                                                                                                                                                                    -на содержание подъездных дорог (полномочия, делегированные районом поселениям) в сумме 324,9 тыс. рублей.
                                                                                                                                                                                                                                                                                      </t>
    </r>
    <r>
      <rPr>
        <b/>
        <u/>
        <sz val="28"/>
        <rFont val="Times New Roman"/>
        <family val="1"/>
        <charset val="204"/>
      </rPr>
      <t/>
    </r>
  </si>
  <si>
    <t xml:space="preserve">Исполнение 189 258,6 тыс. рублей или 24,8%, в том числе:      </t>
  </si>
  <si>
    <t>Иные межбюджетные трансферты (городскому поселению Новоаганска премирование победителей окружного конкурса "Лидеы туриндустрии Югры")</t>
  </si>
  <si>
    <t xml:space="preserve">Из бюджета автономного округа перечислено                                                                                                                                                                                                                                                      40 744,2 тыс. рублей или 23%, в том числе:                                                                                                                                                                                                                                                                                                                                                      -дотация на выравнивание бюджетной обеспеченности  поселениям района 37 793,5 тыс.рублей.                                                                                                                                      -субвенция на осуществление федеральных полномочий по ЗАГС в сумме 306,3 тыс. рублей;                                                                                                                                                        -иные межбюджетные трансферты (в рамках программы «Содействие занятости») в сумме 640,2 тыс. рублей.                                                                                                           -на формирование резерва на исполнение Указов Президента Российской Федерации от 07.05.2012 года № 597, от 01.06.2012 № 761 в сумме 1 925,1 тыс. рублей.                                                                                                                                                                                                                                                                                                                                                               -городскому поселению Новоаганск перечислены иные межбюджетные трансферты (городскому поселению Новоаганска премирование победителей окружного конкурса "Лидеы туриндустрии Югры"  в сумме 79,1 тыс. рублей.                                                                                                                                                                                                                                                                                                         </t>
  </si>
  <si>
    <t xml:space="preserve">Из бюджета автономного округа перечислено в сумме 2871,6 тыс. рублей или 24,3%, в том числе :                                                                                                                                                             -субвенция на осуществление федеральных полномочий по ЗАГС в сумме 306,3 тыс.рублей;                                                                                                                                                   -иные межбюджетные трансферты (в рамках программы «Содействие занятости») в сумме 640,2 тыс. рублей;                                                                                                             -на формирование резерва на исполнение Указов Президента Российской Федерации от 07.05.2012 года № 597, от 01.06.2012 № 761 в сумме 1 925,1 тыс. рублей.                                                                                                                                                                                                                                 </t>
  </si>
  <si>
    <t>Исполнение составило в сумме 640,2 тыс. рублей,или 24%.</t>
  </si>
  <si>
    <t>Исполнение сотавило в сумме 123,8 тыс. рублей или 27%, в том числе:</t>
  </si>
  <si>
    <t>Исполнение сотавило в сумме 44,7 тыс. рублей или 25%, в том числе:</t>
  </si>
  <si>
    <t>Всего перечислено по мероприятию в сумме 79,1 тыс. рублей или 100%.</t>
  </si>
  <si>
    <t xml:space="preserve">Из бюджета  района перечислено  147 474,3 тыс.рублей или 21,2%, в том числе:                                                                                                                                                                                                                                                                                                                                                                                                                                                                                                                                                                                                        -поселениям района перечислена дотация на поддержку мер по обеспечению сбалансированности бюджетов  в сумме                                                                                        147 104,7 тыс. рублей,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Перечисление дотаций на обеспечение сбалансированности бюджетов бюджетам поселений осуществляется ежемесячно в пределах сумм, утвержденных решением о бюджете района для соответствующего городского и сельского поселения, входящего в состав Нижневартовского  района. Перечисление дотаций на сбалансированность по делегированным полномочиям осуществляется по фактическому исполнению работ, ежемесячно в пределах сумм, утвержденных решением о бюджете района для соответствующего городского и сельского поселения, входящего в состав Нижневартовского  района.                                                                                                                                                                                            -на содержание ОМС (на исполнение полномочий по содержанию подъездных дорог городских поселений Излучинск,Новоаганск, сельских поселений Аган,Ваховск) в сумме 44,7 тыс. рублей.                                                                                                                                                                                                                                                                    -на содержание подъездных дорог (полномочия, делегированные районом поселениям) в сумме 324,9 тыс. рублей.
                                                                                                                                                                                                                                                                                      </t>
  </si>
  <si>
    <t>Исполнение составило в сумме 1 925,1 тыс. рублей или 21,7%, в том числе:</t>
  </si>
  <si>
    <t>Исполнение составило в сумме 3 911,7 тыс. рублей или 24,5 %, в том числе:</t>
  </si>
  <si>
    <t xml:space="preserve">Из бюджета  района поселениям района перечислено в сумме 324,9 тыс. рублей, или 0,9%.
</t>
  </si>
  <si>
    <t xml:space="preserve">Из бюджета автономного округа перечислено в сумме 2 950,7 тыс. рублей или 17,7%, в том числе:                                                                                                                                                            -субвенция на осуществление федеральных полномочий по ЗАГС в сумме 306,3 тыс. рублей;                                                                                                                                                        -иные межбюджетные трансферты (в рамках программы «Содействие занятости») в сумме  640,2 тыс. рублей.                                                                                                           -на формирование резерва на исполнение Указов Президента Российской Федерации от 07.05.2012 года № 597, от 01.06.2012 № 761 в сумме 1 925,1 тыс. рублей.                                                                                                                                                                                                                                                                                                                                                                 -городскому поселению Новоаганск перечислены иные межбюджетные трансферты (городскому поселению Новоаганска премирование победителей окружного конкурса "Лидеы туриндустрии Югры"  в сумме 79,1 тыс. рублей.                                                                                                                                                                                                                                                                                                         </t>
  </si>
  <si>
    <t xml:space="preserve">Из бюджета  района поселениям района перечислено в сумме 147 474,3 тыс. рублей или 25,5%, в том числе:                                                                                                                                                                                                                                                                                                                                                                                                                                                                                                                                                                                                        -дотация на поддержку мер по обеспечению сбалансированности бюджетов  в сумме                147 104,7 тыс. рублей,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Перечисление дотаций на обеспечение сбалансированности бюджетов бюджетам поселений осуществляется ежемесячно в пределах сумм, утвержденных решением о бюджете района для соответствующего городского и сельского поселения, входящего в состав Нижневартовского  района;                                                           -на содержание ОМС (на исполнение полномочий по содержанию подъездных дорог городских поселений Излучинск,Новоаганск, сельских поселений Аган,Ваховск) в сумме 44,7 тыс. рублей.                                                                                            -на содержание подъездных дорог (полномочия, делегированные районом поселениям) в сумме 324,9 тыс. рублей.
                                                                                                  </t>
  </si>
  <si>
    <t xml:space="preserve">Исполнено по муниципальной программе в сумме 189 258,6 тыс. рублей или 22%, в том числе:                                                                                                                                                                                                                                    </t>
  </si>
  <si>
    <r>
      <rPr>
        <b/>
        <sz val="14"/>
        <rFont val="Times New Roman"/>
        <family val="1"/>
        <charset val="204"/>
      </rPr>
      <t xml:space="preserve">Из бюджета  района перечислено  147 474,3 тыс.рублей или 21,2%, в том числе:       </t>
    </r>
    <r>
      <rPr>
        <sz val="14"/>
        <rFont val="Times New Roman"/>
        <family val="1"/>
        <charset val="204"/>
      </rPr>
      <t xml:space="preserve">                                                                                                                                                                                                                                                                                                                                                                                                                                                                                                                                                                                                 -поселениям района перечислена дотация на поддержку мер по обеспечению сбалансированности бюджетов  в сумме 147 104,7 тыс. рублей,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Перечисление дотаций на обеспечение сбалансированности бюджетов бюджетам поселений осуществляется ежемесячно в пределах сумм, утвержденных решением о бюджете района для соответствующего городского и сельского поселения, входящего в состав Нижневартовского  района. Перечисление дотаций на сбалансированность по делегированным полномочиям осуществляется по фактическому исполнению работ, ежемесячно в пределах сумм, утвержденных решением о бюджете района для соответствующего городского и сельского поселения, входящего в состав Нижневартовского  района.                                                                                                                                                                                            -на содержание ОМС (на исполнение полномочий по содержанию подъездных дорог городских поселений Излучинск,Новоаганск, сельских поселений Аган,Ваховск) в сумме 44,7 тыс. рублей.                                                                                                                                                                                                                                                                    -на содержание подъездных дорог (полномочия, делегированные районом поселениям) в сумме 324,9 тыс. рублей.
                                                                                                                                                                                                                                                                                      </t>
    </r>
  </si>
  <si>
    <r>
      <rPr>
        <b/>
        <sz val="14"/>
        <rFont val="Times New Roman"/>
        <family val="1"/>
        <charset val="204"/>
      </rPr>
      <t xml:space="preserve">Из бюджета автономного округа перечислено 40 744,2 тыс. рублей или 23%, в том числе:     </t>
    </r>
    <r>
      <rPr>
        <sz val="14"/>
        <rFont val="Times New Roman"/>
        <family val="1"/>
        <charset val="204"/>
      </rPr>
      <t xml:space="preserve">                                                                                                                                                                                                                                                                                                                                                                                                                                                                                                                                                                                                   -дотация на выравнивание бюджетной обеспеченности  поселениям района 37 793,5 тыс.рублей.                                                                                                                                      -субвенция на осуществление федеральных полномочий по ЗАГС в сумме 306,3 тыс. рублей;                                                                                                                                                        -иные межбюджетные трансферты (в рамках программы «Содействие занятости») в сумме 640,2 тыс. рублей.                                                                                                                                                                                                                                        -на формирование резерва на исполнение Указов Президента Российской Федерации от 07.05.2012 года № 597, от 01.06.2012 № 761 в сумме 1 925,1 тыс. рублей.                                                                                                                                                                                                                                                                                                                                                               -городскому поселению Новоаганск перечислены иные межбюджетные трансферты (городскому поселению Новоаганска премирование победителей окружного конкурса "Лидеы туриндустрии Югры"  в сумме 79,1 тыс. рублей.                                </t>
    </r>
  </si>
  <si>
    <r>
      <rPr>
        <b/>
        <sz val="14"/>
        <rFont val="Times New Roman"/>
        <family val="1"/>
        <charset val="204"/>
      </rPr>
      <t xml:space="preserve">Подпрограмма 1       </t>
    </r>
    <r>
      <rPr>
        <sz val="14"/>
        <rFont val="Times New Roman"/>
        <family val="1"/>
        <charset val="204"/>
      </rPr>
      <t xml:space="preserve">                                                                                                                         </t>
    </r>
    <r>
      <rPr>
        <b/>
        <sz val="14"/>
        <rFont val="Times New Roman"/>
        <family val="1"/>
        <charset val="204"/>
      </rPr>
      <t xml:space="preserve">Из федерального бюджета перечислены субвенции на осуществление полномочий по первичному воинскому учету на территориях, где отсутствуют военные комиссариаты в сумме 1 040,1 тыс. рублей или 25%.                                                                                                                                                                                                                                                                                                                                                                                                                                                                                                                                                                                                                                                                                                                                                                                                                                                                                                                                                                                                                                                                                                                                                                                                                                                                                                                                                                                                                                                                                                                                                                                                                                                                                                                                                                                                                                                                                                                                                                                                                                                                                                                                                                                                                                                                                                                                                                                                                                                                         </t>
    </r>
  </si>
  <si>
    <t>за  март 2017 года</t>
  </si>
</sst>
</file>

<file path=xl/styles.xml><?xml version="1.0" encoding="utf-8"?>
<styleSheet xmlns="http://schemas.openxmlformats.org/spreadsheetml/2006/main">
  <numFmts count="8">
    <numFmt numFmtId="41" formatCode="_-* #,##0_р_._-;\-* #,##0_р_._-;_-* &quot;-&quot;_р_._-;_-@_-"/>
    <numFmt numFmtId="43" formatCode="_-* #,##0.00_р_._-;\-* #,##0.00_р_._-;_-* &quot;-&quot;??_р_._-;_-@_-"/>
    <numFmt numFmtId="164" formatCode="0.0"/>
    <numFmt numFmtId="165" formatCode="#,##0.0"/>
    <numFmt numFmtId="166" formatCode="#,##0.0_ ;\-#,##0.0\ "/>
    <numFmt numFmtId="167" formatCode="#,##0.000"/>
    <numFmt numFmtId="168" formatCode="_-* #,##0.0_р_._-;\-* #,##0.0_р_._-;_-* &quot;-&quot;?_р_._-;_-@_-"/>
    <numFmt numFmtId="169" formatCode="0.0%"/>
  </numFmts>
  <fonts count="58">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8"/>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2"/>
      <color theme="1"/>
      <name val="Times New Roman"/>
      <family val="1"/>
      <charset val="204"/>
    </font>
    <font>
      <sz val="14"/>
      <color theme="1"/>
      <name val="Times New Roman"/>
      <family val="1"/>
      <charset val="204"/>
    </font>
    <font>
      <b/>
      <sz val="14"/>
      <name val="Times New Roman"/>
      <family val="1"/>
      <charset val="204"/>
    </font>
    <font>
      <b/>
      <sz val="14"/>
      <color theme="1"/>
      <name val="Times New Roman"/>
      <family val="1"/>
      <charset val="204"/>
    </font>
    <font>
      <b/>
      <sz val="14"/>
      <color indexed="8"/>
      <name val="Times New Roman"/>
      <family val="1"/>
      <charset val="204"/>
    </font>
    <font>
      <sz val="16"/>
      <name val="Times New Roman"/>
      <family val="1"/>
      <charset val="204"/>
    </font>
    <font>
      <b/>
      <sz val="16"/>
      <name val="Times New Roman"/>
      <family val="1"/>
      <charset val="204"/>
    </font>
    <font>
      <sz val="16"/>
      <color theme="1"/>
      <name val="Times New Roman"/>
      <family val="1"/>
      <charset val="204"/>
    </font>
    <font>
      <i/>
      <u/>
      <sz val="14"/>
      <name val="Times New Roman"/>
      <family val="1"/>
      <charset val="204"/>
    </font>
    <font>
      <u/>
      <sz val="14"/>
      <name val="Times New Roman"/>
      <family val="1"/>
      <charset val="204"/>
    </font>
    <font>
      <sz val="18"/>
      <name val="Times New Roman"/>
      <family val="1"/>
      <charset val="204"/>
    </font>
    <font>
      <b/>
      <u/>
      <sz val="16"/>
      <name val="Times New Roman"/>
      <family val="1"/>
      <charset val="204"/>
    </font>
    <font>
      <sz val="9"/>
      <color indexed="81"/>
      <name val="Tahoma"/>
      <family val="2"/>
      <charset val="204"/>
    </font>
    <font>
      <b/>
      <sz val="9"/>
      <color indexed="81"/>
      <name val="Tahoma"/>
      <family val="2"/>
      <charset val="204"/>
    </font>
    <font>
      <b/>
      <sz val="28"/>
      <color theme="1"/>
      <name val="Times New Roman"/>
      <family val="1"/>
      <charset val="204"/>
    </font>
    <font>
      <sz val="28"/>
      <name val="Times New Roman"/>
      <family val="1"/>
      <charset val="204"/>
    </font>
    <font>
      <sz val="28"/>
      <color theme="1"/>
      <name val="Times New Roman"/>
      <family val="1"/>
      <charset val="204"/>
    </font>
    <font>
      <b/>
      <sz val="26"/>
      <name val="Times New Roman"/>
      <family val="1"/>
      <charset val="204"/>
    </font>
    <font>
      <sz val="26"/>
      <name val="Times New Roman"/>
      <family val="1"/>
      <charset val="204"/>
    </font>
    <font>
      <sz val="26"/>
      <color theme="1"/>
      <name val="Times New Roman"/>
      <family val="1"/>
      <charset val="204"/>
    </font>
    <font>
      <b/>
      <sz val="26"/>
      <color theme="1"/>
      <name val="Calibri"/>
      <family val="2"/>
      <charset val="204"/>
      <scheme val="minor"/>
    </font>
    <font>
      <b/>
      <sz val="36"/>
      <name val="Times New Roman"/>
      <family val="1"/>
      <charset val="204"/>
    </font>
    <font>
      <sz val="36"/>
      <name val="Times New Roman"/>
      <family val="1"/>
      <charset val="204"/>
    </font>
    <font>
      <sz val="36"/>
      <color theme="1"/>
      <name val="Times New Roman"/>
      <family val="1"/>
      <charset val="204"/>
    </font>
    <font>
      <b/>
      <u/>
      <sz val="28"/>
      <name val="Times New Roman"/>
      <family val="1"/>
      <charset val="204"/>
    </font>
    <font>
      <b/>
      <sz val="26"/>
      <color rgb="FF00B050"/>
      <name val="Times New Roman"/>
      <family val="1"/>
      <charset val="204"/>
    </font>
    <font>
      <sz val="10"/>
      <color rgb="FF00B050"/>
      <name val="Times New Roman"/>
      <family val="1"/>
      <charset val="204"/>
    </font>
    <font>
      <b/>
      <sz val="11"/>
      <name val="Times New Roman"/>
      <family val="1"/>
      <charset val="204"/>
    </font>
    <font>
      <b/>
      <sz val="28"/>
      <name val="Times New Roman"/>
      <family val="1"/>
      <charset val="204"/>
    </font>
    <font>
      <b/>
      <i/>
      <sz val="26"/>
      <name val="Times New Roman"/>
      <family val="1"/>
      <charset val="204"/>
    </font>
    <font>
      <b/>
      <sz val="26"/>
      <name val="Calibri"/>
      <family val="2"/>
      <charset val="204"/>
      <scheme val="minor"/>
    </font>
    <font>
      <b/>
      <i/>
      <sz val="28"/>
      <name val="Times New Roman"/>
      <family val="1"/>
      <charset val="204"/>
    </font>
    <font>
      <b/>
      <sz val="14"/>
      <color indexed="81"/>
      <name val="Tahoma"/>
      <family val="2"/>
      <charset val="204"/>
    </font>
    <font>
      <sz val="14"/>
      <color indexed="81"/>
      <name val="Tahoma"/>
      <family val="2"/>
      <charset val="204"/>
    </font>
    <font>
      <sz val="24"/>
      <color rgb="FF00B050"/>
      <name val="Times New Roman"/>
      <family val="1"/>
      <charset val="204"/>
    </font>
    <font>
      <b/>
      <sz val="26"/>
      <color theme="1"/>
      <name val="Times New Roman"/>
      <family val="1"/>
      <charset val="204"/>
    </font>
    <font>
      <b/>
      <sz val="36"/>
      <color theme="1"/>
      <name val="Times New Roman"/>
      <family val="1"/>
      <charset val="204"/>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dotted">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3">
    <xf numFmtId="0" fontId="0" fillId="0" borderId="0"/>
    <xf numFmtId="0" fontId="14" fillId="0" borderId="0"/>
    <xf numFmtId="43" fontId="13" fillId="0" borderId="0" applyFont="0" applyFill="0" applyBorder="0" applyAlignment="0" applyProtection="0"/>
  </cellStyleXfs>
  <cellXfs count="844">
    <xf numFmtId="0" fontId="0" fillId="0" borderId="0" xfId="0"/>
    <xf numFmtId="0" fontId="15" fillId="0" borderId="0" xfId="0" applyFont="1" applyAlignment="1" applyProtection="1">
      <alignment vertical="center"/>
      <protection hidden="1"/>
    </xf>
    <xf numFmtId="164" fontId="16" fillId="0" borderId="1" xfId="0" applyNumberFormat="1" applyFont="1" applyBorder="1" applyAlignment="1" applyProtection="1">
      <alignment horizontal="center" vertical="top" wrapText="1"/>
      <protection hidden="1"/>
    </xf>
    <xf numFmtId="164" fontId="16" fillId="2" borderId="1" xfId="0" applyNumberFormat="1" applyFont="1" applyFill="1" applyBorder="1" applyAlignment="1" applyProtection="1">
      <alignment horizontal="center" vertical="top" wrapText="1"/>
      <protection hidden="1"/>
    </xf>
    <xf numFmtId="164" fontId="1"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164" fontId="16" fillId="0" borderId="0" xfId="0" applyNumberFormat="1" applyFont="1" applyAlignment="1" applyProtection="1">
      <alignment vertical="center"/>
      <protection hidden="1"/>
    </xf>
    <xf numFmtId="164" fontId="16" fillId="2" borderId="0" xfId="0" applyNumberFormat="1" applyFont="1" applyFill="1" applyAlignment="1" applyProtection="1">
      <alignment vertical="center"/>
      <protection hidden="1"/>
    </xf>
    <xf numFmtId="164" fontId="3" fillId="0" borderId="1" xfId="0" applyNumberFormat="1" applyFont="1" applyFill="1" applyBorder="1" applyAlignment="1" applyProtection="1">
      <alignment horizontal="left" vertical="center" wrapText="1"/>
      <protection hidden="1"/>
    </xf>
    <xf numFmtId="164" fontId="16" fillId="0" borderId="2" xfId="0" applyNumberFormat="1" applyFont="1" applyBorder="1" applyAlignment="1" applyProtection="1">
      <alignment vertical="center"/>
      <protection hidden="1"/>
    </xf>
    <xf numFmtId="164" fontId="16" fillId="0" borderId="3"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4"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6"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7"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7"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6"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0" fontId="3"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justify" vertical="top"/>
    </xf>
    <xf numFmtId="0" fontId="3" fillId="0" borderId="0" xfId="0" applyFont="1" applyFill="1" applyBorder="1" applyAlignment="1" applyProtection="1">
      <alignment horizontal="justify"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wrapText="1"/>
    </xf>
    <xf numFmtId="164" fontId="3" fillId="0" borderId="0" xfId="2" applyNumberFormat="1" applyFont="1" applyFill="1" applyBorder="1" applyAlignment="1" applyProtection="1">
      <alignment vertical="center" wrapText="1"/>
    </xf>
    <xf numFmtId="164" fontId="3" fillId="0" borderId="0" xfId="0" applyNumberFormat="1"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Alignment="1" applyProtection="1">
      <alignment horizontal="right" vertical="center"/>
    </xf>
    <xf numFmtId="166" fontId="3" fillId="0" borderId="0" xfId="0" applyNumberFormat="1" applyFont="1" applyFill="1" applyAlignment="1" applyProtection="1">
      <alignment vertical="center"/>
    </xf>
    <xf numFmtId="0" fontId="19" fillId="0" borderId="0" xfId="0" applyFont="1" applyFill="1" applyBorder="1" applyAlignment="1" applyProtection="1">
      <alignment vertical="center"/>
    </xf>
    <xf numFmtId="0" fontId="20" fillId="0" borderId="0" xfId="0" applyFont="1" applyFill="1" applyAlignment="1" applyProtection="1">
      <alignment vertical="center"/>
    </xf>
    <xf numFmtId="164" fontId="20" fillId="0" borderId="0" xfId="2" applyNumberFormat="1" applyFont="1" applyFill="1" applyBorder="1" applyAlignment="1" applyProtection="1">
      <alignment vertical="center" wrapText="1"/>
    </xf>
    <xf numFmtId="164" fontId="20" fillId="0" borderId="0" xfId="0" applyNumberFormat="1" applyFont="1" applyFill="1" applyBorder="1" applyAlignment="1" applyProtection="1">
      <alignment horizontal="left"/>
    </xf>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Border="1" applyAlignment="1" applyProtection="1">
      <alignment vertical="center"/>
    </xf>
    <xf numFmtId="0" fontId="19" fillId="0" borderId="0" xfId="0" applyFont="1" applyFill="1" applyAlignment="1" applyProtection="1">
      <alignment vertical="center"/>
    </xf>
    <xf numFmtId="0" fontId="19" fillId="0" borderId="0" xfId="0" applyFont="1" applyFill="1" applyAlignment="1" applyProtection="1">
      <alignment horizontal="right" vertical="center"/>
    </xf>
    <xf numFmtId="164" fontId="19" fillId="0" borderId="0" xfId="2" applyNumberFormat="1" applyFont="1" applyFill="1" applyBorder="1" applyAlignment="1" applyProtection="1">
      <alignment vertical="center" wrapText="1"/>
    </xf>
    <xf numFmtId="0" fontId="22" fillId="0" borderId="0" xfId="0" applyFont="1"/>
    <xf numFmtId="0" fontId="20" fillId="0" borderId="0" xfId="0" applyFont="1" applyFill="1" applyBorder="1" applyAlignment="1" applyProtection="1">
      <alignment horizontal="left"/>
    </xf>
    <xf numFmtId="0" fontId="22" fillId="0" borderId="0" xfId="0" applyNumberFormat="1" applyFont="1" applyAlignment="1">
      <alignment horizontal="center"/>
    </xf>
    <xf numFmtId="0" fontId="22" fillId="0" borderId="0" xfId="0" applyFont="1" applyFill="1" applyAlignment="1">
      <alignment horizontal="right"/>
    </xf>
    <xf numFmtId="0" fontId="22" fillId="0" borderId="0" xfId="0" applyNumberFormat="1" applyFont="1" applyBorder="1" applyAlignment="1">
      <alignment horizontal="center"/>
    </xf>
    <xf numFmtId="0" fontId="22" fillId="0" borderId="6" xfId="0" applyNumberFormat="1" applyFont="1" applyBorder="1" applyAlignment="1">
      <alignment horizontal="center"/>
    </xf>
    <xf numFmtId="0" fontId="20" fillId="0" borderId="1" xfId="0" applyFont="1" applyFill="1" applyBorder="1" applyAlignment="1">
      <alignment horizontal="left" vertical="top" wrapText="1"/>
    </xf>
    <xf numFmtId="4" fontId="20" fillId="0" borderId="1" xfId="0" applyNumberFormat="1" applyFont="1" applyFill="1" applyBorder="1" applyAlignment="1">
      <alignment horizontal="left" vertical="top" wrapText="1"/>
    </xf>
    <xf numFmtId="4" fontId="22" fillId="0" borderId="1" xfId="0" applyNumberFormat="1" applyFont="1" applyFill="1" applyBorder="1" applyAlignment="1">
      <alignment horizontal="left" vertical="top"/>
    </xf>
    <xf numFmtId="0" fontId="20" fillId="0" borderId="8" xfId="0" applyFont="1" applyFill="1" applyBorder="1" applyAlignment="1">
      <alignment horizontal="left" vertical="top" wrapText="1"/>
    </xf>
    <xf numFmtId="0" fontId="22" fillId="0" borderId="0" xfId="0" applyFont="1" applyFill="1"/>
    <xf numFmtId="0" fontId="22" fillId="0" borderId="0" xfId="0" applyNumberFormat="1" applyFont="1" applyAlignment="1">
      <alignment horizontal="left"/>
    </xf>
    <xf numFmtId="0" fontId="20" fillId="0" borderId="0" xfId="0" applyFont="1" applyFill="1" applyBorder="1" applyAlignment="1" applyProtection="1">
      <alignment horizontal="left"/>
    </xf>
    <xf numFmtId="43" fontId="19" fillId="0" borderId="1" xfId="2" applyFont="1" applyFill="1" applyBorder="1" applyAlignment="1">
      <alignment horizontal="left" vertical="top" wrapText="1"/>
    </xf>
    <xf numFmtId="0" fontId="21"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NumberFormat="1" applyFont="1" applyBorder="1" applyAlignment="1">
      <alignment horizontal="center" vertical="top"/>
    </xf>
    <xf numFmtId="0" fontId="21" fillId="0" borderId="1" xfId="0" applyNumberFormat="1" applyFont="1" applyBorder="1" applyAlignment="1">
      <alignment horizontal="center" vertical="top"/>
    </xf>
    <xf numFmtId="41" fontId="19" fillId="0" borderId="1" xfId="2" applyNumberFormat="1" applyFont="1" applyFill="1" applyBorder="1" applyAlignment="1">
      <alignment horizontal="left" vertical="top" wrapText="1"/>
    </xf>
    <xf numFmtId="0" fontId="26" fillId="0" borderId="0" xfId="0" applyFont="1" applyFill="1" applyAlignment="1" applyProtection="1">
      <alignment vertical="center"/>
    </xf>
    <xf numFmtId="0" fontId="26" fillId="0" borderId="0" xfId="0" applyFont="1" applyFill="1" applyAlignment="1" applyProtection="1">
      <alignment horizontal="left" vertical="center"/>
    </xf>
    <xf numFmtId="0" fontId="26" fillId="0" borderId="0" xfId="0" applyFont="1" applyFill="1" applyBorder="1" applyAlignment="1" applyProtection="1">
      <alignment vertical="center"/>
    </xf>
    <xf numFmtId="164" fontId="3" fillId="0" borderId="0" xfId="0" applyNumberFormat="1" applyFont="1" applyFill="1" applyBorder="1" applyAlignment="1">
      <alignment horizontal="justify" vertical="center" wrapText="1"/>
    </xf>
    <xf numFmtId="0" fontId="3" fillId="0" borderId="0" xfId="0" applyFont="1" applyFill="1" applyBorder="1" applyAlignment="1">
      <alignment horizontal="justify" vertical="center"/>
    </xf>
    <xf numFmtId="0" fontId="19" fillId="0" borderId="0" xfId="0" applyFont="1" applyFill="1" applyBorder="1" applyAlignment="1">
      <alignment horizontal="justify" vertical="center"/>
    </xf>
    <xf numFmtId="0" fontId="19" fillId="0" borderId="0" xfId="0" applyFont="1" applyFill="1" applyBorder="1" applyAlignment="1" applyProtection="1">
      <alignment horizontal="left" vertical="center"/>
    </xf>
    <xf numFmtId="3" fontId="6" fillId="0" borderId="0" xfId="0" applyNumberFormat="1" applyFont="1" applyFill="1" applyAlignment="1">
      <alignment horizontal="center" vertical="center"/>
    </xf>
    <xf numFmtId="0" fontId="19" fillId="0" borderId="0" xfId="0" applyFont="1" applyFill="1" applyAlignment="1">
      <alignment vertical="center"/>
    </xf>
    <xf numFmtId="3" fontId="3" fillId="0" borderId="0" xfId="0" applyNumberFormat="1" applyFont="1" applyFill="1" applyAlignment="1">
      <alignment horizontal="center" vertical="center"/>
    </xf>
    <xf numFmtId="0" fontId="3" fillId="0" borderId="0" xfId="0" applyFont="1" applyFill="1" applyAlignment="1">
      <alignment vertical="center"/>
    </xf>
    <xf numFmtId="0" fontId="1" fillId="0" borderId="1" xfId="0" applyFont="1" applyFill="1" applyBorder="1" applyAlignment="1">
      <alignment horizontal="center" vertical="center" wrapText="1"/>
    </xf>
    <xf numFmtId="0" fontId="16" fillId="0" borderId="0" xfId="0" applyFont="1" applyFill="1" applyBorder="1" applyAlignment="1">
      <alignment horizontal="justify" vertical="center" wrapText="1"/>
    </xf>
    <xf numFmtId="0" fontId="21" fillId="0" borderId="0"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6" fillId="0" borderId="0" xfId="0" applyFont="1" applyFill="1" applyAlignment="1">
      <alignment horizontal="center" vertical="center"/>
    </xf>
    <xf numFmtId="0" fontId="3" fillId="3" borderId="0" xfId="0" applyFont="1" applyFill="1" applyBorder="1" applyAlignment="1" applyProtection="1">
      <alignment vertical="center"/>
    </xf>
    <xf numFmtId="0" fontId="17" fillId="0" borderId="0" xfId="0" applyFont="1" applyFill="1" applyBorder="1" applyAlignment="1" applyProtection="1">
      <alignment vertical="top" wrapText="1"/>
    </xf>
    <xf numFmtId="0" fontId="28" fillId="0" borderId="0" xfId="0" applyFont="1" applyBorder="1" applyAlignment="1"/>
    <xf numFmtId="0" fontId="26" fillId="0" borderId="0" xfId="0" applyFont="1" applyFill="1" applyBorder="1" applyAlignment="1">
      <alignment horizontal="justify"/>
    </xf>
    <xf numFmtId="3" fontId="26" fillId="0" borderId="0" xfId="0" applyNumberFormat="1" applyFont="1" applyAlignment="1"/>
    <xf numFmtId="0" fontId="28" fillId="0" borderId="0" xfId="0" applyFont="1" applyFill="1" applyBorder="1" applyAlignment="1">
      <alignment wrapText="1"/>
    </xf>
    <xf numFmtId="0" fontId="28" fillId="0" borderId="0" xfId="0" applyFont="1" applyAlignment="1"/>
    <xf numFmtId="164" fontId="26" fillId="0" borderId="0" xfId="0" applyNumberFormat="1"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168" fontId="18" fillId="0" borderId="0" xfId="2" applyNumberFormat="1" applyFont="1" applyFill="1" applyBorder="1" applyAlignment="1" applyProtection="1">
      <alignment vertical="top" wrapText="1"/>
    </xf>
    <xf numFmtId="0" fontId="26" fillId="0" borderId="0" xfId="0" applyFont="1" applyFill="1"/>
    <xf numFmtId="0" fontId="26" fillId="0" borderId="0" xfId="0" applyFont="1" applyFill="1" applyAlignment="1">
      <alignment vertical="center"/>
    </xf>
    <xf numFmtId="0" fontId="28" fillId="0" borderId="0" xfId="0" applyFont="1" applyFill="1" applyBorder="1" applyAlignment="1">
      <alignment vertical="center" wrapText="1"/>
    </xf>
    <xf numFmtId="0" fontId="19" fillId="0" borderId="0" xfId="0" applyFont="1" applyFill="1" applyBorder="1" applyAlignment="1" applyProtection="1">
      <alignment horizontal="left"/>
    </xf>
    <xf numFmtId="0" fontId="19" fillId="0" borderId="0" xfId="0" applyFont="1" applyFill="1"/>
    <xf numFmtId="0" fontId="21" fillId="0" borderId="0" xfId="0" applyFont="1" applyAlignment="1"/>
    <xf numFmtId="0" fontId="10" fillId="0" borderId="1" xfId="0" applyFont="1" applyFill="1" applyBorder="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applyBorder="1" applyAlignment="1" applyProtection="1">
      <alignment horizontal="left" vertical="top" wrapText="1"/>
    </xf>
    <xf numFmtId="0" fontId="28" fillId="0" borderId="0" xfId="0" applyFont="1" applyFill="1" applyBorder="1" applyAlignment="1"/>
    <xf numFmtId="3" fontId="26" fillId="0" borderId="0" xfId="0" applyNumberFormat="1" applyFont="1" applyFill="1" applyAlignment="1"/>
    <xf numFmtId="0" fontId="28" fillId="0" borderId="0" xfId="0" applyFont="1" applyFill="1" applyAlignment="1"/>
    <xf numFmtId="0" fontId="31" fillId="3" borderId="47" xfId="0" applyNumberFormat="1" applyFont="1" applyFill="1" applyBorder="1" applyAlignment="1" applyProtection="1">
      <alignment horizontal="center" vertical="center" wrapText="1"/>
    </xf>
    <xf numFmtId="1" fontId="31" fillId="3" borderId="47" xfId="0" applyNumberFormat="1" applyFont="1" applyFill="1" applyBorder="1" applyAlignment="1" applyProtection="1">
      <alignment horizontal="center" vertical="center" wrapText="1"/>
    </xf>
    <xf numFmtId="0" fontId="19" fillId="0" borderId="0" xfId="0" applyFont="1" applyFill="1" applyBorder="1" applyAlignment="1" applyProtection="1">
      <alignment horizontal="left" vertical="top" wrapText="1"/>
    </xf>
    <xf numFmtId="0" fontId="31" fillId="3" borderId="46" xfId="0" applyNumberFormat="1" applyFont="1" applyFill="1" applyBorder="1" applyAlignment="1" applyProtection="1">
      <alignment horizontal="center" vertical="center" wrapText="1"/>
    </xf>
    <xf numFmtId="0" fontId="31" fillId="3" borderId="48" xfId="0" applyFont="1" applyFill="1" applyBorder="1" applyAlignment="1" applyProtection="1">
      <alignment horizontal="center" vertical="center"/>
    </xf>
    <xf numFmtId="164" fontId="20" fillId="3" borderId="0" xfId="2" applyNumberFormat="1" applyFont="1" applyFill="1" applyBorder="1" applyAlignment="1" applyProtection="1">
      <alignment vertical="center" wrapText="1"/>
    </xf>
    <xf numFmtId="164" fontId="3" fillId="3" borderId="0" xfId="2" applyNumberFormat="1" applyFont="1" applyFill="1" applyBorder="1" applyAlignment="1" applyProtection="1">
      <alignment vertical="center" wrapText="1"/>
    </xf>
    <xf numFmtId="0" fontId="3" fillId="3" borderId="0" xfId="0" applyFont="1" applyFill="1" applyAlignment="1" applyProtection="1">
      <alignment vertical="center"/>
    </xf>
    <xf numFmtId="166" fontId="3" fillId="3" borderId="0" xfId="0" applyNumberFormat="1" applyFont="1" applyFill="1" applyAlignment="1" applyProtection="1">
      <alignment vertical="center"/>
    </xf>
    <xf numFmtId="0" fontId="20" fillId="3" borderId="0" xfId="0" applyFont="1" applyFill="1" applyAlignment="1" applyProtection="1">
      <alignment vertical="center"/>
    </xf>
    <xf numFmtId="0" fontId="19" fillId="0" borderId="0" xfId="0" applyFont="1" applyFill="1" applyAlignment="1"/>
    <xf numFmtId="0" fontId="28" fillId="0" borderId="1" xfId="0" applyFont="1" applyFill="1" applyBorder="1" applyAlignment="1">
      <alignment horizontal="justify" vertical="center" wrapText="1"/>
    </xf>
    <xf numFmtId="0" fontId="27"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9" fontId="26"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3" fontId="26" fillId="0" borderId="1" xfId="0" applyNumberFormat="1" applyFont="1" applyFill="1" applyBorder="1" applyAlignment="1" applyProtection="1">
      <alignment vertical="center" wrapText="1"/>
      <protection locked="0"/>
    </xf>
    <xf numFmtId="9" fontId="28" fillId="0" borderId="1" xfId="0" applyNumberFormat="1" applyFont="1" applyFill="1" applyBorder="1" applyAlignment="1">
      <alignment horizontal="center" vertical="center" wrapText="1"/>
    </xf>
    <xf numFmtId="0" fontId="28" fillId="0" borderId="1" xfId="0" applyFont="1" applyFill="1" applyBorder="1" applyAlignment="1">
      <alignment vertical="center" wrapText="1"/>
    </xf>
    <xf numFmtId="169" fontId="28" fillId="0" borderId="1" xfId="0" applyNumberFormat="1" applyFont="1" applyFill="1" applyBorder="1" applyAlignment="1">
      <alignment horizontal="center" vertical="center" wrapText="1"/>
    </xf>
    <xf numFmtId="1" fontId="28" fillId="0" borderId="1" xfId="0" applyNumberFormat="1" applyFont="1" applyFill="1" applyBorder="1" applyAlignment="1">
      <alignment horizontal="center" vertical="center" wrapText="1"/>
    </xf>
    <xf numFmtId="164" fontId="26" fillId="0" borderId="1" xfId="0" applyNumberFormat="1" applyFont="1" applyFill="1" applyBorder="1" applyAlignment="1">
      <alignment horizontal="center" vertical="center" wrapText="1"/>
    </xf>
    <xf numFmtId="9" fontId="26" fillId="0" borderId="1" xfId="0" applyNumberFormat="1" applyFont="1" applyFill="1" applyBorder="1" applyAlignment="1">
      <alignment horizontal="left" vertical="center" wrapText="1"/>
    </xf>
    <xf numFmtId="0" fontId="35" fillId="0" borderId="0" xfId="0" applyFont="1" applyFill="1" applyBorder="1" applyAlignment="1" applyProtection="1">
      <alignment horizontal="justify" vertical="center" wrapText="1"/>
    </xf>
    <xf numFmtId="0" fontId="36" fillId="0" borderId="0" xfId="0" applyFont="1" applyFill="1" applyBorder="1" applyAlignment="1" applyProtection="1">
      <alignment horizontal="left" vertical="center" wrapText="1"/>
    </xf>
    <xf numFmtId="0" fontId="36" fillId="0" borderId="0" xfId="0" applyFont="1" applyFill="1" applyBorder="1" applyAlignment="1" applyProtection="1">
      <alignment vertical="center" wrapText="1"/>
    </xf>
    <xf numFmtId="0" fontId="36" fillId="0" borderId="0" xfId="0" applyFont="1" applyFill="1" applyBorder="1" applyAlignment="1" applyProtection="1">
      <alignment wrapText="1"/>
    </xf>
    <xf numFmtId="0" fontId="36" fillId="0" borderId="0" xfId="0" applyFont="1" applyFill="1" applyAlignment="1" applyProtection="1"/>
    <xf numFmtId="0" fontId="36" fillId="0" borderId="0" xfId="0" applyFont="1" applyFill="1" applyAlignment="1" applyProtection="1">
      <alignment vertical="center"/>
    </xf>
    <xf numFmtId="0" fontId="37" fillId="0" borderId="0" xfId="0" applyFont="1" applyBorder="1" applyAlignment="1"/>
    <xf numFmtId="0" fontId="26" fillId="0" borderId="1" xfId="0" applyFont="1" applyFill="1" applyBorder="1" applyAlignment="1">
      <alignment horizontal="justify" vertical="center" wrapText="1"/>
    </xf>
    <xf numFmtId="9" fontId="19" fillId="3" borderId="1" xfId="0" applyNumberFormat="1" applyFont="1" applyFill="1" applyBorder="1" applyAlignment="1">
      <alignment horizontal="center" vertical="center" wrapText="1"/>
    </xf>
    <xf numFmtId="169" fontId="19" fillId="3" borderId="1" xfId="0" applyNumberFormat="1" applyFont="1" applyFill="1" applyBorder="1" applyAlignment="1">
      <alignment horizontal="center" vertical="center" wrapText="1"/>
    </xf>
    <xf numFmtId="169" fontId="6" fillId="3"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1" fontId="26" fillId="0" borderId="1" xfId="0" applyNumberFormat="1" applyFont="1" applyFill="1" applyBorder="1" applyAlignment="1">
      <alignment horizontal="center" vertical="center" wrapText="1"/>
    </xf>
    <xf numFmtId="3" fontId="28" fillId="0" borderId="1" xfId="0" applyNumberFormat="1" applyFont="1" applyFill="1" applyBorder="1" applyAlignment="1">
      <alignment horizontal="center" vertical="center" wrapText="1"/>
    </xf>
    <xf numFmtId="0" fontId="36" fillId="0" borderId="0" xfId="0" applyFont="1" applyFill="1" applyBorder="1" applyAlignment="1" applyProtection="1">
      <alignment horizontal="left"/>
    </xf>
    <xf numFmtId="0" fontId="20" fillId="0" borderId="0" xfId="0" applyFont="1" applyFill="1"/>
    <xf numFmtId="0" fontId="20" fillId="0" borderId="0" xfId="0" applyFont="1" applyFill="1" applyAlignment="1">
      <alignment vertical="center"/>
    </xf>
    <xf numFmtId="0" fontId="20" fillId="0" borderId="0" xfId="0" applyFont="1" applyFill="1" applyBorder="1" applyAlignment="1" applyProtection="1">
      <alignment horizontal="left" vertical="top" wrapText="1"/>
    </xf>
    <xf numFmtId="168" fontId="23" fillId="0" borderId="0" xfId="2" applyNumberFormat="1" applyFont="1" applyFill="1" applyBorder="1" applyAlignment="1" applyProtection="1">
      <alignment vertical="top" wrapText="1"/>
    </xf>
    <xf numFmtId="0" fontId="22" fillId="0" borderId="0" xfId="0" applyFont="1" applyFill="1" applyBorder="1" applyAlignment="1">
      <alignment horizontal="justify" vertical="center" wrapText="1"/>
    </xf>
    <xf numFmtId="0" fontId="22" fillId="0" borderId="0" xfId="0" applyFont="1" applyFill="1" applyAlignment="1"/>
    <xf numFmtId="0" fontId="20" fillId="0" borderId="0" xfId="0" applyFont="1" applyFill="1" applyBorder="1" applyAlignment="1" applyProtection="1">
      <alignment horizontal="left" vertical="center"/>
    </xf>
    <xf numFmtId="168" fontId="38" fillId="3" borderId="11" xfId="2" applyNumberFormat="1" applyFont="1" applyFill="1" applyBorder="1" applyAlignment="1" applyProtection="1">
      <alignment horizontal="center" vertical="center" wrapText="1"/>
    </xf>
    <xf numFmtId="9" fontId="38" fillId="3" borderId="1" xfId="2" applyNumberFormat="1" applyFont="1" applyFill="1" applyBorder="1" applyAlignment="1" applyProtection="1">
      <alignment horizontal="center" vertical="center" wrapText="1"/>
    </xf>
    <xf numFmtId="9" fontId="38" fillId="3" borderId="11" xfId="2" applyNumberFormat="1" applyFont="1" applyFill="1" applyBorder="1" applyAlignment="1" applyProtection="1">
      <alignment horizontal="center" vertical="center" wrapText="1"/>
    </xf>
    <xf numFmtId="168" fontId="38" fillId="3" borderId="1" xfId="2" applyNumberFormat="1" applyFont="1" applyFill="1" applyBorder="1" applyAlignment="1" applyProtection="1">
      <alignment horizontal="center" vertical="center" wrapText="1"/>
    </xf>
    <xf numFmtId="10" fontId="38" fillId="3" borderId="1" xfId="2" applyNumberFormat="1" applyFont="1" applyFill="1" applyBorder="1" applyAlignment="1" applyProtection="1">
      <alignment horizontal="center" vertical="center" wrapText="1"/>
    </xf>
    <xf numFmtId="168" fontId="38" fillId="3" borderId="1" xfId="2" applyNumberFormat="1" applyFont="1" applyFill="1" applyBorder="1" applyAlignment="1" applyProtection="1">
      <alignment horizontal="right" vertical="center" wrapText="1"/>
    </xf>
    <xf numFmtId="10" fontId="38" fillId="3" borderId="1" xfId="2" applyNumberFormat="1" applyFont="1" applyFill="1" applyBorder="1" applyAlignment="1" applyProtection="1">
      <alignment horizontal="right" vertical="center" wrapText="1"/>
    </xf>
    <xf numFmtId="0" fontId="38" fillId="3" borderId="29" xfId="0" applyFont="1" applyFill="1" applyBorder="1" applyAlignment="1" applyProtection="1">
      <alignment vertical="center" wrapText="1"/>
    </xf>
    <xf numFmtId="168" fontId="38" fillId="3" borderId="12" xfId="2" applyNumberFormat="1" applyFont="1" applyFill="1" applyBorder="1" applyAlignment="1" applyProtection="1">
      <alignment horizontal="center" vertical="center" wrapText="1"/>
    </xf>
    <xf numFmtId="10" fontId="38" fillId="3" borderId="12" xfId="2" applyNumberFormat="1" applyFont="1" applyFill="1" applyBorder="1" applyAlignment="1" applyProtection="1">
      <alignment horizontal="right" vertical="center" wrapText="1"/>
    </xf>
    <xf numFmtId="168" fontId="38" fillId="3" borderId="12" xfId="2" applyNumberFormat="1" applyFont="1" applyFill="1" applyBorder="1" applyAlignment="1" applyProtection="1">
      <alignment horizontal="right" vertical="center" wrapText="1"/>
    </xf>
    <xf numFmtId="0" fontId="38" fillId="3" borderId="30" xfId="0" applyFont="1" applyFill="1" applyBorder="1" applyAlignment="1" applyProtection="1">
      <alignment vertical="center" wrapText="1"/>
    </xf>
    <xf numFmtId="168" fontId="38" fillId="3" borderId="11" xfId="2" applyNumberFormat="1" applyFont="1" applyFill="1" applyBorder="1" applyAlignment="1" applyProtection="1">
      <alignment horizontal="right" vertical="center" wrapText="1"/>
    </xf>
    <xf numFmtId="10" fontId="38" fillId="3" borderId="11" xfId="2" applyNumberFormat="1" applyFont="1" applyFill="1" applyBorder="1" applyAlignment="1" applyProtection="1">
      <alignment horizontal="right" vertical="center" wrapText="1"/>
    </xf>
    <xf numFmtId="165" fontId="38" fillId="3" borderId="1" xfId="0" applyNumberFormat="1" applyFont="1" applyFill="1" applyBorder="1" applyAlignment="1">
      <alignment horizontal="center" vertical="center" wrapText="1"/>
    </xf>
    <xf numFmtId="0" fontId="38" fillId="3" borderId="27" xfId="0" applyFont="1" applyFill="1" applyBorder="1" applyAlignment="1" applyProtection="1">
      <alignment vertical="center" wrapText="1"/>
    </xf>
    <xf numFmtId="0" fontId="38" fillId="3" borderId="27" xfId="0" applyFont="1" applyFill="1" applyBorder="1" applyAlignment="1" applyProtection="1">
      <alignment horizontal="left" vertical="center" wrapText="1"/>
    </xf>
    <xf numFmtId="0" fontId="38" fillId="3" borderId="29" xfId="0" applyFont="1" applyFill="1" applyBorder="1" applyAlignment="1" applyProtection="1">
      <alignment horizontal="left" vertical="center" wrapText="1"/>
    </xf>
    <xf numFmtId="0" fontId="38" fillId="3" borderId="30" xfId="0" applyFont="1" applyFill="1" applyBorder="1" applyAlignment="1" applyProtection="1">
      <alignment horizontal="left" vertical="center" wrapText="1"/>
    </xf>
    <xf numFmtId="164" fontId="38" fillId="3" borderId="11" xfId="2" applyNumberFormat="1" applyFont="1" applyFill="1" applyBorder="1" applyAlignment="1" applyProtection="1">
      <alignment horizontal="center" vertical="center" wrapText="1"/>
    </xf>
    <xf numFmtId="0" fontId="38" fillId="3" borderId="5" xfId="0" applyFont="1" applyFill="1" applyBorder="1" applyAlignment="1" applyProtection="1">
      <alignment vertical="center" wrapText="1"/>
    </xf>
    <xf numFmtId="168" fontId="38" fillId="3" borderId="1" xfId="2" applyNumberFormat="1" applyFont="1" applyFill="1" applyBorder="1" applyAlignment="1" applyProtection="1">
      <alignment vertical="center" wrapText="1"/>
    </xf>
    <xf numFmtId="165" fontId="38" fillId="3" borderId="12" xfId="0" applyNumberFormat="1" applyFont="1" applyFill="1" applyBorder="1" applyAlignment="1">
      <alignment horizontal="center" vertical="center" wrapText="1"/>
    </xf>
    <xf numFmtId="0" fontId="38" fillId="0" borderId="1" xfId="0" applyFont="1" applyFill="1" applyBorder="1" applyAlignment="1" applyProtection="1">
      <alignment horizontal="left" vertical="center" wrapText="1"/>
    </xf>
    <xf numFmtId="168" fontId="38" fillId="0" borderId="1" xfId="2" applyNumberFormat="1" applyFont="1" applyFill="1" applyBorder="1" applyAlignment="1" applyProtection="1">
      <alignment vertical="center" wrapText="1"/>
    </xf>
    <xf numFmtId="10" fontId="38" fillId="0" borderId="1" xfId="2" applyNumberFormat="1" applyFont="1" applyFill="1" applyBorder="1" applyAlignment="1" applyProtection="1">
      <alignment vertical="center" wrapText="1"/>
    </xf>
    <xf numFmtId="10" fontId="38" fillId="3" borderId="1" xfId="2" applyNumberFormat="1" applyFont="1" applyFill="1" applyBorder="1" applyAlignment="1" applyProtection="1">
      <alignment vertical="center" wrapText="1"/>
    </xf>
    <xf numFmtId="164" fontId="38" fillId="0" borderId="1" xfId="0" applyNumberFormat="1" applyFont="1" applyFill="1" applyBorder="1" applyAlignment="1" applyProtection="1">
      <alignment horizontal="left" vertical="center" wrapText="1"/>
    </xf>
    <xf numFmtId="168" fontId="38" fillId="2" borderId="11" xfId="2" applyNumberFormat="1" applyFont="1" applyFill="1" applyBorder="1" applyAlignment="1" applyProtection="1">
      <alignment horizontal="center" vertical="center" wrapText="1"/>
    </xf>
    <xf numFmtId="0" fontId="38" fillId="0" borderId="1" xfId="0" applyFont="1" applyFill="1" applyBorder="1" applyAlignment="1" applyProtection="1">
      <alignment vertical="center"/>
    </xf>
    <xf numFmtId="9" fontId="38" fillId="3" borderId="1" xfId="2" applyNumberFormat="1" applyFont="1" applyFill="1" applyBorder="1" applyAlignment="1" applyProtection="1">
      <alignment vertical="center" wrapText="1"/>
    </xf>
    <xf numFmtId="0" fontId="38" fillId="0" borderId="1" xfId="0" applyFont="1" applyFill="1" applyBorder="1" applyAlignment="1" applyProtection="1">
      <alignment vertical="center" wrapText="1"/>
    </xf>
    <xf numFmtId="0" fontId="38" fillId="2" borderId="1" xfId="0" applyFont="1" applyFill="1" applyBorder="1" applyAlignment="1" applyProtection="1">
      <alignment horizontal="left" vertical="center" wrapText="1"/>
    </xf>
    <xf numFmtId="9" fontId="38" fillId="2" borderId="1" xfId="2" applyNumberFormat="1" applyFont="1" applyFill="1" applyBorder="1" applyAlignment="1" applyProtection="1">
      <alignment horizontal="center" vertical="center" wrapText="1"/>
    </xf>
    <xf numFmtId="0" fontId="38" fillId="2" borderId="1" xfId="0" applyFont="1" applyFill="1" applyBorder="1" applyAlignment="1" applyProtection="1">
      <alignment vertical="center"/>
    </xf>
    <xf numFmtId="10" fontId="38" fillId="0" borderId="1" xfId="2" applyNumberFormat="1" applyFont="1" applyFill="1" applyBorder="1" applyAlignment="1" applyProtection="1">
      <alignment horizontal="center" vertical="center" wrapText="1"/>
    </xf>
    <xf numFmtId="9" fontId="38" fillId="0" borderId="1" xfId="2" applyNumberFormat="1" applyFont="1" applyFill="1" applyBorder="1" applyAlignment="1" applyProtection="1">
      <alignment horizontal="center" vertical="center" wrapText="1"/>
    </xf>
    <xf numFmtId="9" fontId="38" fillId="2" borderId="1" xfId="2" applyNumberFormat="1" applyFont="1" applyFill="1" applyBorder="1" applyAlignment="1" applyProtection="1">
      <alignment vertical="center" wrapText="1"/>
    </xf>
    <xf numFmtId="168" fontId="38" fillId="2" borderId="1" xfId="2" applyNumberFormat="1" applyFont="1" applyFill="1" applyBorder="1" applyAlignment="1" applyProtection="1">
      <alignment vertical="center" wrapText="1"/>
    </xf>
    <xf numFmtId="10" fontId="38" fillId="2" borderId="1" xfId="2" applyNumberFormat="1" applyFont="1" applyFill="1" applyBorder="1" applyAlignment="1" applyProtection="1">
      <alignment vertical="center" wrapText="1"/>
    </xf>
    <xf numFmtId="2" fontId="38" fillId="3" borderId="1" xfId="2" applyNumberFormat="1" applyFont="1" applyFill="1" applyBorder="1" applyAlignment="1" applyProtection="1">
      <alignment vertical="center" wrapText="1"/>
    </xf>
    <xf numFmtId="0" fontId="40" fillId="0" borderId="0" xfId="0" applyFont="1" applyFill="1" applyBorder="1" applyAlignment="1" applyProtection="1">
      <alignment horizontal="justify" vertical="center" wrapText="1"/>
    </xf>
    <xf numFmtId="0" fontId="40" fillId="3" borderId="0" xfId="0" applyFont="1" applyFill="1" applyBorder="1" applyAlignment="1" applyProtection="1">
      <alignment horizontal="justify" vertical="center" wrapText="1"/>
    </xf>
    <xf numFmtId="0" fontId="39" fillId="0" borderId="0" xfId="0" applyFont="1" applyFill="1" applyBorder="1" applyAlignment="1" applyProtection="1">
      <alignment horizontal="left" vertical="center"/>
    </xf>
    <xf numFmtId="0" fontId="39" fillId="0" borderId="0" xfId="0" applyFont="1" applyFill="1" applyBorder="1" applyAlignment="1" applyProtection="1">
      <alignment horizontal="left" vertical="center" wrapText="1"/>
    </xf>
    <xf numFmtId="0" fontId="39" fillId="0" borderId="0" xfId="0" applyFont="1" applyFill="1" applyBorder="1" applyAlignment="1" applyProtection="1">
      <alignment vertical="center" wrapText="1"/>
    </xf>
    <xf numFmtId="0" fontId="39" fillId="3" borderId="0" xfId="0" applyFont="1" applyFill="1" applyBorder="1" applyAlignment="1" applyProtection="1">
      <alignment vertical="center" wrapText="1"/>
    </xf>
    <xf numFmtId="0" fontId="39" fillId="0" borderId="0" xfId="0" applyFont="1" applyFill="1" applyBorder="1" applyAlignment="1" applyProtection="1">
      <alignment vertical="center"/>
    </xf>
    <xf numFmtId="0" fontId="39" fillId="0" borderId="0" xfId="0" applyFont="1" applyFill="1" applyBorder="1" applyAlignment="1" applyProtection="1">
      <alignment wrapText="1"/>
    </xf>
    <xf numFmtId="0" fontId="39" fillId="0" borderId="0" xfId="0" applyFont="1" applyFill="1" applyBorder="1" applyAlignment="1" applyProtection="1"/>
    <xf numFmtId="0" fontId="39" fillId="3" borderId="0" xfId="0" applyFont="1" applyFill="1" applyBorder="1" applyAlignment="1" applyProtection="1">
      <alignment horizontal="left" vertical="center" wrapText="1"/>
    </xf>
    <xf numFmtId="0" fontId="39" fillId="3"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Alignment="1" applyProtection="1">
      <alignment vertical="center"/>
    </xf>
    <xf numFmtId="164" fontId="39" fillId="0" borderId="0" xfId="2" applyNumberFormat="1" applyFont="1" applyFill="1" applyBorder="1" applyAlignment="1" applyProtection="1">
      <alignment vertical="center" wrapText="1"/>
    </xf>
    <xf numFmtId="164" fontId="39" fillId="3" borderId="0" xfId="2" applyNumberFormat="1" applyFont="1" applyFill="1" applyBorder="1" applyAlignment="1" applyProtection="1">
      <alignment vertical="center" wrapText="1"/>
    </xf>
    <xf numFmtId="0" fontId="39" fillId="3" borderId="0" xfId="0" applyFont="1" applyFill="1" applyAlignment="1" applyProtection="1">
      <alignment vertical="center"/>
    </xf>
    <xf numFmtId="164" fontId="39" fillId="0" borderId="0" xfId="0" applyNumberFormat="1" applyFont="1" applyFill="1" applyBorder="1" applyAlignment="1" applyProtection="1">
      <alignment horizontal="left" vertical="center"/>
    </xf>
    <xf numFmtId="0" fontId="39" fillId="0" borderId="0" xfId="0" applyFont="1" applyFill="1" applyAlignment="1" applyProtection="1">
      <alignment horizontal="right" vertical="center"/>
    </xf>
    <xf numFmtId="164" fontId="38" fillId="3" borderId="12" xfId="0" applyNumberFormat="1" applyFont="1" applyFill="1" applyBorder="1" applyAlignment="1" applyProtection="1">
      <alignment horizontal="center" vertical="top" wrapText="1"/>
    </xf>
    <xf numFmtId="10" fontId="38" fillId="3" borderId="12" xfId="0" applyNumberFormat="1" applyFont="1" applyFill="1" applyBorder="1" applyAlignment="1" applyProtection="1">
      <alignment horizontal="center" vertical="top" wrapText="1"/>
    </xf>
    <xf numFmtId="10" fontId="38" fillId="3" borderId="25" xfId="0" applyNumberFormat="1" applyFont="1" applyFill="1" applyBorder="1" applyAlignment="1" applyProtection="1">
      <alignment horizontal="center" vertical="top" wrapText="1"/>
    </xf>
    <xf numFmtId="0" fontId="42" fillId="3" borderId="29" xfId="0" applyFont="1" applyFill="1" applyBorder="1" applyAlignment="1" applyProtection="1">
      <alignment vertical="center" wrapText="1"/>
    </xf>
    <xf numFmtId="0" fontId="44" fillId="0" borderId="0" xfId="0" applyFont="1" applyBorder="1" applyAlignment="1"/>
    <xf numFmtId="0" fontId="43" fillId="0" borderId="0" xfId="0" applyFont="1" applyFill="1" applyBorder="1" applyAlignment="1" applyProtection="1">
      <alignment horizontal="left" vertical="center"/>
    </xf>
    <xf numFmtId="0" fontId="43" fillId="0" borderId="0" xfId="0" applyFont="1" applyFill="1" applyAlignment="1">
      <alignment vertical="center"/>
    </xf>
    <xf numFmtId="0" fontId="43" fillId="0" borderId="0" xfId="0" applyFont="1" applyFill="1" applyBorder="1" applyAlignment="1" applyProtection="1">
      <alignment horizontal="left" vertical="center" wrapText="1"/>
    </xf>
    <xf numFmtId="168" fontId="42" fillId="0" borderId="0" xfId="2" applyNumberFormat="1" applyFont="1" applyFill="1" applyBorder="1" applyAlignment="1" applyProtection="1">
      <alignment vertical="center" wrapText="1"/>
    </xf>
    <xf numFmtId="0" fontId="44" fillId="0" borderId="0" xfId="0" applyFont="1" applyFill="1" applyBorder="1" applyAlignment="1">
      <alignment horizontal="justify" vertical="center" wrapText="1"/>
    </xf>
    <xf numFmtId="0" fontId="43" fillId="0" borderId="0" xfId="0" applyFont="1" applyFill="1" applyBorder="1" applyAlignment="1" applyProtection="1">
      <alignment vertical="center" wrapText="1"/>
    </xf>
    <xf numFmtId="0" fontId="43" fillId="0" borderId="0" xfId="0" applyFont="1" applyFill="1" applyBorder="1" applyAlignment="1" applyProtection="1">
      <alignment wrapText="1"/>
    </xf>
    <xf numFmtId="0" fontId="44" fillId="0" borderId="0" xfId="0" applyFont="1" applyAlignment="1"/>
    <xf numFmtId="0" fontId="43" fillId="0" borderId="0" xfId="0" applyFont="1" applyFill="1" applyBorder="1" applyAlignment="1" applyProtection="1"/>
    <xf numFmtId="0" fontId="43" fillId="0" borderId="0" xfId="0" applyFont="1" applyFill="1" applyBorder="1" applyAlignment="1" applyProtection="1">
      <alignment horizontal="left"/>
    </xf>
    <xf numFmtId="0" fontId="43" fillId="0" borderId="0" xfId="0" applyFont="1" applyFill="1" applyAlignment="1"/>
    <xf numFmtId="0" fontId="43" fillId="0" borderId="0" xfId="0" applyFont="1" applyFill="1" applyAlignment="1" applyProtection="1">
      <alignment horizontal="left" vertical="center"/>
    </xf>
    <xf numFmtId="0" fontId="43" fillId="0" borderId="0" xfId="0" applyFont="1" applyFill="1" applyAlignment="1" applyProtection="1">
      <alignment horizontal="left"/>
    </xf>
    <xf numFmtId="0" fontId="43" fillId="0" borderId="0" xfId="0" applyFont="1" applyFill="1" applyAlignment="1" applyProtection="1"/>
    <xf numFmtId="0" fontId="44" fillId="0" borderId="0" xfId="0" applyFont="1" applyFill="1" applyBorder="1" applyAlignment="1">
      <alignment horizontal="justify" wrapText="1"/>
    </xf>
    <xf numFmtId="168" fontId="38" fillId="3" borderId="10" xfId="2" applyNumberFormat="1" applyFont="1" applyFill="1" applyBorder="1" applyAlignment="1" applyProtection="1">
      <alignment horizontal="center" vertical="center" wrapText="1"/>
    </xf>
    <xf numFmtId="168" fontId="38" fillId="3" borderId="5" xfId="2" applyNumberFormat="1" applyFont="1" applyFill="1" applyBorder="1" applyAlignment="1" applyProtection="1">
      <alignment horizontal="center" vertical="center" wrapText="1"/>
    </xf>
    <xf numFmtId="9" fontId="38" fillId="3" borderId="5" xfId="2" applyNumberFormat="1" applyFont="1" applyFill="1" applyBorder="1" applyAlignment="1" applyProtection="1">
      <alignment horizontal="center" vertical="center" wrapText="1"/>
    </xf>
    <xf numFmtId="169" fontId="38" fillId="3" borderId="5" xfId="2" applyNumberFormat="1" applyFont="1" applyFill="1" applyBorder="1" applyAlignment="1" applyProtection="1">
      <alignment horizontal="center" vertical="center" wrapText="1"/>
    </xf>
    <xf numFmtId="164" fontId="38" fillId="3" borderId="1" xfId="0" applyNumberFormat="1" applyFont="1" applyFill="1" applyBorder="1" applyAlignment="1" applyProtection="1">
      <alignment horizontal="left" vertical="center" wrapText="1"/>
    </xf>
    <xf numFmtId="0" fontId="38" fillId="3" borderId="11" xfId="0" applyFont="1" applyFill="1" applyBorder="1" applyAlignment="1" applyProtection="1">
      <alignment horizontal="left" vertical="center" wrapText="1"/>
    </xf>
    <xf numFmtId="0" fontId="38" fillId="3" borderId="1" xfId="0" applyFont="1" applyFill="1" applyBorder="1" applyAlignment="1" applyProtection="1">
      <alignment horizontal="left" vertical="center" wrapText="1"/>
    </xf>
    <xf numFmtId="0" fontId="38" fillId="3" borderId="12" xfId="0" applyFont="1" applyFill="1" applyBorder="1" applyAlignment="1" applyProtection="1">
      <alignment horizontal="left" vertical="center" wrapText="1"/>
    </xf>
    <xf numFmtId="168" fontId="38" fillId="3" borderId="1" xfId="2" applyNumberFormat="1" applyFont="1" applyFill="1" applyBorder="1" applyAlignment="1" applyProtection="1">
      <alignment horizontal="center" vertical="center" wrapText="1"/>
    </xf>
    <xf numFmtId="0" fontId="27" fillId="0" borderId="1" xfId="0" applyFont="1" applyFill="1" applyBorder="1" applyAlignment="1">
      <alignment horizontal="center" vertical="center" wrapText="1"/>
    </xf>
    <xf numFmtId="0" fontId="6" fillId="4" borderId="0" xfId="0" applyFont="1" applyFill="1" applyAlignment="1">
      <alignment vertical="center"/>
    </xf>
    <xf numFmtId="0" fontId="20" fillId="4" borderId="0" xfId="0" applyFont="1" applyFill="1" applyAlignment="1">
      <alignment vertical="center"/>
    </xf>
    <xf numFmtId="0" fontId="47" fillId="0" borderId="0"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7" fillId="3" borderId="0" xfId="0" applyFont="1" applyFill="1" applyBorder="1" applyAlignment="1" applyProtection="1">
      <alignment vertical="center"/>
    </xf>
    <xf numFmtId="165" fontId="46" fillId="3" borderId="12" xfId="0" applyNumberFormat="1" applyFont="1" applyFill="1" applyBorder="1" applyAlignment="1">
      <alignment horizontal="center" vertical="center" wrapText="1"/>
    </xf>
    <xf numFmtId="165" fontId="46" fillId="3" borderId="12" xfId="0" applyNumberFormat="1" applyFont="1" applyFill="1" applyBorder="1" applyAlignment="1">
      <alignment horizontal="left" vertical="center" wrapText="1"/>
    </xf>
    <xf numFmtId="165" fontId="46" fillId="3" borderId="30" xfId="0" applyNumberFormat="1" applyFont="1" applyFill="1" applyBorder="1" applyAlignment="1">
      <alignment horizontal="left" vertical="center" wrapText="1"/>
    </xf>
    <xf numFmtId="165" fontId="38" fillId="3" borderId="1" xfId="0" applyNumberFormat="1" applyFont="1" applyFill="1" applyBorder="1" applyAlignment="1">
      <alignment vertical="center" wrapText="1"/>
    </xf>
    <xf numFmtId="0" fontId="38" fillId="3" borderId="1" xfId="0" applyFont="1" applyFill="1" applyBorder="1" applyAlignment="1">
      <alignment horizontal="center" vertical="center"/>
    </xf>
    <xf numFmtId="0" fontId="19" fillId="0" borderId="0" xfId="0" applyFont="1" applyFill="1" applyAlignment="1">
      <alignment horizontal="center" vertical="center"/>
    </xf>
    <xf numFmtId="165" fontId="38" fillId="3" borderId="28" xfId="0" applyNumberFormat="1" applyFont="1" applyFill="1" applyBorder="1" applyAlignment="1">
      <alignment horizontal="center" vertical="center" wrapText="1"/>
    </xf>
    <xf numFmtId="165" fontId="38" fillId="3" borderId="21" xfId="0" applyNumberFormat="1" applyFont="1" applyFill="1" applyBorder="1" applyAlignment="1">
      <alignment horizontal="center" vertical="center" wrapText="1"/>
    </xf>
    <xf numFmtId="165" fontId="38" fillId="3" borderId="27" xfId="0" applyNumberFormat="1" applyFont="1" applyFill="1" applyBorder="1" applyAlignment="1">
      <alignment horizontal="left" vertical="center" wrapText="1"/>
    </xf>
    <xf numFmtId="165" fontId="38" fillId="3" borderId="29" xfId="0" applyNumberFormat="1" applyFont="1" applyFill="1" applyBorder="1" applyAlignment="1">
      <alignment horizontal="left" vertical="center" wrapText="1"/>
    </xf>
    <xf numFmtId="165" fontId="38" fillId="3" borderId="11" xfId="0" applyNumberFormat="1" applyFont="1" applyFill="1" applyBorder="1" applyAlignment="1">
      <alignment horizontal="left" vertical="center" wrapText="1"/>
    </xf>
    <xf numFmtId="165" fontId="38" fillId="3" borderId="1" xfId="0" applyNumberFormat="1" applyFont="1" applyFill="1" applyBorder="1" applyAlignment="1">
      <alignment horizontal="left" vertical="center" wrapText="1"/>
    </xf>
    <xf numFmtId="0" fontId="26" fillId="0" borderId="1" xfId="0" applyFont="1" applyFill="1" applyBorder="1" applyAlignment="1">
      <alignment vertical="center" wrapText="1"/>
    </xf>
    <xf numFmtId="9" fontId="19" fillId="0" borderId="1" xfId="0" applyNumberFormat="1" applyFont="1" applyFill="1" applyBorder="1" applyAlignment="1">
      <alignment horizontal="center" vertical="center" wrapText="1"/>
    </xf>
    <xf numFmtId="169" fontId="19" fillId="0" borderId="1" xfId="0" applyNumberFormat="1" applyFont="1" applyFill="1" applyBorder="1" applyAlignment="1">
      <alignment horizontal="center" vertical="center" wrapText="1"/>
    </xf>
    <xf numFmtId="169" fontId="6" fillId="0" borderId="1" xfId="0" applyNumberFormat="1" applyFont="1" applyFill="1" applyBorder="1" applyAlignment="1">
      <alignment horizontal="center" vertical="center" wrapText="1"/>
    </xf>
    <xf numFmtId="165" fontId="38" fillId="3" borderId="1" xfId="0" applyNumberFormat="1" applyFont="1" applyFill="1" applyBorder="1" applyAlignment="1">
      <alignment horizontal="center" vertical="center" wrapText="1"/>
    </xf>
    <xf numFmtId="164" fontId="38" fillId="3" borderId="10" xfId="0" applyNumberFormat="1" applyFont="1" applyFill="1" applyBorder="1" applyAlignment="1" applyProtection="1">
      <alignment horizontal="center" vertical="center" wrapText="1"/>
    </xf>
    <xf numFmtId="164" fontId="38" fillId="3" borderId="1" xfId="0" applyNumberFormat="1" applyFont="1" applyFill="1" applyBorder="1" applyAlignment="1" applyProtection="1">
      <alignment horizontal="left" vertical="center" wrapText="1"/>
    </xf>
    <xf numFmtId="0" fontId="38" fillId="3" borderId="1" xfId="0" applyFont="1" applyFill="1" applyBorder="1" applyAlignment="1" applyProtection="1">
      <alignment horizontal="left" vertical="center" wrapText="1"/>
    </xf>
    <xf numFmtId="168" fontId="38" fillId="3" borderId="1" xfId="2" applyNumberFormat="1" applyFont="1" applyFill="1" applyBorder="1" applyAlignment="1" applyProtection="1">
      <alignment horizontal="center" vertical="center" wrapText="1"/>
    </xf>
    <xf numFmtId="168" fontId="38" fillId="3" borderId="1" xfId="2" applyNumberFormat="1" applyFont="1" applyFill="1" applyBorder="1" applyAlignment="1" applyProtection="1">
      <alignment horizontal="center" vertical="center" wrapText="1"/>
    </xf>
    <xf numFmtId="0" fontId="27" fillId="0" borderId="1" xfId="0" applyFont="1" applyFill="1" applyBorder="1" applyAlignment="1">
      <alignment horizontal="center" vertical="center" wrapText="1"/>
    </xf>
    <xf numFmtId="164" fontId="38" fillId="3" borderId="11" xfId="0" applyNumberFormat="1" applyFont="1" applyFill="1" applyBorder="1" applyAlignment="1" applyProtection="1">
      <alignment horizontal="left" vertical="center" wrapText="1"/>
    </xf>
    <xf numFmtId="168" fontId="49" fillId="3" borderId="11" xfId="2" applyNumberFormat="1" applyFont="1" applyFill="1" applyBorder="1" applyAlignment="1" applyProtection="1">
      <alignment horizontal="center" vertical="center" wrapText="1"/>
    </xf>
    <xf numFmtId="9" fontId="49" fillId="3" borderId="1" xfId="2" applyNumberFormat="1" applyFont="1" applyFill="1" applyBorder="1" applyAlignment="1" applyProtection="1">
      <alignment horizontal="center" vertical="center" wrapText="1"/>
    </xf>
    <xf numFmtId="168" fontId="38" fillId="3" borderId="11" xfId="2" applyNumberFormat="1" applyFont="1" applyFill="1" applyBorder="1" applyAlignment="1" applyProtection="1">
      <alignment horizontal="left" vertical="center" wrapText="1"/>
    </xf>
    <xf numFmtId="1" fontId="38" fillId="3" borderId="11" xfId="2" applyNumberFormat="1" applyFont="1" applyFill="1" applyBorder="1" applyAlignment="1" applyProtection="1">
      <alignment horizontal="center" vertical="center" wrapText="1"/>
    </xf>
    <xf numFmtId="168" fontId="49" fillId="3" borderId="1" xfId="2" applyNumberFormat="1" applyFont="1" applyFill="1" applyBorder="1" applyAlignment="1" applyProtection="1">
      <alignment horizontal="center" vertical="center" wrapText="1"/>
    </xf>
    <xf numFmtId="9" fontId="49" fillId="3" borderId="11" xfId="2" applyNumberFormat="1" applyFont="1" applyFill="1" applyBorder="1" applyAlignment="1" applyProtection="1">
      <alignment horizontal="center" vertical="center" wrapText="1"/>
    </xf>
    <xf numFmtId="1" fontId="38" fillId="3" borderId="1" xfId="2" applyNumberFormat="1" applyFont="1" applyFill="1" applyBorder="1" applyAlignment="1" applyProtection="1">
      <alignment horizontal="center" vertical="center" wrapText="1"/>
    </xf>
    <xf numFmtId="169" fontId="38" fillId="3" borderId="1" xfId="2" applyNumberFormat="1" applyFont="1" applyFill="1" applyBorder="1" applyAlignment="1" applyProtection="1">
      <alignment horizontal="center" vertical="center" wrapText="1"/>
    </xf>
    <xf numFmtId="9" fontId="49" fillId="3" borderId="1" xfId="2" applyNumberFormat="1" applyFont="1" applyFill="1" applyBorder="1" applyAlignment="1" applyProtection="1">
      <alignment horizontal="right" vertical="center" wrapText="1"/>
    </xf>
    <xf numFmtId="9" fontId="38" fillId="3" borderId="1" xfId="2" applyNumberFormat="1" applyFont="1" applyFill="1" applyBorder="1" applyAlignment="1" applyProtection="1">
      <alignment horizontal="right" vertical="center" wrapText="1"/>
    </xf>
    <xf numFmtId="0" fontId="49" fillId="3" borderId="29" xfId="0" applyFont="1" applyFill="1" applyBorder="1" applyAlignment="1" applyProtection="1">
      <alignment vertical="center" wrapText="1"/>
    </xf>
    <xf numFmtId="10" fontId="49" fillId="3" borderId="1" xfId="2" applyNumberFormat="1" applyFont="1" applyFill="1" applyBorder="1" applyAlignment="1" applyProtection="1">
      <alignment horizontal="right" vertical="center" wrapText="1"/>
    </xf>
    <xf numFmtId="164" fontId="38" fillId="3" borderId="12" xfId="0" applyNumberFormat="1" applyFont="1" applyFill="1" applyBorder="1" applyAlignment="1" applyProtection="1">
      <alignment horizontal="left" vertical="center" wrapText="1"/>
    </xf>
    <xf numFmtId="168" fontId="49" fillId="3" borderId="12" xfId="2" applyNumberFormat="1" applyFont="1" applyFill="1" applyBorder="1" applyAlignment="1" applyProtection="1">
      <alignment horizontal="center" vertical="center" wrapText="1"/>
    </xf>
    <xf numFmtId="10" fontId="49" fillId="3" borderId="12" xfId="2" applyNumberFormat="1" applyFont="1" applyFill="1" applyBorder="1" applyAlignment="1" applyProtection="1">
      <alignment horizontal="right" vertical="center" wrapText="1"/>
    </xf>
    <xf numFmtId="0" fontId="49" fillId="3" borderId="30" xfId="0" applyFont="1" applyFill="1" applyBorder="1" applyAlignment="1" applyProtection="1">
      <alignment vertical="center" wrapText="1"/>
    </xf>
    <xf numFmtId="0" fontId="38" fillId="3" borderId="33" xfId="0" applyFont="1" applyFill="1" applyBorder="1" applyAlignment="1" applyProtection="1">
      <alignment vertical="center"/>
    </xf>
    <xf numFmtId="168" fontId="50" fillId="3" borderId="1" xfId="2" applyNumberFormat="1" applyFont="1" applyFill="1" applyBorder="1" applyAlignment="1" applyProtection="1">
      <alignment horizontal="right" vertical="center" wrapText="1"/>
    </xf>
    <xf numFmtId="0" fontId="38" fillId="3" borderId="34" xfId="0" applyFont="1" applyFill="1" applyBorder="1" applyAlignment="1" applyProtection="1">
      <alignment vertical="center"/>
    </xf>
    <xf numFmtId="168" fontId="50" fillId="3" borderId="12" xfId="2" applyNumberFormat="1" applyFont="1" applyFill="1" applyBorder="1" applyAlignment="1" applyProtection="1">
      <alignment horizontal="right" vertical="center" wrapText="1"/>
    </xf>
    <xf numFmtId="0" fontId="38" fillId="3" borderId="36" xfId="0" applyFont="1" applyFill="1" applyBorder="1" applyAlignment="1" applyProtection="1">
      <alignment vertical="center"/>
    </xf>
    <xf numFmtId="0" fontId="38" fillId="3" borderId="31" xfId="0" applyFont="1" applyFill="1" applyBorder="1" applyAlignment="1" applyProtection="1">
      <alignment vertical="top" wrapText="1"/>
    </xf>
    <xf numFmtId="168" fontId="50" fillId="3" borderId="1" xfId="2" applyNumberFormat="1" applyFont="1" applyFill="1" applyBorder="1" applyAlignment="1" applyProtection="1">
      <alignment horizontal="center" vertical="center" wrapText="1"/>
    </xf>
    <xf numFmtId="0" fontId="38" fillId="3" borderId="29" xfId="0" applyFont="1" applyFill="1" applyBorder="1" applyAlignment="1" applyProtection="1">
      <alignment vertical="top" wrapText="1"/>
    </xf>
    <xf numFmtId="0" fontId="38" fillId="3" borderId="34" xfId="0" applyFont="1" applyFill="1" applyBorder="1" applyAlignment="1" applyProtection="1">
      <alignment vertical="top" wrapText="1"/>
    </xf>
    <xf numFmtId="164" fontId="38" fillId="3" borderId="10" xfId="0" applyNumberFormat="1" applyFont="1" applyFill="1" applyBorder="1" applyAlignment="1" applyProtection="1">
      <alignment horizontal="left" vertical="center" wrapText="1"/>
    </xf>
    <xf numFmtId="168" fontId="49" fillId="3" borderId="10" xfId="2" applyNumberFormat="1" applyFont="1" applyFill="1" applyBorder="1" applyAlignment="1" applyProtection="1">
      <alignment horizontal="center" vertical="center" wrapText="1"/>
    </xf>
    <xf numFmtId="9" fontId="38" fillId="3" borderId="10" xfId="2" applyNumberFormat="1" applyFont="1" applyFill="1" applyBorder="1" applyAlignment="1" applyProtection="1">
      <alignment horizontal="center" vertical="center" wrapText="1"/>
    </xf>
    <xf numFmtId="9" fontId="38" fillId="3" borderId="52" xfId="2" applyNumberFormat="1" applyFont="1" applyFill="1" applyBorder="1" applyAlignment="1" applyProtection="1">
      <alignment horizontal="center" vertical="center" wrapText="1"/>
    </xf>
    <xf numFmtId="0" fontId="38" fillId="3" borderId="1" xfId="0" applyFont="1" applyFill="1" applyBorder="1" applyAlignment="1" applyProtection="1">
      <alignment horizontal="left" vertical="top" wrapText="1"/>
    </xf>
    <xf numFmtId="10" fontId="38" fillId="3" borderId="4" xfId="2" applyNumberFormat="1" applyFont="1" applyFill="1" applyBorder="1" applyAlignment="1" applyProtection="1">
      <alignment horizontal="center" vertical="center" wrapText="1"/>
    </xf>
    <xf numFmtId="0" fontId="51" fillId="3" borderId="1" xfId="0" applyFont="1" applyFill="1" applyBorder="1" applyAlignment="1">
      <alignment vertical="center"/>
    </xf>
    <xf numFmtId="168" fontId="52" fillId="3" borderId="1" xfId="2" applyNumberFormat="1" applyFont="1" applyFill="1" applyBorder="1" applyAlignment="1" applyProtection="1">
      <alignment horizontal="center" vertical="center" wrapText="1"/>
    </xf>
    <xf numFmtId="10" fontId="49" fillId="3" borderId="1" xfId="2" applyNumberFormat="1" applyFont="1" applyFill="1" applyBorder="1" applyAlignment="1" applyProtection="1">
      <alignment horizontal="center" vertical="center" wrapText="1"/>
    </xf>
    <xf numFmtId="168" fontId="50" fillId="3" borderId="12" xfId="2" applyNumberFormat="1" applyFont="1" applyFill="1" applyBorder="1" applyAlignment="1" applyProtection="1">
      <alignment horizontal="center" vertical="center" wrapText="1"/>
    </xf>
    <xf numFmtId="10" fontId="38" fillId="3" borderId="12" xfId="2" applyNumberFormat="1" applyFont="1" applyFill="1" applyBorder="1" applyAlignment="1" applyProtection="1">
      <alignment horizontal="center" vertical="center" wrapText="1"/>
    </xf>
    <xf numFmtId="0" fontId="42" fillId="3" borderId="27" xfId="0" applyFont="1" applyFill="1" applyBorder="1" applyAlignment="1" applyProtection="1">
      <alignment vertical="top" wrapText="1"/>
    </xf>
    <xf numFmtId="0" fontId="42" fillId="3" borderId="29" xfId="0" applyFont="1" applyFill="1" applyBorder="1" applyAlignment="1" applyProtection="1">
      <alignment vertical="top" wrapText="1"/>
    </xf>
    <xf numFmtId="0" fontId="42" fillId="3" borderId="30" xfId="0" applyFont="1" applyFill="1" applyBorder="1" applyAlignment="1" applyProtection="1">
      <alignment vertical="center" wrapText="1"/>
    </xf>
    <xf numFmtId="169" fontId="38" fillId="3" borderId="12" xfId="2" applyNumberFormat="1" applyFont="1" applyFill="1" applyBorder="1" applyAlignment="1" applyProtection="1">
      <alignment horizontal="center" vertical="center" wrapText="1"/>
    </xf>
    <xf numFmtId="10" fontId="38" fillId="3" borderId="25" xfId="2" applyNumberFormat="1" applyFont="1" applyFill="1" applyBorder="1" applyAlignment="1" applyProtection="1">
      <alignment horizontal="center" vertical="center" wrapText="1"/>
    </xf>
    <xf numFmtId="0" fontId="38" fillId="3" borderId="5" xfId="0" applyFont="1" applyFill="1" applyBorder="1" applyAlignment="1" applyProtection="1">
      <alignment horizontal="left" vertical="center" wrapText="1"/>
    </xf>
    <xf numFmtId="0" fontId="42" fillId="3" borderId="31" xfId="0" applyFont="1" applyFill="1" applyBorder="1" applyAlignment="1" applyProtection="1">
      <alignment vertical="center" wrapText="1"/>
    </xf>
    <xf numFmtId="169" fontId="38" fillId="3" borderId="11" xfId="2" applyNumberFormat="1" applyFont="1" applyFill="1" applyBorder="1" applyAlignment="1" applyProtection="1">
      <alignment horizontal="center" vertical="center" wrapText="1"/>
    </xf>
    <xf numFmtId="0" fontId="42" fillId="3" borderId="30" xfId="0" applyFont="1" applyFill="1" applyBorder="1" applyAlignment="1" applyProtection="1">
      <alignment vertical="top" wrapText="1"/>
    </xf>
    <xf numFmtId="10" fontId="38" fillId="3" borderId="11" xfId="2" applyNumberFormat="1" applyFont="1" applyFill="1" applyBorder="1" applyAlignment="1" applyProtection="1">
      <alignment horizontal="center" vertical="center" wrapText="1"/>
    </xf>
    <xf numFmtId="0" fontId="42" fillId="3" borderId="27" xfId="0" applyFont="1" applyFill="1" applyBorder="1" applyAlignment="1" applyProtection="1">
      <alignment vertical="center" wrapText="1"/>
    </xf>
    <xf numFmtId="0" fontId="43" fillId="3" borderId="29" xfId="0" applyFont="1" applyFill="1" applyBorder="1" applyAlignment="1" applyProtection="1">
      <alignment vertical="center" wrapText="1"/>
    </xf>
    <xf numFmtId="169" fontId="38" fillId="3" borderId="10" xfId="2" applyNumberFormat="1" applyFont="1" applyFill="1" applyBorder="1" applyAlignment="1" applyProtection="1">
      <alignment horizontal="center" vertical="center" wrapText="1"/>
    </xf>
    <xf numFmtId="10" fontId="38" fillId="3" borderId="10" xfId="2" applyNumberFormat="1" applyFont="1" applyFill="1" applyBorder="1" applyAlignment="1" applyProtection="1">
      <alignment horizontal="center" vertical="center" wrapText="1"/>
    </xf>
    <xf numFmtId="0" fontId="42" fillId="3" borderId="37" xfId="0" applyFont="1" applyFill="1" applyBorder="1" applyAlignment="1" applyProtection="1">
      <alignment vertical="center" wrapText="1"/>
    </xf>
    <xf numFmtId="164" fontId="38" fillId="3" borderId="8" xfId="0" applyNumberFormat="1" applyFont="1" applyFill="1" applyBorder="1" applyAlignment="1" applyProtection="1">
      <alignment horizontal="left" vertical="center" wrapText="1"/>
    </xf>
    <xf numFmtId="0" fontId="42" fillId="3" borderId="1" xfId="0" applyFont="1" applyFill="1" applyBorder="1" applyAlignment="1" applyProtection="1">
      <alignment vertical="center" wrapText="1"/>
    </xf>
    <xf numFmtId="9" fontId="39" fillId="3" borderId="1" xfId="2" applyNumberFormat="1" applyFont="1" applyFill="1" applyBorder="1" applyAlignment="1" applyProtection="1">
      <alignment horizontal="center" vertical="center" wrapText="1"/>
    </xf>
    <xf numFmtId="168" fontId="39" fillId="3" borderId="1" xfId="2" applyNumberFormat="1" applyFont="1" applyFill="1" applyBorder="1" applyAlignment="1" applyProtection="1">
      <alignment horizontal="center" vertical="center" wrapText="1"/>
    </xf>
    <xf numFmtId="10" fontId="39" fillId="3" borderId="1" xfId="2" applyNumberFormat="1" applyFont="1" applyFill="1" applyBorder="1" applyAlignment="1" applyProtection="1">
      <alignment horizontal="center" vertical="center" wrapText="1"/>
    </xf>
    <xf numFmtId="169" fontId="39" fillId="3" borderId="1" xfId="2" applyNumberFormat="1" applyFont="1" applyFill="1" applyBorder="1" applyAlignment="1" applyProtection="1">
      <alignment horizontal="center" vertical="center" wrapText="1"/>
    </xf>
    <xf numFmtId="168" fontId="39" fillId="3" borderId="11" xfId="2" applyNumberFormat="1" applyFont="1" applyFill="1" applyBorder="1" applyAlignment="1" applyProtection="1">
      <alignment horizontal="center" vertical="center" wrapText="1"/>
    </xf>
    <xf numFmtId="168" fontId="39" fillId="3" borderId="12" xfId="2" applyNumberFormat="1" applyFont="1" applyFill="1" applyBorder="1" applyAlignment="1" applyProtection="1">
      <alignment horizontal="center" vertical="center" wrapText="1"/>
    </xf>
    <xf numFmtId="9" fontId="39" fillId="3" borderId="12" xfId="2" applyNumberFormat="1" applyFont="1" applyFill="1" applyBorder="1" applyAlignment="1" applyProtection="1">
      <alignment horizontal="center" vertical="center" wrapText="1"/>
    </xf>
    <xf numFmtId="10" fontId="39" fillId="3" borderId="12" xfId="2" applyNumberFormat="1" applyFont="1" applyFill="1" applyBorder="1" applyAlignment="1" applyProtection="1">
      <alignment horizontal="center" vertical="center" wrapText="1"/>
    </xf>
    <xf numFmtId="169" fontId="39" fillId="3" borderId="12" xfId="2" applyNumberFormat="1" applyFont="1" applyFill="1" applyBorder="1" applyAlignment="1" applyProtection="1">
      <alignment horizontal="center" vertical="center" wrapText="1"/>
    </xf>
    <xf numFmtId="0" fontId="43" fillId="3" borderId="30" xfId="0" applyFont="1" applyFill="1" applyBorder="1" applyAlignment="1" applyProtection="1">
      <alignment vertical="center" wrapText="1"/>
    </xf>
    <xf numFmtId="0" fontId="39" fillId="3" borderId="5" xfId="0" applyFont="1" applyFill="1" applyBorder="1" applyAlignment="1" applyProtection="1">
      <alignment horizontal="left" vertical="center" wrapText="1"/>
    </xf>
    <xf numFmtId="168" fontId="39" fillId="3" borderId="5" xfId="2" applyNumberFormat="1" applyFont="1" applyFill="1" applyBorder="1" applyAlignment="1" applyProtection="1">
      <alignment horizontal="center" vertical="center" wrapText="1"/>
    </xf>
    <xf numFmtId="9" fontId="39" fillId="3" borderId="5" xfId="2" applyNumberFormat="1" applyFont="1" applyFill="1" applyBorder="1" applyAlignment="1" applyProtection="1">
      <alignment horizontal="center" vertical="center" wrapText="1"/>
    </xf>
    <xf numFmtId="10" fontId="39" fillId="3" borderId="5" xfId="2" applyNumberFormat="1" applyFont="1" applyFill="1" applyBorder="1" applyAlignment="1" applyProtection="1">
      <alignment horizontal="center" vertical="center" wrapText="1"/>
    </xf>
    <xf numFmtId="0" fontId="43" fillId="3" borderId="31" xfId="0" applyFont="1" applyFill="1" applyBorder="1" applyAlignment="1" applyProtection="1">
      <alignment vertical="center" wrapText="1"/>
    </xf>
    <xf numFmtId="0" fontId="39" fillId="3" borderId="1" xfId="0" applyFont="1" applyFill="1" applyBorder="1" applyAlignment="1" applyProtection="1">
      <alignment horizontal="left" vertical="center" wrapText="1"/>
    </xf>
    <xf numFmtId="164" fontId="39" fillId="3" borderId="1" xfId="0" applyNumberFormat="1" applyFont="1" applyFill="1" applyBorder="1" applyAlignment="1" applyProtection="1">
      <alignment horizontal="left" vertical="center" wrapText="1"/>
    </xf>
    <xf numFmtId="0" fontId="39" fillId="3" borderId="10" xfId="0" applyFont="1" applyFill="1" applyBorder="1" applyAlignment="1" applyProtection="1">
      <alignment horizontal="left" vertical="center" wrapText="1"/>
    </xf>
    <xf numFmtId="168" fontId="39" fillId="3" borderId="10" xfId="2" applyNumberFormat="1" applyFont="1" applyFill="1" applyBorder="1" applyAlignment="1" applyProtection="1">
      <alignment horizontal="center" vertical="center" wrapText="1"/>
    </xf>
    <xf numFmtId="169" fontId="39" fillId="3" borderId="10" xfId="2" applyNumberFormat="1" applyFont="1" applyFill="1" applyBorder="1" applyAlignment="1" applyProtection="1">
      <alignment horizontal="center" vertical="center" wrapText="1"/>
    </xf>
    <xf numFmtId="10" fontId="39" fillId="3" borderId="10" xfId="2" applyNumberFormat="1" applyFont="1" applyFill="1" applyBorder="1" applyAlignment="1" applyProtection="1">
      <alignment horizontal="center" vertical="center" wrapText="1"/>
    </xf>
    <xf numFmtId="0" fontId="43" fillId="3" borderId="34" xfId="0" applyFont="1" applyFill="1" applyBorder="1" applyAlignment="1" applyProtection="1">
      <alignment vertical="center" wrapText="1"/>
    </xf>
    <xf numFmtId="0" fontId="38" fillId="0" borderId="11" xfId="0" applyFont="1" applyFill="1" applyBorder="1" applyAlignment="1" applyProtection="1">
      <alignment horizontal="left" vertical="center" wrapText="1"/>
    </xf>
    <xf numFmtId="168" fontId="38" fillId="0" borderId="11" xfId="2" applyNumberFormat="1" applyFont="1" applyFill="1" applyBorder="1" applyAlignment="1" applyProtection="1">
      <alignment horizontal="center" vertical="center" wrapText="1"/>
    </xf>
    <xf numFmtId="169" fontId="38" fillId="0" borderId="11" xfId="2" applyNumberFormat="1" applyFont="1" applyFill="1" applyBorder="1" applyAlignment="1" applyProtection="1">
      <alignment horizontal="center" vertical="center" wrapText="1"/>
    </xf>
    <xf numFmtId="168" fontId="39" fillId="0" borderId="11" xfId="2" applyNumberFormat="1" applyFont="1" applyFill="1" applyBorder="1" applyAlignment="1" applyProtection="1">
      <alignment horizontal="center" vertical="center" wrapText="1"/>
    </xf>
    <xf numFmtId="10" fontId="39" fillId="0" borderId="11" xfId="2" applyNumberFormat="1" applyFont="1" applyFill="1" applyBorder="1" applyAlignment="1" applyProtection="1">
      <alignment horizontal="center" vertical="center" wrapText="1"/>
    </xf>
    <xf numFmtId="9" fontId="39" fillId="0" borderId="1" xfId="2" applyNumberFormat="1" applyFont="1" applyFill="1" applyBorder="1" applyAlignment="1" applyProtection="1">
      <alignment horizontal="center" vertical="center" wrapText="1"/>
    </xf>
    <xf numFmtId="9" fontId="39" fillId="0" borderId="11" xfId="2" applyNumberFormat="1" applyFont="1" applyFill="1" applyBorder="1" applyAlignment="1" applyProtection="1">
      <alignment horizontal="center" vertical="center" wrapText="1"/>
    </xf>
    <xf numFmtId="168" fontId="38" fillId="0" borderId="1" xfId="2" applyNumberFormat="1" applyFont="1" applyFill="1" applyBorder="1" applyAlignment="1" applyProtection="1">
      <alignment horizontal="center" vertical="center" wrapText="1"/>
    </xf>
    <xf numFmtId="169" fontId="38" fillId="0" borderId="1" xfId="2" applyNumberFormat="1" applyFont="1" applyFill="1" applyBorder="1" applyAlignment="1" applyProtection="1">
      <alignment horizontal="center" vertical="center" wrapText="1"/>
    </xf>
    <xf numFmtId="168" fontId="39" fillId="0" borderId="1" xfId="2" applyNumberFormat="1" applyFont="1" applyFill="1" applyBorder="1" applyAlignment="1" applyProtection="1">
      <alignment horizontal="center" vertical="center" wrapText="1"/>
    </xf>
    <xf numFmtId="10" fontId="39" fillId="0" borderId="1" xfId="2" applyNumberFormat="1" applyFont="1" applyFill="1" applyBorder="1" applyAlignment="1" applyProtection="1">
      <alignment horizontal="center" vertical="center" wrapText="1"/>
    </xf>
    <xf numFmtId="169" fontId="39" fillId="0" borderId="1" xfId="2" applyNumberFormat="1" applyFont="1" applyFill="1" applyBorder="1" applyAlignment="1" applyProtection="1">
      <alignment horizontal="center" vertical="center" wrapText="1"/>
    </xf>
    <xf numFmtId="0" fontId="43" fillId="0" borderId="29" xfId="0" applyFont="1" applyFill="1" applyBorder="1" applyAlignment="1" applyProtection="1">
      <alignment vertical="center" wrapText="1"/>
    </xf>
    <xf numFmtId="10" fontId="39" fillId="3" borderId="11" xfId="2" applyNumberFormat="1" applyFont="1" applyFill="1" applyBorder="1" applyAlignment="1" applyProtection="1">
      <alignment horizontal="center" vertical="center" wrapText="1"/>
    </xf>
    <xf numFmtId="9" fontId="39" fillId="3" borderId="11" xfId="2" applyNumberFormat="1" applyFont="1" applyFill="1" applyBorder="1" applyAlignment="1" applyProtection="1">
      <alignment horizontal="center" vertical="center" wrapText="1"/>
    </xf>
    <xf numFmtId="9" fontId="38" fillId="3" borderId="12" xfId="2" applyNumberFormat="1" applyFont="1" applyFill="1" applyBorder="1" applyAlignment="1" applyProtection="1">
      <alignment horizontal="center" vertical="center" wrapText="1"/>
    </xf>
    <xf numFmtId="0" fontId="43" fillId="3" borderId="36" xfId="0" applyFont="1" applyFill="1" applyBorder="1" applyAlignment="1" applyProtection="1">
      <alignment vertical="center" wrapText="1"/>
    </xf>
    <xf numFmtId="0" fontId="43" fillId="3" borderId="37" xfId="0" applyFont="1" applyFill="1" applyBorder="1" applyAlignment="1" applyProtection="1">
      <alignment vertical="center" wrapText="1"/>
    </xf>
    <xf numFmtId="0" fontId="42" fillId="3" borderId="1" xfId="0" applyFont="1" applyFill="1" applyBorder="1" applyAlignment="1" applyProtection="1">
      <alignment vertical="top" wrapText="1"/>
    </xf>
    <xf numFmtId="0" fontId="43" fillId="3" borderId="10" xfId="0" applyFont="1" applyFill="1" applyBorder="1" applyAlignment="1" applyProtection="1">
      <alignment vertical="center" wrapText="1"/>
    </xf>
    <xf numFmtId="164" fontId="39" fillId="3" borderId="8" xfId="0" applyNumberFormat="1" applyFont="1" applyFill="1" applyBorder="1" applyAlignment="1" applyProtection="1">
      <alignment horizontal="center" vertical="center" wrapText="1"/>
    </xf>
    <xf numFmtId="9" fontId="38" fillId="3" borderId="4" xfId="2" applyNumberFormat="1" applyFont="1" applyFill="1" applyBorder="1" applyAlignment="1" applyProtection="1">
      <alignment horizontal="center" vertical="center" wrapText="1"/>
    </xf>
    <xf numFmtId="0" fontId="42" fillId="3" borderId="61" xfId="0" applyFont="1" applyFill="1" applyBorder="1" applyAlignment="1" applyProtection="1">
      <alignment vertical="center" wrapText="1"/>
    </xf>
    <xf numFmtId="10" fontId="39" fillId="3" borderId="4" xfId="2" applyNumberFormat="1" applyFont="1" applyFill="1" applyBorder="1" applyAlignment="1" applyProtection="1">
      <alignment horizontal="center" vertical="center" wrapText="1"/>
    </xf>
    <xf numFmtId="0" fontId="43" fillId="3" borderId="62" xfId="0" applyFont="1" applyFill="1" applyBorder="1" applyAlignment="1" applyProtection="1">
      <alignment vertical="center" wrapText="1"/>
    </xf>
    <xf numFmtId="0" fontId="42" fillId="3" borderId="62" xfId="0" applyFont="1" applyFill="1" applyBorder="1" applyAlignment="1" applyProtection="1">
      <alignment vertical="center" wrapText="1"/>
    </xf>
    <xf numFmtId="9" fontId="39" fillId="3" borderId="10" xfId="2" applyNumberFormat="1" applyFont="1" applyFill="1" applyBorder="1" applyAlignment="1" applyProtection="1">
      <alignment horizontal="center" vertical="center" wrapText="1"/>
    </xf>
    <xf numFmtId="10" fontId="39" fillId="3" borderId="52" xfId="2" applyNumberFormat="1" applyFont="1" applyFill="1" applyBorder="1" applyAlignment="1" applyProtection="1">
      <alignment horizontal="center" vertical="center" wrapText="1"/>
    </xf>
    <xf numFmtId="0" fontId="43" fillId="3" borderId="64" xfId="0" applyFont="1" applyFill="1" applyBorder="1" applyAlignment="1" applyProtection="1">
      <alignment vertical="center" wrapText="1"/>
    </xf>
    <xf numFmtId="0" fontId="42" fillId="3" borderId="63" xfId="0" applyFont="1" applyFill="1" applyBorder="1" applyAlignment="1" applyProtection="1">
      <alignment vertical="center" wrapText="1"/>
    </xf>
    <xf numFmtId="0" fontId="42" fillId="3" borderId="65" xfId="0" applyFont="1" applyFill="1" applyBorder="1" applyAlignment="1" applyProtection="1">
      <alignment vertical="center" wrapText="1"/>
    </xf>
    <xf numFmtId="10" fontId="38" fillId="3" borderId="5" xfId="2" applyNumberFormat="1" applyFont="1" applyFill="1" applyBorder="1" applyAlignment="1" applyProtection="1">
      <alignment horizontal="center" vertical="center" wrapText="1"/>
    </xf>
    <xf numFmtId="9" fontId="38" fillId="3" borderId="19" xfId="2" applyNumberFormat="1" applyFont="1" applyFill="1" applyBorder="1" applyAlignment="1" applyProtection="1">
      <alignment horizontal="center" vertical="center" wrapText="1"/>
    </xf>
    <xf numFmtId="169" fontId="39" fillId="3" borderId="5" xfId="2" applyNumberFormat="1" applyFont="1" applyFill="1" applyBorder="1" applyAlignment="1" applyProtection="1">
      <alignment horizontal="center" vertical="center" wrapText="1"/>
    </xf>
    <xf numFmtId="10" fontId="39" fillId="3" borderId="19" xfId="2" applyNumberFormat="1" applyFont="1" applyFill="1" applyBorder="1" applyAlignment="1" applyProtection="1">
      <alignment horizontal="center" vertical="center" wrapText="1"/>
    </xf>
    <xf numFmtId="0" fontId="43" fillId="3" borderId="63" xfId="0" applyFont="1" applyFill="1" applyBorder="1" applyAlignment="1" applyProtection="1">
      <alignment vertical="center" wrapText="1"/>
    </xf>
    <xf numFmtId="10" fontId="38" fillId="3" borderId="19" xfId="2" applyNumberFormat="1" applyFont="1" applyFill="1" applyBorder="1" applyAlignment="1" applyProtection="1">
      <alignment horizontal="center" vertical="center" wrapText="1"/>
    </xf>
    <xf numFmtId="0" fontId="43" fillId="3" borderId="61" xfId="0" applyFont="1" applyFill="1" applyBorder="1" applyAlignment="1" applyProtection="1">
      <alignment vertical="center" wrapText="1"/>
    </xf>
    <xf numFmtId="0" fontId="42" fillId="3" borderId="36" xfId="0" applyFont="1" applyFill="1" applyBorder="1" applyAlignment="1" applyProtection="1">
      <alignment vertical="center" wrapText="1"/>
    </xf>
    <xf numFmtId="0" fontId="42" fillId="3" borderId="31" xfId="0" applyFont="1" applyFill="1" applyBorder="1" applyAlignment="1" applyProtection="1">
      <alignment vertical="top" wrapText="1"/>
    </xf>
    <xf numFmtId="0" fontId="42" fillId="3" borderId="34" xfId="0" applyFont="1" applyFill="1" applyBorder="1" applyAlignment="1" applyProtection="1">
      <alignment vertical="top" wrapText="1"/>
    </xf>
    <xf numFmtId="0" fontId="49" fillId="3" borderId="29" xfId="0" applyFont="1" applyFill="1" applyBorder="1" applyAlignment="1" applyProtection="1">
      <alignment vertical="center"/>
    </xf>
    <xf numFmtId="0" fontId="49" fillId="3" borderId="30" xfId="0" applyFont="1" applyFill="1" applyBorder="1" applyAlignment="1" applyProtection="1">
      <alignment vertical="center"/>
    </xf>
    <xf numFmtId="0" fontId="27" fillId="0" borderId="1" xfId="0" applyFont="1" applyFill="1" applyBorder="1" applyAlignment="1">
      <alignment horizontal="center" vertical="center" wrapText="1"/>
    </xf>
    <xf numFmtId="0" fontId="43" fillId="3" borderId="27" xfId="0" applyFont="1" applyFill="1" applyBorder="1" applyAlignment="1" applyProtection="1">
      <alignment vertical="center" wrapText="1"/>
    </xf>
    <xf numFmtId="168" fontId="38" fillId="3" borderId="10" xfId="2" applyNumberFormat="1" applyFont="1" applyFill="1" applyBorder="1" applyAlignment="1" applyProtection="1">
      <alignment vertical="center" wrapText="1"/>
    </xf>
    <xf numFmtId="168" fontId="38" fillId="3" borderId="5" xfId="2" applyNumberFormat="1" applyFont="1" applyFill="1" applyBorder="1" applyAlignment="1" applyProtection="1">
      <alignment vertical="center" wrapText="1"/>
    </xf>
    <xf numFmtId="168" fontId="38" fillId="3" borderId="8" xfId="2" applyNumberFormat="1" applyFont="1" applyFill="1" applyBorder="1" applyAlignment="1" applyProtection="1">
      <alignment vertical="center" wrapText="1"/>
    </xf>
    <xf numFmtId="0" fontId="16" fillId="3" borderId="0" xfId="0" applyFont="1" applyFill="1" applyBorder="1" applyAlignment="1">
      <alignment horizontal="justify" vertical="center" wrapText="1"/>
    </xf>
    <xf numFmtId="0" fontId="28" fillId="3" borderId="0" xfId="0" applyFont="1" applyFill="1" applyBorder="1" applyAlignment="1">
      <alignment vertical="center" wrapText="1"/>
    </xf>
    <xf numFmtId="0" fontId="22" fillId="3" borderId="0" xfId="0" applyFont="1" applyFill="1" applyBorder="1" applyAlignment="1">
      <alignment horizontal="justify" vertical="center" wrapText="1"/>
    </xf>
    <xf numFmtId="0" fontId="20" fillId="3" borderId="0" xfId="0" applyFont="1" applyFill="1" applyBorder="1" applyAlignment="1" applyProtection="1">
      <alignment horizontal="left" vertical="center"/>
    </xf>
    <xf numFmtId="0" fontId="20" fillId="3" borderId="0" xfId="0" applyFont="1" applyFill="1" applyBorder="1" applyAlignment="1" applyProtection="1">
      <alignment horizontal="left"/>
    </xf>
    <xf numFmtId="0" fontId="20" fillId="3" borderId="0" xfId="0" applyFont="1" applyFill="1" applyAlignment="1" applyProtection="1">
      <alignment horizontal="right" vertical="center"/>
    </xf>
    <xf numFmtId="0" fontId="28" fillId="3" borderId="1" xfId="0" applyFont="1" applyFill="1" applyBorder="1" applyAlignment="1">
      <alignment horizontal="center" vertical="center" wrapText="1"/>
    </xf>
    <xf numFmtId="9" fontId="26" fillId="3" borderId="1" xfId="0" applyNumberFormat="1" applyFont="1" applyFill="1" applyBorder="1" applyAlignment="1">
      <alignment horizontal="center" vertical="center" wrapText="1"/>
    </xf>
    <xf numFmtId="0" fontId="27" fillId="3" borderId="1" xfId="0" applyFont="1" applyFill="1" applyBorder="1" applyAlignment="1">
      <alignment horizontal="center" vertical="center" wrapText="1"/>
    </xf>
    <xf numFmtId="9" fontId="28" fillId="3" borderId="1" xfId="0" applyNumberFormat="1" applyFont="1" applyFill="1" applyBorder="1" applyAlignment="1">
      <alignment horizontal="center" vertical="center" wrapText="1"/>
    </xf>
    <xf numFmtId="0" fontId="28" fillId="3" borderId="1" xfId="0" applyFont="1" applyFill="1" applyBorder="1" applyAlignment="1">
      <alignment vertical="center" wrapText="1"/>
    </xf>
    <xf numFmtId="3" fontId="28" fillId="3" borderId="1" xfId="0" applyNumberFormat="1" applyFont="1" applyFill="1" applyBorder="1" applyAlignment="1">
      <alignment horizontal="center" vertical="center" wrapText="1"/>
    </xf>
    <xf numFmtId="0" fontId="26"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7" fillId="3" borderId="31" xfId="0" applyFont="1" applyFill="1" applyBorder="1" applyAlignment="1" applyProtection="1">
      <alignment vertical="top" wrapText="1"/>
    </xf>
    <xf numFmtId="168" fontId="38" fillId="3" borderId="1" xfId="2" applyNumberFormat="1" applyFont="1" applyFill="1" applyBorder="1" applyAlignment="1" applyProtection="1">
      <alignment horizontal="center" vertical="center" wrapText="1"/>
    </xf>
    <xf numFmtId="0" fontId="28" fillId="3" borderId="1" xfId="0" applyFont="1" applyFill="1" applyBorder="1" applyAlignment="1">
      <alignment horizontal="justify" vertical="center" wrapText="1"/>
    </xf>
    <xf numFmtId="0" fontId="26" fillId="3" borderId="0" xfId="0" applyFont="1" applyFill="1" applyBorder="1" applyAlignment="1" applyProtection="1">
      <alignment horizontal="left"/>
    </xf>
    <xf numFmtId="0" fontId="26" fillId="3" borderId="0" xfId="0" applyFont="1" applyFill="1"/>
    <xf numFmtId="0" fontId="20" fillId="3" borderId="0" xfId="0" applyFont="1" applyFill="1" applyAlignment="1">
      <alignment vertical="center"/>
    </xf>
    <xf numFmtId="0" fontId="20" fillId="3" borderId="0" xfId="0" applyFont="1" applyFill="1" applyBorder="1" applyAlignment="1" applyProtection="1">
      <alignment horizontal="left" vertical="top" wrapText="1"/>
    </xf>
    <xf numFmtId="168" fontId="23" fillId="3" borderId="0" xfId="2" applyNumberFormat="1" applyFont="1" applyFill="1" applyBorder="1" applyAlignment="1" applyProtection="1">
      <alignment vertical="top" wrapText="1"/>
    </xf>
    <xf numFmtId="0" fontId="20" fillId="3" borderId="0" xfId="0" applyFont="1" applyFill="1"/>
    <xf numFmtId="0" fontId="27" fillId="0" borderId="1" xfId="0" applyFont="1" applyFill="1" applyBorder="1" applyAlignment="1">
      <alignment horizontal="center" vertical="center" wrapText="1"/>
    </xf>
    <xf numFmtId="164" fontId="38" fillId="0" borderId="1" xfId="2" applyNumberFormat="1" applyFont="1" applyFill="1" applyBorder="1" applyAlignment="1" applyProtection="1">
      <alignment horizontal="center" vertical="center" wrapText="1"/>
    </xf>
    <xf numFmtId="0" fontId="18" fillId="3" borderId="0" xfId="0" applyFont="1" applyFill="1" applyAlignment="1">
      <alignment horizontal="center" vertical="center" wrapText="1"/>
    </xf>
    <xf numFmtId="0" fontId="3" fillId="3" borderId="0" xfId="0" applyFont="1" applyFill="1" applyAlignment="1">
      <alignment vertical="center"/>
    </xf>
    <xf numFmtId="3" fontId="6" fillId="3" borderId="0" xfId="0" applyNumberFormat="1" applyFont="1" applyFill="1" applyAlignment="1">
      <alignment horizontal="center" vertical="center"/>
    </xf>
    <xf numFmtId="0" fontId="6" fillId="3" borderId="0" xfId="0" applyFont="1" applyFill="1" applyAlignment="1">
      <alignment vertical="center"/>
    </xf>
    <xf numFmtId="169" fontId="49" fillId="3" borderId="10" xfId="2" applyNumberFormat="1" applyFont="1" applyFill="1" applyBorder="1" applyAlignment="1" applyProtection="1">
      <alignment horizontal="center" vertical="center" wrapText="1"/>
    </xf>
    <xf numFmtId="168" fontId="38" fillId="3" borderId="5" xfId="2" applyNumberFormat="1" applyFont="1" applyFill="1" applyBorder="1" applyAlignment="1" applyProtection="1">
      <alignment horizontal="center" vertical="center" wrapText="1"/>
    </xf>
    <xf numFmtId="165" fontId="38" fillId="3" borderId="1" xfId="0" applyNumberFormat="1" applyFont="1" applyFill="1" applyBorder="1" applyAlignment="1">
      <alignment horizontal="center" vertical="center" wrapText="1"/>
    </xf>
    <xf numFmtId="164" fontId="38" fillId="3" borderId="1" xfId="0" applyNumberFormat="1" applyFont="1" applyFill="1" applyBorder="1" applyAlignment="1" applyProtection="1">
      <alignment horizontal="left" vertical="center" wrapText="1"/>
    </xf>
    <xf numFmtId="0" fontId="38" fillId="3" borderId="1" xfId="0" applyFont="1" applyFill="1" applyBorder="1" applyAlignment="1" applyProtection="1">
      <alignment horizontal="left" vertical="center" wrapText="1"/>
    </xf>
    <xf numFmtId="0" fontId="20" fillId="0" borderId="10" xfId="0" applyFont="1" applyFill="1" applyBorder="1" applyAlignment="1">
      <alignment horizontal="left" vertical="top" wrapText="1"/>
    </xf>
    <xf numFmtId="168" fontId="55" fillId="3" borderId="0" xfId="0" applyNumberFormat="1" applyFont="1" applyFill="1" applyBorder="1" applyAlignment="1" applyProtection="1">
      <alignment vertical="center"/>
    </xf>
    <xf numFmtId="0" fontId="56" fillId="3" borderId="17" xfId="0" applyFont="1" applyFill="1" applyBorder="1" applyAlignment="1" applyProtection="1">
      <alignment vertical="center" wrapText="1"/>
    </xf>
    <xf numFmtId="168" fontId="56" fillId="3" borderId="46" xfId="2" applyNumberFormat="1" applyFont="1" applyFill="1" applyBorder="1" applyAlignment="1" applyProtection="1">
      <alignment horizontal="center" vertical="center" wrapText="1"/>
    </xf>
    <xf numFmtId="169" fontId="56" fillId="3" borderId="47" xfId="2" applyNumberFormat="1" applyFont="1" applyFill="1" applyBorder="1" applyAlignment="1" applyProtection="1">
      <alignment horizontal="center" vertical="center" wrapText="1"/>
    </xf>
    <xf numFmtId="168" fontId="56" fillId="3" borderId="47" xfId="2" applyNumberFormat="1" applyFont="1" applyFill="1" applyBorder="1" applyAlignment="1" applyProtection="1">
      <alignment horizontal="center" vertical="center" wrapText="1"/>
    </xf>
    <xf numFmtId="9" fontId="56" fillId="3" borderId="47" xfId="2" applyNumberFormat="1" applyFont="1" applyFill="1" applyBorder="1" applyAlignment="1" applyProtection="1">
      <alignment horizontal="center" vertical="center" wrapText="1"/>
    </xf>
    <xf numFmtId="166" fontId="56" fillId="3" borderId="47" xfId="2" applyNumberFormat="1" applyFont="1" applyFill="1" applyBorder="1" applyAlignment="1" applyProtection="1">
      <alignment horizontal="center" vertical="center" wrapText="1"/>
    </xf>
    <xf numFmtId="0" fontId="56" fillId="3" borderId="1" xfId="0" applyFont="1" applyFill="1" applyBorder="1" applyAlignment="1" applyProtection="1">
      <alignment vertical="top" wrapText="1"/>
    </xf>
    <xf numFmtId="0" fontId="56" fillId="3" borderId="5" xfId="0" applyFont="1" applyFill="1" applyBorder="1" applyAlignment="1" applyProtection="1">
      <alignment vertical="center" wrapText="1"/>
    </xf>
    <xf numFmtId="168" fontId="56" fillId="3" borderId="5" xfId="2" applyNumberFormat="1" applyFont="1" applyFill="1" applyBorder="1" applyAlignment="1" applyProtection="1">
      <alignment horizontal="center" vertical="center" wrapText="1"/>
    </xf>
    <xf numFmtId="9" fontId="56" fillId="3" borderId="5" xfId="2" applyNumberFormat="1" applyFont="1" applyFill="1" applyBorder="1" applyAlignment="1" applyProtection="1">
      <alignment horizontal="center" vertical="center" wrapText="1"/>
    </xf>
    <xf numFmtId="168" fontId="56" fillId="3" borderId="5" xfId="2" applyNumberFormat="1" applyFont="1" applyFill="1" applyBorder="1" applyAlignment="1" applyProtection="1">
      <alignment vertical="center" wrapText="1"/>
    </xf>
    <xf numFmtId="0" fontId="56" fillId="3" borderId="29" xfId="0" applyFont="1" applyFill="1" applyBorder="1" applyAlignment="1" applyProtection="1">
      <alignment vertical="center" wrapText="1"/>
    </xf>
    <xf numFmtId="164" fontId="56" fillId="3" borderId="1" xfId="0" applyNumberFormat="1" applyFont="1" applyFill="1" applyBorder="1" applyAlignment="1" applyProtection="1">
      <alignment vertical="center" wrapText="1"/>
    </xf>
    <xf numFmtId="168" fontId="56" fillId="3" borderId="1" xfId="2" applyNumberFormat="1" applyFont="1" applyFill="1" applyBorder="1" applyAlignment="1" applyProtection="1">
      <alignment horizontal="center" vertical="center" wrapText="1"/>
    </xf>
    <xf numFmtId="169" fontId="56" fillId="3" borderId="1" xfId="2" applyNumberFormat="1" applyFont="1" applyFill="1" applyBorder="1" applyAlignment="1" applyProtection="1">
      <alignment horizontal="center" vertical="center" wrapText="1"/>
    </xf>
    <xf numFmtId="9" fontId="56" fillId="3" borderId="1" xfId="2" applyNumberFormat="1" applyFont="1" applyFill="1" applyBorder="1" applyAlignment="1" applyProtection="1">
      <alignment horizontal="center" vertical="center" wrapText="1"/>
    </xf>
    <xf numFmtId="0" fontId="56" fillId="3" borderId="34" xfId="0" applyFont="1" applyFill="1" applyBorder="1" applyAlignment="1" applyProtection="1">
      <alignment vertical="top" wrapText="1"/>
    </xf>
    <xf numFmtId="164" fontId="56" fillId="3" borderId="10" xfId="0" applyNumberFormat="1" applyFont="1" applyFill="1" applyBorder="1" applyAlignment="1" applyProtection="1">
      <alignment vertical="center" wrapText="1"/>
    </xf>
    <xf numFmtId="169" fontId="56" fillId="3" borderId="10" xfId="2" applyNumberFormat="1" applyFont="1" applyFill="1" applyBorder="1" applyAlignment="1" applyProtection="1">
      <alignment horizontal="center" vertical="center" wrapText="1"/>
    </xf>
    <xf numFmtId="9" fontId="56" fillId="3" borderId="10" xfId="2" applyNumberFormat="1" applyFont="1" applyFill="1" applyBorder="1" applyAlignment="1" applyProtection="1">
      <alignment horizontal="center" vertical="center" wrapText="1"/>
    </xf>
    <xf numFmtId="0" fontId="56" fillId="3" borderId="37" xfId="0" applyFont="1" applyFill="1" applyBorder="1" applyAlignment="1" applyProtection="1">
      <alignment horizontal="left" vertical="top" wrapText="1"/>
    </xf>
    <xf numFmtId="10" fontId="56" fillId="3" borderId="1" xfId="2" applyNumberFormat="1" applyFont="1" applyFill="1" applyBorder="1" applyAlignment="1" applyProtection="1">
      <alignment horizontal="center" vertical="center" wrapText="1"/>
    </xf>
    <xf numFmtId="165" fontId="56" fillId="3" borderId="1" xfId="0" applyNumberFormat="1" applyFont="1" applyFill="1" applyBorder="1" applyAlignment="1">
      <alignment horizontal="center" vertical="center" wrapText="1"/>
    </xf>
    <xf numFmtId="0" fontId="56" fillId="3" borderId="12" xfId="0" applyFont="1" applyFill="1" applyBorder="1" applyAlignment="1" applyProtection="1">
      <alignment vertical="center" wrapText="1"/>
    </xf>
    <xf numFmtId="168" fontId="56" fillId="3" borderId="12" xfId="2" applyNumberFormat="1" applyFont="1" applyFill="1" applyBorder="1" applyAlignment="1" applyProtection="1">
      <alignment horizontal="center" vertical="center" wrapText="1"/>
    </xf>
    <xf numFmtId="169" fontId="56" fillId="3" borderId="12" xfId="2" applyNumberFormat="1" applyFont="1" applyFill="1" applyBorder="1" applyAlignment="1" applyProtection="1">
      <alignment horizontal="center" vertical="center" wrapText="1"/>
    </xf>
    <xf numFmtId="10" fontId="56" fillId="3" borderId="12" xfId="2" applyNumberFormat="1" applyFont="1" applyFill="1" applyBorder="1" applyAlignment="1" applyProtection="1">
      <alignment horizontal="center" vertical="center" wrapText="1"/>
    </xf>
    <xf numFmtId="165" fontId="56" fillId="3" borderId="12" xfId="0" applyNumberFormat="1" applyFont="1" applyFill="1" applyBorder="1" applyAlignment="1">
      <alignment horizontal="center" vertical="center" wrapText="1"/>
    </xf>
    <xf numFmtId="0" fontId="56" fillId="3" borderId="30" xfId="0" applyFont="1" applyFill="1" applyBorder="1" applyAlignment="1" applyProtection="1">
      <alignment vertical="center" wrapText="1"/>
    </xf>
    <xf numFmtId="0" fontId="56" fillId="3" borderId="46" xfId="0" applyFont="1" applyFill="1" applyBorder="1" applyAlignment="1" applyProtection="1">
      <alignment horizontal="left" vertical="center" wrapText="1"/>
    </xf>
    <xf numFmtId="0" fontId="56" fillId="3" borderId="48" xfId="0" applyFont="1" applyFill="1" applyBorder="1" applyAlignment="1" applyProtection="1">
      <alignment vertical="center" wrapText="1"/>
    </xf>
    <xf numFmtId="0" fontId="56" fillId="3" borderId="5" xfId="0" applyFont="1" applyFill="1" applyBorder="1" applyAlignment="1" applyProtection="1">
      <alignment horizontal="left" vertical="center" wrapText="1"/>
    </xf>
    <xf numFmtId="169" fontId="56" fillId="3" borderId="5" xfId="2" applyNumberFormat="1" applyFont="1" applyFill="1" applyBorder="1" applyAlignment="1" applyProtection="1">
      <alignment horizontal="center" vertical="center" wrapText="1"/>
    </xf>
    <xf numFmtId="0" fontId="56" fillId="3" borderId="31" xfId="0" applyFont="1" applyFill="1" applyBorder="1" applyAlignment="1" applyProtection="1">
      <alignment vertical="center" wrapText="1"/>
    </xf>
    <xf numFmtId="164" fontId="56" fillId="3" borderId="1" xfId="0" applyNumberFormat="1" applyFont="1" applyFill="1" applyBorder="1" applyAlignment="1" applyProtection="1">
      <alignment horizontal="left" vertical="center" wrapText="1"/>
    </xf>
    <xf numFmtId="0" fontId="56" fillId="3" borderId="37" xfId="0" applyFont="1" applyFill="1" applyBorder="1" applyAlignment="1" applyProtection="1">
      <alignment vertical="center" wrapText="1"/>
    </xf>
    <xf numFmtId="0" fontId="56" fillId="3" borderId="12" xfId="0" applyFont="1" applyFill="1" applyBorder="1" applyAlignment="1" applyProtection="1">
      <alignment horizontal="left" vertical="center" wrapText="1"/>
    </xf>
    <xf numFmtId="0" fontId="56" fillId="2" borderId="5" xfId="0" applyFont="1" applyFill="1" applyBorder="1" applyAlignment="1" applyProtection="1">
      <alignment horizontal="left" vertical="center" wrapText="1"/>
    </xf>
    <xf numFmtId="168" fontId="56" fillId="2" borderId="5" xfId="2" applyNumberFormat="1" applyFont="1" applyFill="1" applyBorder="1" applyAlignment="1" applyProtection="1">
      <alignment horizontal="center" vertical="center" wrapText="1"/>
    </xf>
    <xf numFmtId="9" fontId="56" fillId="2" borderId="47" xfId="2" applyNumberFormat="1" applyFont="1" applyFill="1" applyBorder="1" applyAlignment="1" applyProtection="1">
      <alignment horizontal="center" vertical="center" wrapText="1"/>
    </xf>
    <xf numFmtId="168" fontId="56" fillId="2" borderId="5" xfId="2" applyNumberFormat="1" applyFont="1" applyFill="1" applyBorder="1" applyAlignment="1" applyProtection="1">
      <alignment vertical="center" wrapText="1"/>
    </xf>
    <xf numFmtId="169" fontId="56" fillId="2" borderId="47" xfId="2" applyNumberFormat="1" applyFont="1" applyFill="1" applyBorder="1" applyAlignment="1" applyProtection="1">
      <alignment horizontal="center" vertical="center" wrapText="1"/>
    </xf>
    <xf numFmtId="10" fontId="56" fillId="2" borderId="5" xfId="2" applyNumberFormat="1" applyFont="1" applyFill="1" applyBorder="1" applyAlignment="1" applyProtection="1">
      <alignment vertical="center" wrapText="1"/>
    </xf>
    <xf numFmtId="0" fontId="56" fillId="2" borderId="5" xfId="0" applyFont="1" applyFill="1" applyBorder="1" applyAlignment="1" applyProtection="1">
      <alignment vertical="center"/>
    </xf>
    <xf numFmtId="0" fontId="56" fillId="0" borderId="1" xfId="0" applyFont="1" applyFill="1" applyBorder="1" applyAlignment="1" applyProtection="1">
      <alignment horizontal="left" vertical="center" wrapText="1"/>
    </xf>
    <xf numFmtId="168" fontId="56" fillId="0" borderId="1" xfId="2" applyNumberFormat="1" applyFont="1" applyFill="1" applyBorder="1" applyAlignment="1" applyProtection="1">
      <alignment vertical="center" wrapText="1"/>
    </xf>
    <xf numFmtId="10" fontId="56" fillId="0" borderId="1" xfId="2" applyNumberFormat="1" applyFont="1" applyFill="1" applyBorder="1" applyAlignment="1" applyProtection="1">
      <alignment vertical="center" wrapText="1"/>
    </xf>
    <xf numFmtId="168" fontId="56" fillId="3" borderId="1" xfId="2" applyNumberFormat="1" applyFont="1" applyFill="1" applyBorder="1" applyAlignment="1" applyProtection="1">
      <alignment vertical="center" wrapText="1"/>
    </xf>
    <xf numFmtId="10" fontId="56" fillId="3" borderId="1" xfId="2" applyNumberFormat="1" applyFont="1" applyFill="1" applyBorder="1" applyAlignment="1" applyProtection="1">
      <alignment vertical="center" wrapText="1"/>
    </xf>
    <xf numFmtId="0" fontId="56" fillId="0" borderId="29" xfId="0" applyFont="1" applyFill="1" applyBorder="1" applyAlignment="1" applyProtection="1">
      <alignment vertical="center"/>
    </xf>
    <xf numFmtId="164" fontId="56" fillId="0" borderId="1" xfId="0" applyNumberFormat="1" applyFont="1" applyFill="1" applyBorder="1" applyAlignment="1" applyProtection="1">
      <alignment horizontal="left" vertical="center" wrapText="1"/>
    </xf>
    <xf numFmtId="164" fontId="56" fillId="3" borderId="1" xfId="2" applyNumberFormat="1" applyFont="1" applyFill="1" applyBorder="1" applyAlignment="1" applyProtection="1">
      <alignment vertical="center" wrapText="1"/>
    </xf>
    <xf numFmtId="0" fontId="56" fillId="0" borderId="29" xfId="0" applyFont="1" applyFill="1" applyBorder="1" applyAlignment="1" applyProtection="1">
      <alignment vertical="center" wrapText="1"/>
    </xf>
    <xf numFmtId="168" fontId="56" fillId="3" borderId="11" xfId="2" applyNumberFormat="1" applyFont="1" applyFill="1" applyBorder="1" applyAlignment="1" applyProtection="1">
      <alignment horizontal="center" vertical="center" wrapText="1"/>
    </xf>
    <xf numFmtId="0" fontId="56" fillId="0" borderId="12" xfId="0" applyFont="1" applyFill="1" applyBorder="1" applyAlignment="1" applyProtection="1">
      <alignment horizontal="left" vertical="center" wrapText="1"/>
    </xf>
    <xf numFmtId="168" fontId="56" fillId="0" borderId="12" xfId="2" applyNumberFormat="1" applyFont="1" applyFill="1" applyBorder="1" applyAlignment="1" applyProtection="1">
      <alignment vertical="center" wrapText="1"/>
    </xf>
    <xf numFmtId="10" fontId="56" fillId="0" borderId="12" xfId="2" applyNumberFormat="1" applyFont="1" applyFill="1" applyBorder="1" applyAlignment="1" applyProtection="1">
      <alignment vertical="center" wrapText="1"/>
    </xf>
    <xf numFmtId="168" fontId="56" fillId="3" borderId="12" xfId="2" applyNumberFormat="1" applyFont="1" applyFill="1" applyBorder="1" applyAlignment="1" applyProtection="1">
      <alignment vertical="center" wrapText="1"/>
    </xf>
    <xf numFmtId="10" fontId="56" fillId="3" borderId="12" xfId="2" applyNumberFormat="1" applyFont="1" applyFill="1" applyBorder="1" applyAlignment="1" applyProtection="1">
      <alignment vertical="center" wrapText="1"/>
    </xf>
    <xf numFmtId="168" fontId="56" fillId="2" borderId="11" xfId="2" applyNumberFormat="1" applyFont="1" applyFill="1" applyBorder="1" applyAlignment="1" applyProtection="1">
      <alignment horizontal="center" vertical="center" wrapText="1"/>
    </xf>
    <xf numFmtId="9" fontId="56" fillId="2" borderId="5" xfId="2" applyNumberFormat="1" applyFont="1" applyFill="1" applyBorder="1" applyAlignment="1" applyProtection="1">
      <alignment horizontal="center" vertical="center" wrapText="1"/>
    </xf>
    <xf numFmtId="168" fontId="56" fillId="2" borderId="1" xfId="2" applyNumberFormat="1" applyFont="1" applyFill="1" applyBorder="1" applyAlignment="1" applyProtection="1">
      <alignment horizontal="center" vertical="center" wrapText="1"/>
    </xf>
    <xf numFmtId="9" fontId="56" fillId="2" borderId="5" xfId="2" applyNumberFormat="1" applyFont="1" applyFill="1" applyBorder="1" applyAlignment="1" applyProtection="1">
      <alignment vertical="center" wrapText="1"/>
    </xf>
    <xf numFmtId="10" fontId="56" fillId="0" borderId="1" xfId="2" applyNumberFormat="1" applyFont="1" applyFill="1" applyBorder="1" applyAlignment="1" applyProtection="1">
      <alignment horizontal="center" vertical="center" wrapText="1"/>
    </xf>
    <xf numFmtId="168" fontId="56" fillId="0" borderId="1" xfId="2" applyNumberFormat="1" applyFont="1" applyFill="1" applyBorder="1" applyAlignment="1" applyProtection="1">
      <alignment horizontal="center" vertical="center" wrapText="1"/>
    </xf>
    <xf numFmtId="0" fontId="56" fillId="0" borderId="1" xfId="0" applyFont="1" applyFill="1" applyBorder="1" applyAlignment="1" applyProtection="1">
      <alignment vertical="center"/>
    </xf>
    <xf numFmtId="9" fontId="56" fillId="3" borderId="1" xfId="2" applyNumberFormat="1" applyFont="1" applyFill="1" applyBorder="1" applyAlignment="1" applyProtection="1">
      <alignment vertical="center" wrapText="1"/>
    </xf>
    <xf numFmtId="9" fontId="56" fillId="0" borderId="1" xfId="2" applyNumberFormat="1" applyFont="1" applyFill="1" applyBorder="1" applyAlignment="1" applyProtection="1">
      <alignment horizontal="center" vertical="center" wrapText="1"/>
    </xf>
    <xf numFmtId="0" fontId="56" fillId="0" borderId="1" xfId="0" applyFont="1" applyFill="1" applyBorder="1" applyAlignment="1" applyProtection="1">
      <alignment vertical="center" wrapText="1"/>
    </xf>
    <xf numFmtId="0" fontId="56" fillId="2" borderId="1" xfId="0" applyFont="1" applyFill="1" applyBorder="1" applyAlignment="1" applyProtection="1">
      <alignment horizontal="left" vertical="center" wrapText="1"/>
    </xf>
    <xf numFmtId="10" fontId="56" fillId="2" borderId="1" xfId="2" applyNumberFormat="1" applyFont="1" applyFill="1" applyBorder="1" applyAlignment="1" applyProtection="1">
      <alignment horizontal="center" vertical="center" wrapText="1"/>
    </xf>
    <xf numFmtId="9" fontId="56" fillId="2" borderId="1" xfId="2" applyNumberFormat="1" applyFont="1" applyFill="1" applyBorder="1" applyAlignment="1" applyProtection="1">
      <alignment horizontal="center" vertical="center" wrapText="1"/>
    </xf>
    <xf numFmtId="0" fontId="56" fillId="2" borderId="1" xfId="0" applyFont="1" applyFill="1" applyBorder="1" applyAlignment="1" applyProtection="1">
      <alignment vertical="center"/>
    </xf>
    <xf numFmtId="164" fontId="56" fillId="3" borderId="1" xfId="2" applyNumberFormat="1" applyFont="1" applyFill="1" applyBorder="1" applyAlignment="1" applyProtection="1">
      <alignment horizontal="center" vertical="center" wrapText="1"/>
    </xf>
    <xf numFmtId="0" fontId="42" fillId="0" borderId="27" xfId="0" applyFont="1" applyFill="1" applyBorder="1" applyAlignment="1" applyProtection="1">
      <alignment vertical="center" wrapText="1"/>
    </xf>
    <xf numFmtId="0" fontId="38" fillId="3" borderId="4" xfId="0" applyFont="1" applyFill="1" applyBorder="1" applyAlignment="1" applyProtection="1">
      <alignment vertical="center"/>
    </xf>
    <xf numFmtId="0" fontId="38" fillId="3" borderId="0" xfId="0" applyFont="1" applyFill="1" applyBorder="1" applyAlignment="1" applyProtection="1">
      <alignment vertical="center"/>
    </xf>
    <xf numFmtId="0" fontId="38" fillId="3" borderId="31" xfId="0" applyFont="1" applyFill="1" applyBorder="1" applyAlignment="1" applyProtection="1">
      <alignment vertical="center" wrapText="1"/>
    </xf>
    <xf numFmtId="169" fontId="28" fillId="3" borderId="1" xfId="0" applyNumberFormat="1" applyFont="1" applyFill="1" applyBorder="1" applyAlignment="1">
      <alignment horizontal="center" vertical="center" wrapText="1"/>
    </xf>
    <xf numFmtId="0" fontId="21" fillId="3" borderId="0" xfId="0" applyFont="1" applyFill="1" applyBorder="1" applyAlignment="1">
      <alignment horizontal="justify" vertical="center" wrapText="1"/>
    </xf>
    <xf numFmtId="0" fontId="19" fillId="3" borderId="0" xfId="0" applyFont="1" applyFill="1" applyBorder="1" applyAlignment="1" applyProtection="1">
      <alignment horizontal="left" vertical="center"/>
    </xf>
    <xf numFmtId="0" fontId="19" fillId="3" borderId="0" xfId="0" applyFont="1" applyFill="1" applyAlignment="1" applyProtection="1">
      <alignment horizontal="right" vertical="center"/>
    </xf>
    <xf numFmtId="0" fontId="20" fillId="0" borderId="1" xfId="0" applyFont="1" applyFill="1" applyBorder="1" applyAlignment="1">
      <alignment vertical="top" wrapText="1"/>
    </xf>
    <xf numFmtId="164" fontId="16" fillId="0" borderId="4" xfId="0" applyNumberFormat="1" applyFont="1" applyBorder="1" applyAlignment="1" applyProtection="1">
      <alignment horizontal="center" vertical="top" wrapText="1"/>
      <protection hidden="1"/>
    </xf>
    <xf numFmtId="164" fontId="16" fillId="0" borderId="7"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164" fontId="16" fillId="2" borderId="4" xfId="0" applyNumberFormat="1" applyFont="1" applyFill="1" applyBorder="1" applyAlignment="1" applyProtection="1">
      <alignment horizontal="center" vertical="top" wrapText="1"/>
      <protection hidden="1"/>
    </xf>
    <xf numFmtId="164" fontId="16" fillId="2" borderId="2" xfId="0" applyNumberFormat="1" applyFont="1" applyFill="1" applyBorder="1" applyAlignment="1" applyProtection="1">
      <alignment horizontal="center" vertical="top" wrapText="1"/>
      <protection hidden="1"/>
    </xf>
    <xf numFmtId="164" fontId="16" fillId="2" borderId="7" xfId="0" applyNumberFormat="1" applyFont="1" applyFill="1" applyBorder="1" applyAlignment="1" applyProtection="1">
      <alignment horizontal="center" vertical="top" wrapText="1"/>
      <protection hidden="1"/>
    </xf>
    <xf numFmtId="164" fontId="16" fillId="0" borderId="1" xfId="0" applyNumberFormat="1" applyFont="1" applyBorder="1" applyAlignment="1" applyProtection="1">
      <alignment vertical="center"/>
      <protection hidden="1"/>
    </xf>
    <xf numFmtId="164" fontId="16" fillId="0" borderId="1" xfId="0" applyNumberFormat="1" applyFont="1" applyBorder="1" applyAlignment="1">
      <alignment vertical="center"/>
    </xf>
    <xf numFmtId="164" fontId="16" fillId="0" borderId="1" xfId="0" applyNumberFormat="1" applyFont="1" applyBorder="1" applyAlignment="1" applyProtection="1">
      <alignment vertical="center"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3" fillId="0" borderId="1" xfId="0" applyFont="1" applyFill="1" applyBorder="1" applyAlignment="1">
      <alignment horizontal="left" vertical="top" wrapText="1"/>
    </xf>
    <xf numFmtId="0" fontId="1" fillId="0" borderId="0" xfId="0" applyFont="1" applyBorder="1" applyAlignment="1">
      <alignment horizontal="left" vertical="top"/>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3" fillId="3" borderId="8" xfId="0" applyFont="1" applyFill="1" applyBorder="1" applyAlignment="1">
      <alignment horizontal="center" vertical="top" wrapText="1"/>
    </xf>
    <xf numFmtId="0" fontId="3" fillId="0" borderId="5" xfId="0" applyFont="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 xfId="0" applyFont="1" applyFill="1" applyBorder="1" applyAlignment="1">
      <alignment horizontal="center" vertical="center" wrapText="1"/>
    </xf>
    <xf numFmtId="0" fontId="38" fillId="3" borderId="1" xfId="0" applyFont="1" applyFill="1" applyBorder="1" applyAlignment="1" applyProtection="1">
      <alignment horizontal="center" vertical="center" wrapText="1"/>
    </xf>
    <xf numFmtId="0" fontId="57" fillId="3" borderId="37" xfId="0" applyFont="1" applyFill="1" applyBorder="1" applyAlignment="1" applyProtection="1">
      <alignment horizontal="left" vertical="top" wrapText="1"/>
    </xf>
    <xf numFmtId="0" fontId="57" fillId="3" borderId="34" xfId="0" applyFont="1" applyFill="1" applyBorder="1" applyAlignment="1" applyProtection="1">
      <alignment horizontal="left" vertical="top" wrapText="1"/>
    </xf>
    <xf numFmtId="0" fontId="57" fillId="3" borderId="31" xfId="0" applyFont="1" applyFill="1" applyBorder="1" applyAlignment="1" applyProtection="1">
      <alignment horizontal="left" vertical="top" wrapText="1"/>
    </xf>
    <xf numFmtId="0" fontId="43" fillId="3" borderId="0" xfId="0" applyFont="1" applyFill="1" applyBorder="1" applyAlignment="1" applyProtection="1">
      <alignment horizontal="left" wrapText="1"/>
    </xf>
    <xf numFmtId="0" fontId="43" fillId="0" borderId="0" xfId="0" applyFont="1" applyFill="1" applyBorder="1" applyAlignment="1" applyProtection="1">
      <alignment horizontal="left" wrapText="1"/>
    </xf>
    <xf numFmtId="168" fontId="38" fillId="3" borderId="10" xfId="2" applyNumberFormat="1" applyFont="1" applyFill="1" applyBorder="1" applyAlignment="1" applyProtection="1">
      <alignment horizontal="center" vertical="center" wrapText="1"/>
    </xf>
    <xf numFmtId="168" fontId="38" fillId="3" borderId="8" xfId="2" applyNumberFormat="1" applyFont="1" applyFill="1" applyBorder="1" applyAlignment="1" applyProtection="1">
      <alignment horizontal="center" vertical="center" wrapText="1"/>
    </xf>
    <xf numFmtId="168" fontId="38" fillId="3" borderId="5" xfId="2" applyNumberFormat="1" applyFont="1" applyFill="1" applyBorder="1" applyAlignment="1" applyProtection="1">
      <alignment horizontal="center" vertical="center" wrapText="1"/>
    </xf>
    <xf numFmtId="9" fontId="38" fillId="3" borderId="10" xfId="2" applyNumberFormat="1" applyFont="1" applyFill="1" applyBorder="1" applyAlignment="1" applyProtection="1">
      <alignment horizontal="center" vertical="center" wrapText="1"/>
    </xf>
    <xf numFmtId="9" fontId="38" fillId="3" borderId="8" xfId="2" applyNumberFormat="1" applyFont="1" applyFill="1" applyBorder="1" applyAlignment="1" applyProtection="1">
      <alignment horizontal="center" vertical="center" wrapText="1"/>
    </xf>
    <xf numFmtId="9" fontId="38" fillId="3" borderId="5" xfId="2" applyNumberFormat="1" applyFont="1" applyFill="1" applyBorder="1" applyAlignment="1" applyProtection="1">
      <alignment horizontal="center" vertical="center" wrapText="1"/>
    </xf>
    <xf numFmtId="0" fontId="42" fillId="3" borderId="37" xfId="0" applyFont="1" applyFill="1" applyBorder="1" applyAlignment="1" applyProtection="1">
      <alignment horizontal="left" vertical="top" wrapText="1"/>
    </xf>
    <xf numFmtId="0" fontId="42" fillId="3" borderId="34" xfId="0" applyFont="1" applyFill="1" applyBorder="1" applyAlignment="1" applyProtection="1">
      <alignment horizontal="left" vertical="top" wrapText="1"/>
    </xf>
    <xf numFmtId="0" fontId="42" fillId="3" borderId="31" xfId="0" applyFont="1" applyFill="1" applyBorder="1" applyAlignment="1" applyProtection="1">
      <alignment horizontal="left" vertical="top" wrapText="1"/>
    </xf>
    <xf numFmtId="164" fontId="38" fillId="3" borderId="10" xfId="0" applyNumberFormat="1" applyFont="1" applyFill="1" applyBorder="1" applyAlignment="1" applyProtection="1">
      <alignment horizontal="center" vertical="center" wrapText="1"/>
    </xf>
    <xf numFmtId="164" fontId="38" fillId="3" borderId="8" xfId="0" applyNumberFormat="1" applyFont="1" applyFill="1" applyBorder="1" applyAlignment="1" applyProtection="1">
      <alignment horizontal="center" vertical="center" wrapText="1"/>
    </xf>
    <xf numFmtId="164" fontId="38" fillId="3" borderId="5" xfId="0" applyNumberFormat="1" applyFont="1" applyFill="1" applyBorder="1" applyAlignment="1" applyProtection="1">
      <alignment horizontal="center" vertical="center" wrapText="1"/>
    </xf>
    <xf numFmtId="168" fontId="49" fillId="3" borderId="10" xfId="2" applyNumberFormat="1" applyFont="1" applyFill="1" applyBorder="1" applyAlignment="1" applyProtection="1">
      <alignment horizontal="center" vertical="center" wrapText="1"/>
    </xf>
    <xf numFmtId="168" fontId="49" fillId="3" borderId="8" xfId="2" applyNumberFormat="1" applyFont="1" applyFill="1" applyBorder="1" applyAlignment="1" applyProtection="1">
      <alignment horizontal="center" vertical="center" wrapText="1"/>
    </xf>
    <xf numFmtId="168" fontId="49" fillId="3" borderId="5" xfId="2" applyNumberFormat="1" applyFont="1" applyFill="1" applyBorder="1" applyAlignment="1" applyProtection="1">
      <alignment horizontal="center" vertical="center" wrapText="1"/>
    </xf>
    <xf numFmtId="169" fontId="49" fillId="3" borderId="10" xfId="2" applyNumberFormat="1" applyFont="1" applyFill="1" applyBorder="1" applyAlignment="1" applyProtection="1">
      <alignment horizontal="center" vertical="center" wrapText="1"/>
    </xf>
    <xf numFmtId="169" fontId="49" fillId="3" borderId="8" xfId="2" applyNumberFormat="1" applyFont="1" applyFill="1" applyBorder="1" applyAlignment="1" applyProtection="1">
      <alignment horizontal="center" vertical="center" wrapText="1"/>
    </xf>
    <xf numFmtId="169" fontId="49" fillId="3" borderId="5" xfId="2" applyNumberFormat="1" applyFont="1" applyFill="1" applyBorder="1" applyAlignment="1" applyProtection="1">
      <alignment horizontal="center" vertical="center" wrapText="1"/>
    </xf>
    <xf numFmtId="169" fontId="38" fillId="3" borderId="10" xfId="2" applyNumberFormat="1" applyFont="1" applyFill="1" applyBorder="1" applyAlignment="1" applyProtection="1">
      <alignment horizontal="center" vertical="center" wrapText="1"/>
    </xf>
    <xf numFmtId="169" fontId="38" fillId="3" borderId="8" xfId="2" applyNumberFormat="1" applyFont="1" applyFill="1" applyBorder="1" applyAlignment="1" applyProtection="1">
      <alignment horizontal="center" vertical="center" wrapText="1"/>
    </xf>
    <xf numFmtId="169" fontId="38" fillId="3" borderId="5" xfId="2" applyNumberFormat="1" applyFont="1" applyFill="1" applyBorder="1" applyAlignment="1" applyProtection="1">
      <alignment horizontal="center" vertical="center" wrapText="1"/>
    </xf>
    <xf numFmtId="0" fontId="36" fillId="0" borderId="0" xfId="0" applyFont="1" applyFill="1" applyBorder="1" applyAlignment="1" applyProtection="1">
      <alignment horizontal="left" wrapText="1"/>
    </xf>
    <xf numFmtId="0" fontId="43" fillId="0" borderId="0" xfId="0" applyFont="1" applyFill="1" applyBorder="1" applyAlignment="1" applyProtection="1">
      <alignment horizontal="left" vertical="top" wrapText="1"/>
    </xf>
    <xf numFmtId="9" fontId="39" fillId="3" borderId="10" xfId="2" applyNumberFormat="1" applyFont="1" applyFill="1" applyBorder="1" applyAlignment="1" applyProtection="1">
      <alignment horizontal="center" vertical="center" wrapText="1"/>
    </xf>
    <xf numFmtId="9" fontId="39" fillId="3" borderId="5" xfId="2" applyNumberFormat="1" applyFont="1" applyFill="1" applyBorder="1" applyAlignment="1" applyProtection="1">
      <alignment horizontal="center" vertical="center" wrapText="1"/>
    </xf>
    <xf numFmtId="10" fontId="38" fillId="3" borderId="10" xfId="2" applyNumberFormat="1" applyFont="1" applyFill="1" applyBorder="1" applyAlignment="1" applyProtection="1">
      <alignment horizontal="center" vertical="center" wrapText="1"/>
    </xf>
    <xf numFmtId="10" fontId="38" fillId="3" borderId="5" xfId="2" applyNumberFormat="1" applyFont="1" applyFill="1" applyBorder="1" applyAlignment="1" applyProtection="1">
      <alignment horizontal="center" vertical="center" wrapText="1"/>
    </xf>
    <xf numFmtId="165" fontId="46" fillId="3" borderId="10" xfId="0" applyNumberFormat="1" applyFont="1" applyFill="1" applyBorder="1" applyAlignment="1">
      <alignment horizontal="center" vertical="center" wrapText="1"/>
    </xf>
    <xf numFmtId="165" fontId="46" fillId="3" borderId="5" xfId="0" applyNumberFormat="1" applyFont="1" applyFill="1" applyBorder="1" applyAlignment="1">
      <alignment horizontal="center" vertical="center" wrapText="1"/>
    </xf>
    <xf numFmtId="165" fontId="38" fillId="3" borderId="10" xfId="0" applyNumberFormat="1" applyFont="1" applyFill="1" applyBorder="1" applyAlignment="1">
      <alignment horizontal="center" vertical="center" wrapText="1"/>
    </xf>
    <xf numFmtId="165" fontId="38" fillId="3" borderId="5" xfId="0" applyNumberFormat="1" applyFont="1" applyFill="1" applyBorder="1" applyAlignment="1">
      <alignment horizontal="center" vertical="center" wrapText="1"/>
    </xf>
    <xf numFmtId="165" fontId="38" fillId="3" borderId="11" xfId="0" applyNumberFormat="1" applyFont="1" applyFill="1" applyBorder="1" applyAlignment="1">
      <alignment horizontal="center" vertical="center" wrapText="1"/>
    </xf>
    <xf numFmtId="165" fontId="38" fillId="3" borderId="1" xfId="0" applyNumberFormat="1" applyFont="1" applyFill="1" applyBorder="1" applyAlignment="1">
      <alignment horizontal="center" vertical="center" wrapText="1"/>
    </xf>
    <xf numFmtId="165" fontId="38" fillId="3" borderId="12" xfId="0" applyNumberFormat="1" applyFont="1" applyFill="1" applyBorder="1" applyAlignment="1">
      <alignment horizontal="center" vertical="center" wrapText="1"/>
    </xf>
    <xf numFmtId="164" fontId="38" fillId="3" borderId="1" xfId="0" applyNumberFormat="1" applyFont="1" applyFill="1" applyBorder="1" applyAlignment="1" applyProtection="1">
      <alignment horizontal="center" vertical="center" wrapText="1"/>
    </xf>
    <xf numFmtId="164" fontId="39" fillId="0" borderId="0" xfId="0" applyNumberFormat="1" applyFont="1" applyFill="1" applyBorder="1" applyAlignment="1" applyProtection="1">
      <alignment horizontal="justify" vertical="center" wrapText="1"/>
    </xf>
    <xf numFmtId="164" fontId="56" fillId="3" borderId="10" xfId="0" applyNumberFormat="1" applyFont="1" applyFill="1" applyBorder="1" applyAlignment="1" applyProtection="1">
      <alignment horizontal="left" vertical="center"/>
    </xf>
    <xf numFmtId="164" fontId="56" fillId="3" borderId="26" xfId="0" applyNumberFormat="1" applyFont="1" applyFill="1" applyBorder="1" applyAlignment="1" applyProtection="1">
      <alignment horizontal="left" vertical="center" wrapText="1"/>
    </xf>
    <xf numFmtId="164" fontId="56" fillId="3" borderId="11" xfId="0" applyNumberFormat="1" applyFont="1" applyFill="1" applyBorder="1" applyAlignment="1" applyProtection="1">
      <alignment horizontal="left" vertical="center" wrapText="1"/>
    </xf>
    <xf numFmtId="164" fontId="56" fillId="3" borderId="32" xfId="0" applyNumberFormat="1" applyFont="1" applyFill="1" applyBorder="1" applyAlignment="1" applyProtection="1">
      <alignment horizontal="left" vertical="center" wrapText="1"/>
    </xf>
    <xf numFmtId="164" fontId="56" fillId="3" borderId="28" xfId="0" applyNumberFormat="1" applyFont="1" applyFill="1" applyBorder="1" applyAlignment="1" applyProtection="1">
      <alignment horizontal="left" vertical="center" wrapText="1"/>
    </xf>
    <xf numFmtId="164" fontId="56" fillId="3" borderId="1" xfId="0" applyNumberFormat="1" applyFont="1" applyFill="1" applyBorder="1" applyAlignment="1" applyProtection="1">
      <alignment horizontal="left" vertical="center" wrapText="1"/>
    </xf>
    <xf numFmtId="164" fontId="56" fillId="3" borderId="21" xfId="0" applyNumberFormat="1" applyFont="1" applyFill="1" applyBorder="1" applyAlignment="1" applyProtection="1">
      <alignment horizontal="left" vertical="center" wrapText="1"/>
    </xf>
    <xf numFmtId="164" fontId="56" fillId="3" borderId="12" xfId="0" applyNumberFormat="1" applyFont="1" applyFill="1" applyBorder="1" applyAlignment="1" applyProtection="1">
      <alignment horizontal="left" vertical="center" wrapText="1"/>
    </xf>
    <xf numFmtId="164" fontId="38" fillId="0" borderId="52" xfId="0" applyNumberFormat="1" applyFont="1" applyFill="1" applyBorder="1" applyAlignment="1" applyProtection="1">
      <alignment horizontal="left" vertical="center" wrapText="1"/>
    </xf>
    <xf numFmtId="164" fontId="38" fillId="0" borderId="14" xfId="0" applyNumberFormat="1" applyFont="1" applyFill="1" applyBorder="1" applyAlignment="1" applyProtection="1">
      <alignment horizontal="left" vertical="center" wrapText="1"/>
    </xf>
    <xf numFmtId="164" fontId="38" fillId="0" borderId="53" xfId="0" applyNumberFormat="1" applyFont="1" applyFill="1" applyBorder="1" applyAlignment="1" applyProtection="1">
      <alignment horizontal="left" vertical="center" wrapText="1"/>
    </xf>
    <xf numFmtId="164" fontId="38" fillId="0" borderId="9" xfId="0" applyNumberFormat="1" applyFont="1" applyFill="1" applyBorder="1" applyAlignment="1" applyProtection="1">
      <alignment horizontal="left" vertical="center" wrapText="1"/>
    </xf>
    <xf numFmtId="164" fontId="38" fillId="0" borderId="0" xfId="0" applyNumberFormat="1" applyFont="1" applyFill="1" applyBorder="1" applyAlignment="1" applyProtection="1">
      <alignment horizontal="left" vertical="center" wrapText="1"/>
    </xf>
    <xf numFmtId="164" fontId="38" fillId="0" borderId="54" xfId="0" applyNumberFormat="1" applyFont="1" applyFill="1" applyBorder="1" applyAlignment="1" applyProtection="1">
      <alignment horizontal="left" vertical="center" wrapText="1"/>
    </xf>
    <xf numFmtId="164" fontId="38" fillId="0" borderId="19" xfId="0" applyNumberFormat="1" applyFont="1" applyFill="1" applyBorder="1" applyAlignment="1" applyProtection="1">
      <alignment horizontal="left" vertical="center" wrapText="1"/>
    </xf>
    <xf numFmtId="164" fontId="38" fillId="0" borderId="6" xfId="0" applyNumberFormat="1" applyFont="1" applyFill="1" applyBorder="1" applyAlignment="1" applyProtection="1">
      <alignment horizontal="left" vertical="center" wrapText="1"/>
    </xf>
    <xf numFmtId="164" fontId="38" fillId="0" borderId="3" xfId="0" applyNumberFormat="1" applyFont="1" applyFill="1" applyBorder="1" applyAlignment="1" applyProtection="1">
      <alignment horizontal="left" vertical="center" wrapText="1"/>
    </xf>
    <xf numFmtId="164" fontId="56" fillId="0" borderId="52" xfId="0" applyNumberFormat="1" applyFont="1" applyFill="1" applyBorder="1" applyAlignment="1" applyProtection="1">
      <alignment horizontal="left" vertical="center" wrapText="1"/>
    </xf>
    <xf numFmtId="164" fontId="56" fillId="0" borderId="14" xfId="0" applyNumberFormat="1" applyFont="1" applyFill="1" applyBorder="1" applyAlignment="1" applyProtection="1">
      <alignment horizontal="left" vertical="center" wrapText="1"/>
    </xf>
    <xf numFmtId="164" fontId="56" fillId="0" borderId="53" xfId="0" applyNumberFormat="1" applyFont="1" applyFill="1" applyBorder="1" applyAlignment="1" applyProtection="1">
      <alignment horizontal="left" vertical="center" wrapText="1"/>
    </xf>
    <xf numFmtId="164" fontId="56" fillId="0" borderId="9" xfId="0" applyNumberFormat="1" applyFont="1" applyFill="1" applyBorder="1" applyAlignment="1" applyProtection="1">
      <alignment horizontal="left" vertical="center" wrapText="1"/>
    </xf>
    <xf numFmtId="164" fontId="56" fillId="0" borderId="0" xfId="0" applyNumberFormat="1" applyFont="1" applyFill="1" applyBorder="1" applyAlignment="1" applyProtection="1">
      <alignment horizontal="left" vertical="center" wrapText="1"/>
    </xf>
    <xf numFmtId="164" fontId="56" fillId="0" borderId="54" xfId="0" applyNumberFormat="1" applyFont="1" applyFill="1" applyBorder="1" applyAlignment="1" applyProtection="1">
      <alignment horizontal="left" vertical="center" wrapText="1"/>
    </xf>
    <xf numFmtId="164" fontId="56" fillId="0" borderId="19" xfId="0" applyNumberFormat="1" applyFont="1" applyFill="1" applyBorder="1" applyAlignment="1" applyProtection="1">
      <alignment horizontal="left" vertical="center" wrapText="1"/>
    </xf>
    <xf numFmtId="164" fontId="56" fillId="0" borderId="6" xfId="0" applyNumberFormat="1" applyFont="1" applyFill="1" applyBorder="1" applyAlignment="1" applyProtection="1">
      <alignment horizontal="left" vertical="center" wrapText="1"/>
    </xf>
    <xf numFmtId="164" fontId="56" fillId="0" borderId="3" xfId="0" applyNumberFormat="1" applyFont="1" applyFill="1" applyBorder="1" applyAlignment="1" applyProtection="1">
      <alignment horizontal="left" vertical="center" wrapText="1"/>
    </xf>
    <xf numFmtId="164" fontId="56" fillId="0" borderId="56" xfId="0" applyNumberFormat="1" applyFont="1" applyFill="1" applyBorder="1" applyAlignment="1" applyProtection="1">
      <alignment horizontal="left" vertical="center" wrapText="1"/>
    </xf>
    <xf numFmtId="164" fontId="56" fillId="0" borderId="13" xfId="0" applyNumberFormat="1" applyFont="1" applyFill="1" applyBorder="1" applyAlignment="1" applyProtection="1">
      <alignment horizontal="left" vertical="center" wrapText="1"/>
    </xf>
    <xf numFmtId="164" fontId="56" fillId="0" borderId="55" xfId="0" applyNumberFormat="1" applyFont="1" applyFill="1" applyBorder="1" applyAlignment="1" applyProtection="1">
      <alignment horizontal="left" vertical="center" wrapText="1"/>
    </xf>
    <xf numFmtId="164" fontId="56" fillId="0" borderId="57" xfId="0" applyNumberFormat="1" applyFont="1" applyFill="1" applyBorder="1" applyAlignment="1" applyProtection="1">
      <alignment horizontal="left" vertical="center" wrapText="1"/>
    </xf>
    <xf numFmtId="164" fontId="56" fillId="0" borderId="58" xfId="0" applyNumberFormat="1" applyFont="1" applyFill="1" applyBorder="1" applyAlignment="1" applyProtection="1">
      <alignment horizontal="left" vertical="center" wrapText="1"/>
    </xf>
    <xf numFmtId="164" fontId="56" fillId="0" borderId="59" xfId="0" applyNumberFormat="1" applyFont="1" applyFill="1" applyBorder="1" applyAlignment="1" applyProtection="1">
      <alignment horizontal="left" vertical="center" wrapText="1"/>
    </xf>
    <xf numFmtId="164" fontId="56" fillId="0" borderId="60" xfId="0" applyNumberFormat="1" applyFont="1" applyFill="1" applyBorder="1" applyAlignment="1" applyProtection="1">
      <alignment horizontal="left" vertical="center" wrapText="1"/>
    </xf>
    <xf numFmtId="164" fontId="56" fillId="0" borderId="24" xfId="0" applyNumberFormat="1" applyFont="1" applyFill="1" applyBorder="1" applyAlignment="1" applyProtection="1">
      <alignment horizontal="left" vertical="center" wrapText="1"/>
    </xf>
    <xf numFmtId="165" fontId="38" fillId="3" borderId="26" xfId="0" applyNumberFormat="1" applyFont="1" applyFill="1" applyBorder="1" applyAlignment="1">
      <alignment horizontal="center" vertical="center" wrapText="1"/>
    </xf>
    <xf numFmtId="165" fontId="38" fillId="3" borderId="28" xfId="0" applyNumberFormat="1" applyFont="1" applyFill="1" applyBorder="1" applyAlignment="1">
      <alignment horizontal="center" vertical="center" wrapText="1"/>
    </xf>
    <xf numFmtId="0" fontId="38" fillId="3" borderId="5" xfId="0" applyFont="1" applyFill="1" applyBorder="1" applyAlignment="1" applyProtection="1">
      <alignment horizontal="center" vertical="center" wrapText="1"/>
    </xf>
    <xf numFmtId="164" fontId="38" fillId="3" borderId="26" xfId="0" applyNumberFormat="1" applyFont="1" applyFill="1" applyBorder="1" applyAlignment="1" applyProtection="1">
      <alignment horizontal="center" vertical="center" wrapText="1"/>
    </xf>
    <xf numFmtId="164" fontId="38" fillId="3" borderId="28" xfId="0" applyNumberFormat="1" applyFont="1" applyFill="1" applyBorder="1" applyAlignment="1" applyProtection="1">
      <alignment horizontal="center" vertical="center" wrapText="1"/>
    </xf>
    <xf numFmtId="164" fontId="38" fillId="3" borderId="21" xfId="0" applyNumberFormat="1" applyFont="1" applyFill="1" applyBorder="1" applyAlignment="1" applyProtection="1">
      <alignment horizontal="center" vertical="center" wrapText="1"/>
    </xf>
    <xf numFmtId="164" fontId="38" fillId="3" borderId="11" xfId="0" applyNumberFormat="1" applyFont="1" applyFill="1" applyBorder="1" applyAlignment="1" applyProtection="1">
      <alignment horizontal="left" vertical="center" wrapText="1"/>
    </xf>
    <xf numFmtId="164" fontId="38" fillId="3" borderId="1" xfId="0" applyNumberFormat="1" applyFont="1" applyFill="1" applyBorder="1" applyAlignment="1" applyProtection="1">
      <alignment horizontal="left" vertical="center" wrapText="1"/>
    </xf>
    <xf numFmtId="164" fontId="38" fillId="3" borderId="12" xfId="0" applyNumberFormat="1" applyFont="1" applyFill="1" applyBorder="1" applyAlignment="1" applyProtection="1">
      <alignment horizontal="left" vertical="center" wrapText="1"/>
    </xf>
    <xf numFmtId="49" fontId="38" fillId="3" borderId="26" xfId="0" applyNumberFormat="1" applyFont="1" applyFill="1" applyBorder="1" applyAlignment="1" applyProtection="1">
      <alignment horizontal="center" vertical="center" wrapText="1"/>
    </xf>
    <xf numFmtId="49" fontId="38" fillId="3" borderId="28" xfId="0" applyNumberFormat="1" applyFont="1" applyFill="1" applyBorder="1" applyAlignment="1" applyProtection="1">
      <alignment horizontal="center" vertical="center" wrapText="1"/>
    </xf>
    <xf numFmtId="49" fontId="38" fillId="3" borderId="21" xfId="0" applyNumberFormat="1" applyFont="1" applyFill="1" applyBorder="1" applyAlignment="1" applyProtection="1">
      <alignment horizontal="center" vertical="center" wrapText="1"/>
    </xf>
    <xf numFmtId="164" fontId="38" fillId="3" borderId="16" xfId="0" applyNumberFormat="1" applyFont="1" applyFill="1" applyBorder="1" applyAlignment="1" applyProtection="1">
      <alignment horizontal="center" vertical="center" wrapText="1"/>
    </xf>
    <xf numFmtId="164" fontId="38" fillId="3" borderId="5" xfId="0" applyNumberFormat="1" applyFont="1" applyFill="1" applyBorder="1" applyAlignment="1" applyProtection="1">
      <alignment horizontal="left" vertical="center" wrapText="1"/>
    </xf>
    <xf numFmtId="168" fontId="38" fillId="3" borderId="10" xfId="2" applyNumberFormat="1" applyFont="1" applyFill="1" applyBorder="1" applyAlignment="1" applyProtection="1">
      <alignment vertical="center" wrapText="1"/>
    </xf>
    <xf numFmtId="168" fontId="38" fillId="3" borderId="5" xfId="2" applyNumberFormat="1" applyFont="1" applyFill="1" applyBorder="1" applyAlignment="1" applyProtection="1">
      <alignment vertical="center" wrapText="1"/>
    </xf>
    <xf numFmtId="9" fontId="38" fillId="3" borderId="50" xfId="2" applyNumberFormat="1" applyFont="1" applyFill="1" applyBorder="1" applyAlignment="1" applyProtection="1">
      <alignment horizontal="center" vertical="center" wrapText="1"/>
    </xf>
    <xf numFmtId="9" fontId="38" fillId="3" borderId="22" xfId="2" applyNumberFormat="1" applyFont="1" applyFill="1" applyBorder="1" applyAlignment="1" applyProtection="1">
      <alignment horizontal="center" vertical="center" wrapText="1"/>
    </xf>
    <xf numFmtId="49" fontId="38" fillId="3" borderId="16" xfId="0" applyNumberFormat="1" applyFont="1" applyFill="1" applyBorder="1" applyAlignment="1" applyProtection="1">
      <alignment horizontal="center" vertical="center" wrapText="1"/>
    </xf>
    <xf numFmtId="164" fontId="38" fillId="3" borderId="26" xfId="0" applyNumberFormat="1" applyFont="1" applyFill="1" applyBorder="1" applyAlignment="1" applyProtection="1">
      <alignment horizontal="left" vertical="center" wrapText="1"/>
    </xf>
    <xf numFmtId="164" fontId="38" fillId="3" borderId="28" xfId="0" applyNumberFormat="1" applyFont="1" applyFill="1" applyBorder="1" applyAlignment="1" applyProtection="1">
      <alignment horizontal="left" vertical="center" wrapText="1"/>
    </xf>
    <xf numFmtId="164" fontId="38" fillId="3" borderId="21" xfId="0" applyNumberFormat="1" applyFont="1" applyFill="1" applyBorder="1" applyAlignment="1" applyProtection="1">
      <alignment horizontal="left" vertical="center" wrapText="1"/>
    </xf>
    <xf numFmtId="164" fontId="38" fillId="3" borderId="8" xfId="0" applyNumberFormat="1" applyFont="1" applyFill="1" applyBorder="1" applyAlignment="1" applyProtection="1">
      <alignment horizontal="left" vertical="center"/>
    </xf>
    <xf numFmtId="0" fontId="38" fillId="3" borderId="26" xfId="0" applyFont="1" applyFill="1" applyBorder="1" applyAlignment="1" applyProtection="1">
      <alignment horizontal="left" vertical="center" wrapText="1"/>
    </xf>
    <xf numFmtId="0" fontId="38" fillId="3" borderId="11" xfId="0" applyFont="1" applyFill="1" applyBorder="1" applyAlignment="1" applyProtection="1">
      <alignment horizontal="left" vertical="center" wrapText="1"/>
    </xf>
    <xf numFmtId="0" fontId="38" fillId="3" borderId="28" xfId="0" applyFont="1" applyFill="1" applyBorder="1" applyAlignment="1" applyProtection="1">
      <alignment horizontal="left" vertical="center" wrapText="1"/>
    </xf>
    <xf numFmtId="0" fontId="38" fillId="3" borderId="1" xfId="0" applyFont="1" applyFill="1" applyBorder="1" applyAlignment="1" applyProtection="1">
      <alignment horizontal="left" vertical="center" wrapText="1"/>
    </xf>
    <xf numFmtId="0" fontId="38" fillId="3" borderId="21" xfId="0" applyFont="1" applyFill="1" applyBorder="1" applyAlignment="1" applyProtection="1">
      <alignment horizontal="left" vertical="center" wrapText="1"/>
    </xf>
    <xf numFmtId="0" fontId="38" fillId="3" borderId="12" xfId="0" applyFont="1" applyFill="1" applyBorder="1" applyAlignment="1" applyProtection="1">
      <alignment horizontal="left" vertical="center" wrapText="1"/>
    </xf>
    <xf numFmtId="0" fontId="38" fillId="3" borderId="10" xfId="0" applyFont="1" applyFill="1" applyBorder="1" applyAlignment="1" applyProtection="1">
      <alignment horizontal="center" vertical="center" wrapText="1"/>
    </xf>
    <xf numFmtId="0" fontId="38" fillId="3" borderId="10" xfId="0" applyFont="1" applyFill="1" applyBorder="1" applyAlignment="1" applyProtection="1">
      <alignment horizontal="center" vertical="center"/>
    </xf>
    <xf numFmtId="9" fontId="49" fillId="3" borderId="10" xfId="2" applyNumberFormat="1" applyFont="1" applyFill="1" applyBorder="1" applyAlignment="1" applyProtection="1">
      <alignment horizontal="center" vertical="center" wrapText="1"/>
    </xf>
    <xf numFmtId="9" fontId="49" fillId="3" borderId="5" xfId="2" applyNumberFormat="1" applyFont="1" applyFill="1" applyBorder="1" applyAlignment="1" applyProtection="1">
      <alignment horizontal="center" vertical="center" wrapText="1"/>
    </xf>
    <xf numFmtId="0" fontId="38" fillId="3" borderId="56" xfId="0" applyFont="1" applyFill="1" applyBorder="1" applyAlignment="1" applyProtection="1">
      <alignment horizontal="left" vertical="center" wrapText="1"/>
    </xf>
    <xf numFmtId="0" fontId="38" fillId="3" borderId="13" xfId="0" applyFont="1" applyFill="1" applyBorder="1" applyAlignment="1" applyProtection="1">
      <alignment horizontal="left" vertical="center" wrapText="1"/>
    </xf>
    <xf numFmtId="0" fontId="38" fillId="3" borderId="55" xfId="0" applyFont="1" applyFill="1" applyBorder="1" applyAlignment="1" applyProtection="1">
      <alignment horizontal="left" vertical="center" wrapText="1"/>
    </xf>
    <xf numFmtId="0" fontId="38" fillId="3" borderId="57" xfId="0" applyFont="1" applyFill="1" applyBorder="1" applyAlignment="1" applyProtection="1">
      <alignment horizontal="left" vertical="center" wrapText="1"/>
    </xf>
    <xf numFmtId="0" fontId="38" fillId="3" borderId="0" xfId="0" applyFont="1" applyFill="1" applyBorder="1" applyAlignment="1" applyProtection="1">
      <alignment horizontal="left" vertical="center" wrapText="1"/>
    </xf>
    <xf numFmtId="0" fontId="38" fillId="3" borderId="54" xfId="0" applyFont="1" applyFill="1" applyBorder="1" applyAlignment="1" applyProtection="1">
      <alignment horizontal="left" vertical="center" wrapText="1"/>
    </xf>
    <xf numFmtId="0" fontId="38" fillId="3" borderId="58" xfId="0" applyFont="1" applyFill="1" applyBorder="1" applyAlignment="1" applyProtection="1">
      <alignment horizontal="left" vertical="center" wrapText="1"/>
    </xf>
    <xf numFmtId="0" fontId="38" fillId="3" borderId="59" xfId="0" applyFont="1" applyFill="1" applyBorder="1" applyAlignment="1" applyProtection="1">
      <alignment horizontal="left" vertical="center" wrapText="1"/>
    </xf>
    <xf numFmtId="0" fontId="38" fillId="3" borderId="60" xfId="0" applyFont="1" applyFill="1" applyBorder="1" applyAlignment="1" applyProtection="1">
      <alignment horizontal="left" vertical="center" wrapText="1"/>
    </xf>
    <xf numFmtId="0" fontId="42" fillId="0" borderId="7" xfId="0" applyFont="1" applyFill="1" applyBorder="1" applyAlignment="1" applyProtection="1">
      <alignment horizontal="center" vertical="center"/>
    </xf>
    <xf numFmtId="0" fontId="38" fillId="3" borderId="5" xfId="0" applyFont="1" applyFill="1" applyBorder="1" applyAlignment="1" applyProtection="1">
      <alignment horizontal="center" vertical="center"/>
    </xf>
    <xf numFmtId="0" fontId="38" fillId="3" borderId="1" xfId="0" applyFont="1" applyFill="1" applyBorder="1" applyAlignment="1" applyProtection="1">
      <alignment horizontal="center" vertical="center"/>
    </xf>
    <xf numFmtId="49" fontId="38" fillId="3" borderId="1" xfId="0" applyNumberFormat="1" applyFont="1" applyFill="1" applyBorder="1" applyAlignment="1">
      <alignment horizontal="center" vertical="center" wrapText="1"/>
    </xf>
    <xf numFmtId="165" fontId="38" fillId="3" borderId="24" xfId="0" applyNumberFormat="1" applyFont="1" applyFill="1" applyBorder="1" applyAlignment="1">
      <alignment horizontal="left" vertical="center" wrapText="1"/>
    </xf>
    <xf numFmtId="165" fontId="38" fillId="3" borderId="13" xfId="0" applyNumberFormat="1" applyFont="1" applyFill="1" applyBorder="1" applyAlignment="1">
      <alignment horizontal="left" vertical="center" wrapText="1"/>
    </xf>
    <xf numFmtId="165" fontId="38" fillId="3" borderId="40" xfId="0" applyNumberFormat="1" applyFont="1" applyFill="1" applyBorder="1" applyAlignment="1">
      <alignment horizontal="left" vertical="center" wrapText="1"/>
    </xf>
    <xf numFmtId="165" fontId="38" fillId="3" borderId="9" xfId="0" applyNumberFormat="1" applyFont="1" applyFill="1" applyBorder="1" applyAlignment="1">
      <alignment horizontal="left" vertical="center" wrapText="1"/>
    </xf>
    <xf numFmtId="165" fontId="38" fillId="3" borderId="0" xfId="0" applyNumberFormat="1" applyFont="1" applyFill="1" applyBorder="1" applyAlignment="1">
      <alignment horizontal="left" vertical="center" wrapText="1"/>
    </xf>
    <xf numFmtId="165" fontId="38" fillId="3" borderId="35" xfId="0" applyNumberFormat="1" applyFont="1" applyFill="1" applyBorder="1" applyAlignment="1">
      <alignment horizontal="left" vertical="center" wrapText="1"/>
    </xf>
    <xf numFmtId="165" fontId="38" fillId="3" borderId="19" xfId="0" applyNumberFormat="1" applyFont="1" applyFill="1" applyBorder="1" applyAlignment="1">
      <alignment horizontal="left" vertical="center" wrapText="1"/>
    </xf>
    <xf numFmtId="165" fontId="38" fillId="3" borderId="6" xfId="0" applyNumberFormat="1" applyFont="1" applyFill="1" applyBorder="1" applyAlignment="1">
      <alignment horizontal="left" vertical="center" wrapText="1"/>
    </xf>
    <xf numFmtId="165" fontId="38" fillId="3" borderId="43" xfId="0" applyNumberFormat="1" applyFont="1" applyFill="1" applyBorder="1" applyAlignment="1">
      <alignment horizontal="left" vertical="center" wrapText="1"/>
    </xf>
    <xf numFmtId="165" fontId="38" fillId="3" borderId="38" xfId="0" applyNumberFormat="1" applyFont="1" applyFill="1" applyBorder="1" applyAlignment="1">
      <alignment horizontal="center" vertical="center" wrapText="1"/>
    </xf>
    <xf numFmtId="165" fontId="38" fillId="3" borderId="16" xfId="0" applyNumberFormat="1" applyFont="1" applyFill="1" applyBorder="1" applyAlignment="1">
      <alignment horizontal="center" vertical="center" wrapText="1"/>
    </xf>
    <xf numFmtId="165" fontId="38" fillId="3" borderId="21" xfId="0" applyNumberFormat="1" applyFont="1" applyFill="1" applyBorder="1" applyAlignment="1">
      <alignment horizontal="center" vertical="center" wrapText="1"/>
    </xf>
    <xf numFmtId="168" fontId="38" fillId="3" borderId="1" xfId="2" applyNumberFormat="1" applyFont="1" applyFill="1" applyBorder="1" applyAlignment="1" applyProtection="1">
      <alignment horizontal="center" vertical="center" wrapText="1"/>
    </xf>
    <xf numFmtId="49" fontId="38" fillId="3" borderId="26" xfId="0" applyNumberFormat="1" applyFont="1" applyFill="1" applyBorder="1" applyAlignment="1">
      <alignment horizontal="center" vertical="center" wrapText="1"/>
    </xf>
    <xf numFmtId="49" fontId="38" fillId="3" borderId="28" xfId="0" applyNumberFormat="1" applyFont="1" applyFill="1" applyBorder="1" applyAlignment="1">
      <alignment horizontal="center" vertical="center" wrapText="1"/>
    </xf>
    <xf numFmtId="165" fontId="38" fillId="3" borderId="1" xfId="0" applyNumberFormat="1" applyFont="1" applyFill="1" applyBorder="1" applyAlignment="1">
      <alignment horizontal="left" vertical="center" wrapText="1"/>
    </xf>
    <xf numFmtId="165" fontId="38" fillId="3" borderId="29" xfId="0" applyNumberFormat="1" applyFont="1" applyFill="1" applyBorder="1" applyAlignment="1">
      <alignment horizontal="left" vertical="center" wrapText="1"/>
    </xf>
    <xf numFmtId="165" fontId="38" fillId="3" borderId="12" xfId="0" applyNumberFormat="1" applyFont="1" applyFill="1" applyBorder="1" applyAlignment="1">
      <alignment horizontal="left" vertical="center" wrapText="1"/>
    </xf>
    <xf numFmtId="165" fontId="38" fillId="3" borderId="30" xfId="0" applyNumberFormat="1" applyFont="1" applyFill="1" applyBorder="1" applyAlignment="1">
      <alignment horizontal="left" vertical="center" wrapText="1"/>
    </xf>
    <xf numFmtId="168" fontId="38" fillId="3" borderId="25" xfId="2" applyNumberFormat="1" applyFont="1" applyFill="1" applyBorder="1" applyAlignment="1" applyProtection="1">
      <alignment horizontal="center" vertical="center" wrapText="1"/>
    </xf>
    <xf numFmtId="168" fontId="38" fillId="3" borderId="41" xfId="2" applyNumberFormat="1" applyFont="1" applyFill="1" applyBorder="1" applyAlignment="1" applyProtection="1">
      <alignment horizontal="center" vertical="center" wrapText="1"/>
    </xf>
    <xf numFmtId="168" fontId="38" fillId="3" borderId="42" xfId="2" applyNumberFormat="1" applyFont="1" applyFill="1" applyBorder="1" applyAlignment="1" applyProtection="1">
      <alignment horizontal="center" vertical="center" wrapText="1"/>
    </xf>
    <xf numFmtId="165" fontId="46" fillId="3" borderId="37" xfId="0" applyNumberFormat="1" applyFont="1" applyFill="1" applyBorder="1" applyAlignment="1">
      <alignment horizontal="center" vertical="center" wrapText="1"/>
    </xf>
    <xf numFmtId="165" fontId="46" fillId="3" borderId="31" xfId="0" applyNumberFormat="1" applyFont="1" applyFill="1" applyBorder="1" applyAlignment="1">
      <alignment horizontal="center" vertical="center" wrapText="1"/>
    </xf>
    <xf numFmtId="49" fontId="39" fillId="3" borderId="26" xfId="0" applyNumberFormat="1" applyFont="1" applyFill="1" applyBorder="1" applyAlignment="1" applyProtection="1">
      <alignment horizontal="center" vertical="center" wrapText="1"/>
    </xf>
    <xf numFmtId="49" fontId="39" fillId="3" borderId="28" xfId="0" applyNumberFormat="1" applyFont="1" applyFill="1" applyBorder="1" applyAlignment="1" applyProtection="1">
      <alignment horizontal="center" vertical="center" wrapText="1"/>
    </xf>
    <xf numFmtId="49" fontId="39" fillId="3" borderId="21" xfId="0" applyNumberFormat="1" applyFont="1" applyFill="1" applyBorder="1" applyAlignment="1" applyProtection="1">
      <alignment horizontal="center" vertical="center" wrapText="1"/>
    </xf>
    <xf numFmtId="164" fontId="39" fillId="3" borderId="22" xfId="0" applyNumberFormat="1" applyFont="1" applyFill="1" applyBorder="1" applyAlignment="1" applyProtection="1">
      <alignment horizontal="center" vertical="center" wrapText="1"/>
    </xf>
    <xf numFmtId="164" fontId="39" fillId="3" borderId="8" xfId="0" applyNumberFormat="1" applyFont="1" applyFill="1" applyBorder="1" applyAlignment="1" applyProtection="1">
      <alignment horizontal="center" vertical="center" wrapText="1"/>
    </xf>
    <xf numFmtId="164" fontId="39" fillId="3" borderId="50" xfId="0" applyNumberFormat="1" applyFont="1" applyFill="1" applyBorder="1" applyAlignment="1" applyProtection="1">
      <alignment horizontal="center" vertical="center" wrapText="1"/>
    </xf>
    <xf numFmtId="164" fontId="39" fillId="3" borderId="11" xfId="0" applyNumberFormat="1" applyFont="1" applyFill="1" applyBorder="1" applyAlignment="1" applyProtection="1">
      <alignment horizontal="center" vertical="center" wrapText="1"/>
    </xf>
    <xf numFmtId="164" fontId="39" fillId="3" borderId="1" xfId="0" applyNumberFormat="1" applyFont="1" applyFill="1" applyBorder="1" applyAlignment="1" applyProtection="1">
      <alignment horizontal="center" vertical="center" wrapText="1"/>
    </xf>
    <xf numFmtId="164" fontId="39" fillId="3" borderId="12" xfId="0" applyNumberFormat="1" applyFont="1" applyFill="1" applyBorder="1" applyAlignment="1" applyProtection="1">
      <alignment horizontal="center" vertical="center" wrapText="1"/>
    </xf>
    <xf numFmtId="49" fontId="39" fillId="3" borderId="1" xfId="0" applyNumberFormat="1" applyFont="1" applyFill="1" applyBorder="1" applyAlignment="1" applyProtection="1">
      <alignment horizontal="center" vertical="center" wrapText="1"/>
    </xf>
    <xf numFmtId="164" fontId="39" fillId="3" borderId="10" xfId="0" applyNumberFormat="1" applyFont="1" applyFill="1" applyBorder="1" applyAlignment="1" applyProtection="1">
      <alignment horizontal="center" vertical="center" wrapText="1"/>
    </xf>
    <xf numFmtId="164" fontId="39" fillId="3" borderId="11" xfId="0" applyNumberFormat="1" applyFont="1" applyFill="1" applyBorder="1" applyAlignment="1" applyProtection="1">
      <alignment horizontal="left" vertical="center" wrapText="1"/>
    </xf>
    <xf numFmtId="164" fontId="39" fillId="3" borderId="1" xfId="0" applyNumberFormat="1" applyFont="1" applyFill="1" applyBorder="1" applyAlignment="1" applyProtection="1">
      <alignment horizontal="left" vertical="center" wrapText="1"/>
    </xf>
    <xf numFmtId="164" fontId="39" fillId="3" borderId="12" xfId="0" applyNumberFormat="1" applyFont="1" applyFill="1" applyBorder="1" applyAlignment="1" applyProtection="1">
      <alignment horizontal="left" vertical="center" wrapText="1"/>
    </xf>
    <xf numFmtId="49" fontId="39" fillId="3" borderId="16" xfId="0" applyNumberFormat="1" applyFont="1" applyFill="1" applyBorder="1" applyAlignment="1" applyProtection="1">
      <alignment horizontal="center" vertical="center" wrapText="1"/>
    </xf>
    <xf numFmtId="49" fontId="39" fillId="3" borderId="15" xfId="0" applyNumberFormat="1" applyFont="1" applyFill="1" applyBorder="1" applyAlignment="1" applyProtection="1">
      <alignment horizontal="center" vertical="center" wrapText="1"/>
    </xf>
    <xf numFmtId="49" fontId="39" fillId="3" borderId="51" xfId="0" applyNumberFormat="1" applyFont="1" applyFill="1" applyBorder="1" applyAlignment="1" applyProtection="1">
      <alignment horizontal="center" vertical="center" wrapText="1"/>
    </xf>
    <xf numFmtId="49" fontId="39" fillId="3" borderId="49" xfId="0" applyNumberFormat="1" applyFont="1" applyFill="1" applyBorder="1" applyAlignment="1" applyProtection="1">
      <alignment horizontal="center" vertical="center" wrapText="1"/>
    </xf>
    <xf numFmtId="49" fontId="39" fillId="3" borderId="38" xfId="0" applyNumberFormat="1" applyFont="1" applyFill="1" applyBorder="1" applyAlignment="1" applyProtection="1">
      <alignment horizontal="center" vertical="center" wrapText="1"/>
    </xf>
    <xf numFmtId="164" fontId="39" fillId="3" borderId="5" xfId="0" applyNumberFormat="1" applyFont="1" applyFill="1" applyBorder="1" applyAlignment="1" applyProtection="1">
      <alignment horizontal="center" vertical="center" wrapText="1"/>
    </xf>
    <xf numFmtId="49" fontId="38" fillId="3" borderId="38" xfId="0" applyNumberFormat="1" applyFont="1" applyFill="1" applyBorder="1" applyAlignment="1" applyProtection="1">
      <alignment horizontal="center" vertical="center" wrapText="1"/>
    </xf>
    <xf numFmtId="49" fontId="38" fillId="3" borderId="1" xfId="0" applyNumberFormat="1" applyFont="1" applyFill="1" applyBorder="1" applyAlignment="1" applyProtection="1">
      <alignment horizontal="center" vertical="center" wrapText="1"/>
    </xf>
    <xf numFmtId="164" fontId="39" fillId="0" borderId="11" xfId="0" applyNumberFormat="1" applyFont="1" applyFill="1" applyBorder="1" applyAlignment="1" applyProtection="1">
      <alignment horizontal="center" vertical="center" wrapText="1"/>
    </xf>
    <xf numFmtId="164" fontId="39" fillId="0" borderId="1" xfId="0" applyNumberFormat="1" applyFont="1" applyFill="1" applyBorder="1" applyAlignment="1" applyProtection="1">
      <alignment horizontal="center" vertical="center" wrapText="1"/>
    </xf>
    <xf numFmtId="164" fontId="39" fillId="0" borderId="12" xfId="0" applyNumberFormat="1" applyFont="1" applyFill="1" applyBorder="1" applyAlignment="1" applyProtection="1">
      <alignment horizontal="center" vertical="center" wrapText="1"/>
    </xf>
    <xf numFmtId="168" fontId="38" fillId="3" borderId="50" xfId="2" applyNumberFormat="1" applyFont="1" applyFill="1" applyBorder="1" applyAlignment="1" applyProtection="1">
      <alignment horizontal="center" vertical="center" wrapText="1"/>
    </xf>
    <xf numFmtId="49" fontId="38" fillId="3" borderId="44" xfId="0" applyNumberFormat="1" applyFont="1" applyFill="1" applyBorder="1" applyAlignment="1" applyProtection="1">
      <alignment horizontal="center" vertical="center" wrapText="1"/>
    </xf>
    <xf numFmtId="49" fontId="38" fillId="3" borderId="39" xfId="0" applyNumberFormat="1" applyFont="1" applyFill="1" applyBorder="1" applyAlignment="1" applyProtection="1">
      <alignment horizontal="center" vertical="center" wrapText="1"/>
    </xf>
    <xf numFmtId="49" fontId="38" fillId="3" borderId="45"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center" vertical="top" wrapText="1"/>
    </xf>
    <xf numFmtId="164" fontId="38" fillId="3" borderId="11" xfId="0" applyNumberFormat="1" applyFont="1" applyFill="1" applyBorder="1" applyAlignment="1" applyProtection="1">
      <alignment horizontal="center" vertical="center" wrapText="1"/>
    </xf>
    <xf numFmtId="164" fontId="38" fillId="3" borderId="12" xfId="0" applyNumberFormat="1" applyFont="1" applyFill="1" applyBorder="1" applyAlignment="1" applyProtection="1">
      <alignment horizontal="center" vertical="center" wrapText="1"/>
    </xf>
    <xf numFmtId="164" fontId="38" fillId="3" borderId="11" xfId="0" applyNumberFormat="1" applyFont="1" applyFill="1" applyBorder="1" applyAlignment="1" applyProtection="1">
      <alignment horizontal="center" vertical="top" wrapText="1"/>
    </xf>
    <xf numFmtId="164" fontId="38" fillId="3" borderId="32" xfId="0" applyNumberFormat="1" applyFont="1" applyFill="1" applyBorder="1" applyAlignment="1" applyProtection="1">
      <alignment horizontal="center" vertical="top" wrapText="1"/>
    </xf>
    <xf numFmtId="0" fontId="42" fillId="3" borderId="61" xfId="0" applyFont="1" applyFill="1" applyBorder="1" applyAlignment="1" applyProtection="1">
      <alignment horizontal="center" vertical="center" wrapText="1"/>
    </xf>
    <xf numFmtId="0" fontId="42" fillId="3" borderId="62" xfId="0" applyFont="1" applyFill="1" applyBorder="1" applyAlignment="1" applyProtection="1">
      <alignment horizontal="center" vertical="center" wrapText="1"/>
    </xf>
    <xf numFmtId="0" fontId="42" fillId="3" borderId="63" xfId="0" applyFont="1" applyFill="1" applyBorder="1" applyAlignment="1" applyProtection="1">
      <alignment horizontal="center" vertical="center" wrapText="1"/>
    </xf>
    <xf numFmtId="10" fontId="38" fillId="3" borderId="1" xfId="0" applyNumberFormat="1" applyFont="1" applyFill="1" applyBorder="1" applyAlignment="1" applyProtection="1">
      <alignment horizontal="center" vertical="center" wrapText="1"/>
    </xf>
    <xf numFmtId="10" fontId="38" fillId="3" borderId="12" xfId="0" applyNumberFormat="1" applyFont="1" applyFill="1" applyBorder="1" applyAlignment="1" applyProtection="1">
      <alignment horizontal="center" vertical="center" wrapText="1"/>
    </xf>
    <xf numFmtId="164" fontId="38" fillId="3" borderId="1" xfId="0" applyNumberFormat="1" applyFont="1" applyFill="1" applyBorder="1" applyAlignment="1" applyProtection="1">
      <alignment horizontal="center" vertical="top" wrapText="1"/>
    </xf>
    <xf numFmtId="0" fontId="41" fillId="3" borderId="1" xfId="0" applyFont="1" applyFill="1" applyBorder="1" applyAlignment="1">
      <alignment horizontal="center" vertical="top" wrapText="1"/>
    </xf>
    <xf numFmtId="164" fontId="38" fillId="3" borderId="4" xfId="0" applyNumberFormat="1" applyFont="1" applyFill="1" applyBorder="1" applyAlignment="1" applyProtection="1">
      <alignment horizontal="center" vertical="top" wrapText="1"/>
    </xf>
    <xf numFmtId="0" fontId="43" fillId="0" borderId="0" xfId="0" applyFont="1" applyFill="1" applyBorder="1" applyAlignment="1" applyProtection="1">
      <alignment horizontal="left"/>
    </xf>
    <xf numFmtId="0" fontId="39" fillId="0" borderId="0" xfId="0" applyFont="1" applyFill="1" applyBorder="1" applyAlignment="1" applyProtection="1">
      <alignment horizontal="left" wrapText="1"/>
    </xf>
    <xf numFmtId="0" fontId="39" fillId="3" borderId="0" xfId="0" applyFont="1" applyFill="1" applyBorder="1" applyAlignment="1" applyProtection="1">
      <alignment horizontal="center" wrapText="1"/>
    </xf>
    <xf numFmtId="0" fontId="36" fillId="3" borderId="0" xfId="0" applyFont="1" applyFill="1" applyBorder="1" applyAlignment="1" applyProtection="1">
      <alignment horizontal="center" wrapText="1"/>
    </xf>
    <xf numFmtId="49" fontId="46" fillId="3" borderId="1" xfId="0" applyNumberFormat="1" applyFont="1" applyFill="1" applyBorder="1" applyAlignment="1" applyProtection="1">
      <alignment horizontal="center" vertical="center" wrapText="1"/>
    </xf>
    <xf numFmtId="49" fontId="38" fillId="3" borderId="5" xfId="0" applyNumberFormat="1" applyFont="1" applyFill="1" applyBorder="1" applyAlignment="1" applyProtection="1">
      <alignment horizontal="center" vertical="center" wrapText="1"/>
    </xf>
    <xf numFmtId="0" fontId="22" fillId="0" borderId="0" xfId="0" applyFont="1" applyFill="1" applyAlignment="1">
      <alignment horizontal="left"/>
    </xf>
    <xf numFmtId="0" fontId="20" fillId="0" borderId="0" xfId="0" applyFont="1" applyFill="1" applyBorder="1" applyAlignment="1" applyProtection="1">
      <alignment horizontal="left" wrapText="1"/>
    </xf>
    <xf numFmtId="0" fontId="6" fillId="3" borderId="0" xfId="0" applyFont="1" applyFill="1" applyAlignment="1">
      <alignment horizontal="right" vertical="center"/>
    </xf>
    <xf numFmtId="0" fontId="23"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32" fillId="3" borderId="0" xfId="0" applyFont="1" applyFill="1" applyAlignment="1">
      <alignment horizontal="center" vertical="center" wrapText="1"/>
    </xf>
    <xf numFmtId="3" fontId="48" fillId="0" borderId="1" xfId="0" applyNumberFormat="1" applyFont="1" applyFill="1" applyBorder="1" applyAlignment="1">
      <alignment horizontal="center" vertical="center" wrapText="1"/>
    </xf>
    <xf numFmtId="0" fontId="48" fillId="3"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8" fillId="0" borderId="0" xfId="0" applyFont="1" applyFill="1" applyAlignment="1">
      <alignment horizontal="center" vertical="center" wrapText="1"/>
    </xf>
    <xf numFmtId="0" fontId="27" fillId="0" borderId="0" xfId="0" applyFont="1" applyFill="1" applyAlignment="1">
      <alignment horizontal="center" vertical="center" wrapText="1"/>
    </xf>
    <xf numFmtId="3" fontId="27" fillId="0" borderId="1" xfId="0" applyNumberFormat="1" applyFont="1" applyFill="1" applyBorder="1" applyAlignment="1" applyProtection="1">
      <alignment horizontal="center" vertical="center" wrapText="1"/>
      <protection locked="0"/>
    </xf>
    <xf numFmtId="0" fontId="20" fillId="0" borderId="0" xfId="0" applyFont="1" applyFill="1" applyAlignment="1">
      <alignment horizontal="left" wrapText="1"/>
    </xf>
    <xf numFmtId="0" fontId="22" fillId="0" borderId="0" xfId="0" applyFont="1" applyFill="1" applyBorder="1" applyAlignment="1">
      <alignment horizontal="left" wrapText="1"/>
    </xf>
    <xf numFmtId="0" fontId="26"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2" xfId="0" applyFont="1" applyFill="1" applyBorder="1" applyAlignment="1">
      <alignment horizontal="center" vertical="center" wrapText="1"/>
    </xf>
    <xf numFmtId="3" fontId="26" fillId="0" borderId="1"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wrapText="1"/>
    </xf>
    <xf numFmtId="0" fontId="24" fillId="0" borderId="0" xfId="0" applyFont="1" applyAlignment="1">
      <alignment horizontal="center" vertical="center" wrapText="1"/>
    </xf>
    <xf numFmtId="0" fontId="19" fillId="0" borderId="10" xfId="0" applyNumberFormat="1" applyFont="1" applyBorder="1" applyAlignment="1">
      <alignment horizontal="center" vertical="top"/>
    </xf>
    <xf numFmtId="0" fontId="19" fillId="0" borderId="8" xfId="0" applyNumberFormat="1" applyFont="1" applyBorder="1" applyAlignment="1">
      <alignment horizontal="center" vertical="top"/>
    </xf>
    <xf numFmtId="0" fontId="19" fillId="0" borderId="5" xfId="0" applyNumberFormat="1" applyFont="1" applyBorder="1" applyAlignment="1">
      <alignment horizontal="center" vertical="top"/>
    </xf>
    <xf numFmtId="0" fontId="19" fillId="0" borderId="20"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23" xfId="0" applyFont="1" applyFill="1" applyBorder="1" applyAlignment="1">
      <alignment horizontal="left" vertical="top" wrapText="1"/>
    </xf>
    <xf numFmtId="0" fontId="24" fillId="0" borderId="0" xfId="0" applyFont="1" applyBorder="1" applyAlignment="1">
      <alignment horizontal="center" vertical="center" wrapText="1"/>
    </xf>
    <xf numFmtId="0" fontId="21" fillId="0" borderId="6" xfId="0" applyFont="1" applyBorder="1" applyAlignment="1">
      <alignment horizontal="center" vertical="top" wrapText="1"/>
    </xf>
    <xf numFmtId="0" fontId="24" fillId="0" borderId="10" xfId="0" applyNumberFormat="1" applyFont="1" applyBorder="1" applyAlignment="1">
      <alignment horizontal="left" vertical="top" wrapText="1"/>
    </xf>
    <xf numFmtId="0" fontId="24" fillId="0" borderId="5" xfId="0" applyNumberFormat="1" applyFont="1" applyBorder="1" applyAlignment="1">
      <alignment horizontal="left" vertical="top" wrapText="1"/>
    </xf>
    <xf numFmtId="0" fontId="19" fillId="0" borderId="10" xfId="0" applyFont="1" applyFill="1" applyBorder="1" applyAlignment="1">
      <alignment horizontal="center" vertical="top" wrapText="1"/>
    </xf>
    <xf numFmtId="0" fontId="19" fillId="0" borderId="8" xfId="0" applyFont="1" applyFill="1" applyBorder="1" applyAlignment="1">
      <alignment horizontal="center" vertical="top" wrapText="1"/>
    </xf>
  </cellXfs>
  <cellStyles count="3">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activeCell="AM10" sqref="AM10"/>
    </sheetView>
  </sheetViews>
  <sheetFormatPr defaultColWidth="9.109375" defaultRowHeight="13.8"/>
  <cols>
    <col min="1" max="1" width="4" style="1" customWidth="1"/>
    <col min="2" max="2" width="24.6640625" style="1" customWidth="1"/>
    <col min="3" max="3" width="18.109375" style="1" customWidth="1"/>
    <col min="4" max="4" width="13.6640625" style="1" customWidth="1"/>
    <col min="5" max="5" width="11.88671875" style="1" customWidth="1"/>
    <col min="6" max="6" width="6.6640625" style="1" customWidth="1"/>
    <col min="7" max="8" width="9.109375" style="1" customWidth="1"/>
    <col min="9" max="16384" width="9.109375" style="1"/>
  </cols>
  <sheetData>
    <row r="1" spans="1:48" ht="30.75" customHeight="1">
      <c r="A1" s="585" t="s">
        <v>39</v>
      </c>
      <c r="B1" s="586"/>
      <c r="C1" s="587" t="s">
        <v>40</v>
      </c>
      <c r="D1" s="579" t="s">
        <v>45</v>
      </c>
      <c r="E1" s="580"/>
      <c r="F1" s="581"/>
      <c r="G1" s="579" t="s">
        <v>17</v>
      </c>
      <c r="H1" s="580"/>
      <c r="I1" s="581"/>
      <c r="J1" s="579" t="s">
        <v>18</v>
      </c>
      <c r="K1" s="580"/>
      <c r="L1" s="581"/>
      <c r="M1" s="579" t="s">
        <v>22</v>
      </c>
      <c r="N1" s="580"/>
      <c r="O1" s="581"/>
      <c r="P1" s="582" t="s">
        <v>23</v>
      </c>
      <c r="Q1" s="583"/>
      <c r="R1" s="579" t="s">
        <v>24</v>
      </c>
      <c r="S1" s="580"/>
      <c r="T1" s="581"/>
      <c r="U1" s="579" t="s">
        <v>25</v>
      </c>
      <c r="V1" s="580"/>
      <c r="W1" s="581"/>
      <c r="X1" s="582" t="s">
        <v>26</v>
      </c>
      <c r="Y1" s="584"/>
      <c r="Z1" s="583"/>
      <c r="AA1" s="582" t="s">
        <v>27</v>
      </c>
      <c r="AB1" s="583"/>
      <c r="AC1" s="579" t="s">
        <v>28</v>
      </c>
      <c r="AD1" s="580"/>
      <c r="AE1" s="581"/>
      <c r="AF1" s="579" t="s">
        <v>29</v>
      </c>
      <c r="AG1" s="580"/>
      <c r="AH1" s="581"/>
      <c r="AI1" s="579" t="s">
        <v>30</v>
      </c>
      <c r="AJ1" s="580"/>
      <c r="AK1" s="581"/>
      <c r="AL1" s="582" t="s">
        <v>31</v>
      </c>
      <c r="AM1" s="583"/>
      <c r="AN1" s="579" t="s">
        <v>32</v>
      </c>
      <c r="AO1" s="580"/>
      <c r="AP1" s="581"/>
      <c r="AQ1" s="579" t="s">
        <v>33</v>
      </c>
      <c r="AR1" s="580"/>
      <c r="AS1" s="581"/>
      <c r="AT1" s="579" t="s">
        <v>34</v>
      </c>
      <c r="AU1" s="580"/>
      <c r="AV1" s="581"/>
    </row>
    <row r="2" spans="1:48" ht="39" customHeight="1">
      <c r="A2" s="586"/>
      <c r="B2" s="586"/>
      <c r="C2" s="587"/>
      <c r="D2" s="10" t="s">
        <v>48</v>
      </c>
      <c r="E2" s="10" t="s">
        <v>49</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26.4">
      <c r="A3" s="587" t="s">
        <v>83</v>
      </c>
      <c r="B3" s="587"/>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587"/>
      <c r="B4" s="587"/>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587"/>
      <c r="B5" s="587"/>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4">
      <c r="A6" s="587"/>
      <c r="B6" s="587"/>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587"/>
      <c r="B7" s="587"/>
      <c r="C7" s="8" t="s">
        <v>44</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4">
      <c r="A8" s="587"/>
      <c r="B8" s="587"/>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4">
      <c r="A9" s="587"/>
      <c r="B9" s="587"/>
      <c r="C9" s="8" t="s">
        <v>43</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1:B2"/>
    <mergeCell ref="C1:C2"/>
    <mergeCell ref="A3:B9"/>
    <mergeCell ref="D1:F1"/>
    <mergeCell ref="R1:T1"/>
    <mergeCell ref="AT1:AV1"/>
    <mergeCell ref="G1:I1"/>
    <mergeCell ref="J1:L1"/>
    <mergeCell ref="M1:O1"/>
    <mergeCell ref="P1:Q1"/>
    <mergeCell ref="AF1:AH1"/>
    <mergeCell ref="AI1:AK1"/>
    <mergeCell ref="AL1:AM1"/>
    <mergeCell ref="AN1:AP1"/>
    <mergeCell ref="AQ1:AS1"/>
    <mergeCell ref="X1:Z1"/>
    <mergeCell ref="AA1:AB1"/>
    <mergeCell ref="AC1:AE1"/>
    <mergeCell ref="U1:W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activeCell="A3" sqref="A3:E3"/>
    </sheetView>
  </sheetViews>
  <sheetFormatPr defaultRowHeight="14.4"/>
  <cols>
    <col min="1" max="1" width="48.88671875" customWidth="1"/>
    <col min="2" max="2" width="11.6640625" customWidth="1"/>
    <col min="3" max="3" width="13.6640625" customWidth="1"/>
    <col min="4" max="4" width="16.33203125" customWidth="1"/>
    <col min="5" max="5" width="26.88671875" customWidth="1"/>
  </cols>
  <sheetData>
    <row r="1" spans="1:5">
      <c r="A1" s="588" t="s">
        <v>58</v>
      </c>
      <c r="B1" s="588"/>
      <c r="C1" s="588"/>
      <c r="D1" s="588"/>
      <c r="E1" s="588"/>
    </row>
    <row r="2" spans="1:5">
      <c r="A2" s="12"/>
      <c r="B2" s="12"/>
      <c r="C2" s="12"/>
      <c r="D2" s="12"/>
      <c r="E2" s="12"/>
    </row>
    <row r="3" spans="1:5">
      <c r="A3" s="589" t="s">
        <v>130</v>
      </c>
      <c r="B3" s="589"/>
      <c r="C3" s="589"/>
      <c r="D3" s="589"/>
      <c r="E3" s="589"/>
    </row>
    <row r="4" spans="1:5" ht="45" customHeight="1">
      <c r="A4" s="13" t="s">
        <v>52</v>
      </c>
      <c r="B4" s="13" t="s">
        <v>59</v>
      </c>
      <c r="C4" s="13" t="s">
        <v>53</v>
      </c>
      <c r="D4" s="13" t="s">
        <v>54</v>
      </c>
      <c r="E4" s="13" t="s">
        <v>55</v>
      </c>
    </row>
    <row r="5" spans="1:5" ht="57.75" customHeight="1">
      <c r="A5" s="14" t="s">
        <v>60</v>
      </c>
      <c r="B5" s="15">
        <v>0.1</v>
      </c>
      <c r="C5" s="16">
        <f>SUM(D6:D7)</f>
        <v>0</v>
      </c>
      <c r="D5" s="15">
        <f t="shared" ref="D5:D23" si="0">B5*C5</f>
        <v>0</v>
      </c>
      <c r="E5" s="14"/>
    </row>
    <row r="6" spans="1:5" ht="72.75" customHeight="1">
      <c r="A6" s="17" t="s">
        <v>61</v>
      </c>
      <c r="B6" s="18">
        <v>0.5</v>
      </c>
      <c r="C6" s="19"/>
      <c r="D6" s="18">
        <f t="shared" si="0"/>
        <v>0</v>
      </c>
      <c r="E6" s="17"/>
    </row>
    <row r="7" spans="1:5" ht="21" customHeight="1">
      <c r="A7" s="17" t="s">
        <v>62</v>
      </c>
      <c r="B7" s="18">
        <v>0.5</v>
      </c>
      <c r="C7" s="19"/>
      <c r="D7" s="18">
        <f t="shared" si="0"/>
        <v>0</v>
      </c>
      <c r="E7" s="17"/>
    </row>
    <row r="8" spans="1:5" ht="32.25" customHeight="1">
      <c r="A8" s="14" t="s">
        <v>63</v>
      </c>
      <c r="B8" s="15">
        <v>0.1</v>
      </c>
      <c r="C8" s="16">
        <f>SUM(D9:D10)</f>
        <v>0</v>
      </c>
      <c r="D8" s="15">
        <f t="shared" si="0"/>
        <v>0</v>
      </c>
      <c r="E8" s="14"/>
    </row>
    <row r="9" spans="1:5" ht="28.8">
      <c r="A9" s="17" t="s">
        <v>64</v>
      </c>
      <c r="B9" s="18">
        <v>0.5</v>
      </c>
      <c r="C9" s="19"/>
      <c r="D9" s="18">
        <f t="shared" si="0"/>
        <v>0</v>
      </c>
      <c r="E9" s="17"/>
    </row>
    <row r="10" spans="1:5" ht="28.8">
      <c r="A10" s="17" t="s">
        <v>65</v>
      </c>
      <c r="B10" s="18">
        <v>0.5</v>
      </c>
      <c r="C10" s="19"/>
      <c r="D10" s="18">
        <f t="shared" si="0"/>
        <v>0</v>
      </c>
      <c r="E10" s="17"/>
    </row>
    <row r="11" spans="1:5" ht="45.75" customHeight="1">
      <c r="A11" s="14" t="s">
        <v>66</v>
      </c>
      <c r="B11" s="15">
        <v>0.2</v>
      </c>
      <c r="C11" s="16">
        <f>SUM(D12:D13)</f>
        <v>0</v>
      </c>
      <c r="D11" s="15">
        <f t="shared" si="0"/>
        <v>0</v>
      </c>
      <c r="E11" s="14"/>
    </row>
    <row r="12" spans="1:5" ht="56.25" customHeight="1">
      <c r="A12" s="17" t="s">
        <v>67</v>
      </c>
      <c r="B12" s="18">
        <v>0.7</v>
      </c>
      <c r="C12" s="20"/>
      <c r="D12" s="21">
        <f t="shared" si="0"/>
        <v>0</v>
      </c>
      <c r="E12" s="22"/>
    </row>
    <row r="13" spans="1:5" ht="30.75" customHeight="1">
      <c r="A13" s="17" t="s">
        <v>68</v>
      </c>
      <c r="B13" s="18">
        <v>0.3</v>
      </c>
      <c r="C13" s="20"/>
      <c r="D13" s="21">
        <f t="shared" si="0"/>
        <v>0</v>
      </c>
      <c r="E13" s="23"/>
    </row>
    <row r="14" spans="1:5" ht="45" customHeight="1">
      <c r="A14" s="14" t="s">
        <v>69</v>
      </c>
      <c r="B14" s="15">
        <v>0.4</v>
      </c>
      <c r="C14" s="16">
        <f>SUM(D15:D16)</f>
        <v>0</v>
      </c>
      <c r="D14" s="15">
        <f t="shared" si="0"/>
        <v>0</v>
      </c>
      <c r="E14" s="14"/>
    </row>
    <row r="15" spans="1:5" ht="28.8">
      <c r="A15" s="24" t="s">
        <v>70</v>
      </c>
      <c r="B15" s="25">
        <v>0.5</v>
      </c>
      <c r="C15" s="26"/>
      <c r="D15" s="25">
        <f t="shared" si="0"/>
        <v>0</v>
      </c>
      <c r="E15" s="24"/>
    </row>
    <row r="16" spans="1:5" ht="28.8">
      <c r="A16" s="17" t="s">
        <v>71</v>
      </c>
      <c r="B16" s="18">
        <v>0.5</v>
      </c>
      <c r="C16" s="19"/>
      <c r="D16" s="18">
        <f t="shared" si="0"/>
        <v>0</v>
      </c>
      <c r="E16" s="17"/>
    </row>
    <row r="17" spans="1:5" ht="17.25" customHeight="1">
      <c r="A17" s="14" t="s">
        <v>72</v>
      </c>
      <c r="B17" s="15">
        <v>0.1</v>
      </c>
      <c r="C17" s="16">
        <f>SUM(D18)</f>
        <v>0</v>
      </c>
      <c r="D17" s="15">
        <f t="shared" si="0"/>
        <v>0</v>
      </c>
      <c r="E17" s="14"/>
    </row>
    <row r="18" spans="1:5" ht="15.6">
      <c r="A18" s="17" t="s">
        <v>73</v>
      </c>
      <c r="B18" s="18">
        <v>1</v>
      </c>
      <c r="C18" s="19"/>
      <c r="D18" s="18">
        <f t="shared" si="0"/>
        <v>0</v>
      </c>
      <c r="E18" s="17"/>
    </row>
    <row r="19" spans="1:5" ht="30.75" customHeight="1">
      <c r="A19" s="14" t="s">
        <v>74</v>
      </c>
      <c r="B19" s="15">
        <v>0.05</v>
      </c>
      <c r="C19" s="16">
        <f>SUM(D20:D21)</f>
        <v>0</v>
      </c>
      <c r="D19" s="15">
        <f t="shared" si="0"/>
        <v>0</v>
      </c>
      <c r="E19" s="14"/>
    </row>
    <row r="20" spans="1:5" ht="21.75" customHeight="1">
      <c r="A20" s="17" t="s">
        <v>75</v>
      </c>
      <c r="B20" s="18">
        <v>0.5</v>
      </c>
      <c r="C20" s="19"/>
      <c r="D20" s="18">
        <f t="shared" si="0"/>
        <v>0</v>
      </c>
      <c r="E20" s="17"/>
    </row>
    <row r="21" spans="1:5" ht="28.8">
      <c r="A21" s="17" t="s">
        <v>76</v>
      </c>
      <c r="B21" s="18">
        <v>0.5</v>
      </c>
      <c r="C21" s="19"/>
      <c r="D21" s="18">
        <f t="shared" si="0"/>
        <v>0</v>
      </c>
      <c r="E21" s="17"/>
    </row>
    <row r="22" spans="1:5" ht="33.75" customHeight="1">
      <c r="A22" s="14" t="s">
        <v>77</v>
      </c>
      <c r="B22" s="15">
        <v>0.05</v>
      </c>
      <c r="C22" s="16">
        <f>SUM(D23)</f>
        <v>0</v>
      </c>
      <c r="D22" s="15">
        <f t="shared" si="0"/>
        <v>0</v>
      </c>
      <c r="E22" s="14"/>
    </row>
    <row r="23" spans="1:5" ht="28.8">
      <c r="A23" s="17" t="s">
        <v>78</v>
      </c>
      <c r="B23" s="18">
        <v>1</v>
      </c>
      <c r="C23" s="19"/>
      <c r="D23" s="18">
        <f t="shared" si="0"/>
        <v>0</v>
      </c>
      <c r="E23" s="17"/>
    </row>
    <row r="24" spans="1:5">
      <c r="A24" s="27" t="s">
        <v>56</v>
      </c>
      <c r="B24" s="18">
        <f>SUM(B5,B8,B11,B14,B17,B19,B22)</f>
        <v>1</v>
      </c>
      <c r="C24" s="18">
        <f>SUM(C5,C8,C11,C14,C17,C19,C22)</f>
        <v>0</v>
      </c>
      <c r="D24" s="18">
        <f>SUM(D5,D8,D11,D14,D17,D19,D22)</f>
        <v>0</v>
      </c>
      <c r="E24" s="14" t="s">
        <v>57</v>
      </c>
    </row>
    <row r="25" spans="1:5">
      <c r="A25" s="28"/>
      <c r="B25" s="28"/>
      <c r="C25" s="28"/>
      <c r="D25" s="28"/>
      <c r="E25" s="28"/>
    </row>
    <row r="26" spans="1:5">
      <c r="A26" s="590" t="s">
        <v>79</v>
      </c>
      <c r="B26" s="590"/>
      <c r="C26" s="590"/>
      <c r="D26" s="590"/>
      <c r="E26" s="590"/>
    </row>
    <row r="27" spans="1:5">
      <c r="A27" s="28"/>
      <c r="B27" s="28"/>
      <c r="C27" s="28"/>
      <c r="D27" s="28"/>
      <c r="E27" s="28"/>
    </row>
    <row r="28" spans="1:5">
      <c r="A28" s="590" t="s">
        <v>80</v>
      </c>
      <c r="B28" s="590"/>
      <c r="C28" s="590"/>
      <c r="D28" s="590"/>
      <c r="E28" s="590"/>
    </row>
    <row r="29" spans="1:5">
      <c r="A29" s="590"/>
      <c r="B29" s="590"/>
      <c r="C29" s="590"/>
      <c r="D29" s="590"/>
      <c r="E29" s="590"/>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pane xSplit="3" ySplit="3" topLeftCell="D36" activePane="bottomRight" state="frozenSplit"/>
      <selection pane="topRight" activeCell="C1" sqref="C1"/>
      <selection pane="bottomLeft"/>
      <selection pane="bottomRight" activeCell="P3" sqref="P3:Q3"/>
    </sheetView>
  </sheetViews>
  <sheetFormatPr defaultColWidth="9.109375" defaultRowHeight="13.2"/>
  <cols>
    <col min="1" max="1" width="4.5546875" style="44" customWidth="1"/>
    <col min="2" max="2" width="42.5546875" style="44" customWidth="1"/>
    <col min="3" max="3" width="6.88671875" style="44" customWidth="1"/>
    <col min="4" max="15" width="9.5546875" style="44" customWidth="1"/>
    <col min="16" max="17" width="10.5546875" style="44" customWidth="1"/>
    <col min="18" max="29" width="0" style="45" hidden="1" customWidth="1"/>
    <col min="30" max="16384" width="9.109375" style="45"/>
  </cols>
  <sheetData>
    <row r="1" spans="1:256">
      <c r="Q1" s="35" t="s">
        <v>51</v>
      </c>
    </row>
    <row r="2" spans="1:256">
      <c r="A2" s="46" t="s">
        <v>82</v>
      </c>
      <c r="B2" s="47"/>
      <c r="C2" s="47"/>
      <c r="D2" s="47"/>
      <c r="E2" s="47"/>
      <c r="F2" s="47"/>
      <c r="G2" s="47"/>
      <c r="H2" s="47"/>
      <c r="I2" s="47"/>
      <c r="J2" s="47"/>
      <c r="K2" s="47"/>
      <c r="L2" s="47"/>
      <c r="M2" s="47"/>
      <c r="N2" s="47"/>
      <c r="O2" s="47"/>
      <c r="P2" s="47"/>
      <c r="Q2" s="47"/>
    </row>
    <row r="3" spans="1:256" s="49" customFormat="1" ht="53.25" customHeight="1">
      <c r="A3" s="37" t="s">
        <v>0</v>
      </c>
      <c r="B3" s="613" t="s">
        <v>46</v>
      </c>
      <c r="C3" s="613"/>
      <c r="D3" s="37" t="s">
        <v>17</v>
      </c>
      <c r="E3" s="48" t="s">
        <v>18</v>
      </c>
      <c r="F3" s="37" t="s">
        <v>22</v>
      </c>
      <c r="G3" s="48" t="s">
        <v>24</v>
      </c>
      <c r="H3" s="37" t="s">
        <v>25</v>
      </c>
      <c r="I3" s="48" t="s">
        <v>26</v>
      </c>
      <c r="J3" s="37" t="s">
        <v>28</v>
      </c>
      <c r="K3" s="48" t="s">
        <v>29</v>
      </c>
      <c r="L3" s="37" t="s">
        <v>30</v>
      </c>
      <c r="M3" s="48" t="s">
        <v>32</v>
      </c>
      <c r="N3" s="37" t="s">
        <v>33</v>
      </c>
      <c r="O3" s="48" t="s">
        <v>34</v>
      </c>
      <c r="P3" s="37" t="s">
        <v>81</v>
      </c>
      <c r="Q3" s="37" t="s">
        <v>50</v>
      </c>
      <c r="R3" s="36" t="s">
        <v>17</v>
      </c>
      <c r="S3" s="30" t="s">
        <v>18</v>
      </c>
      <c r="T3" s="36" t="s">
        <v>22</v>
      </c>
      <c r="U3" s="30" t="s">
        <v>24</v>
      </c>
      <c r="V3" s="36" t="s">
        <v>25</v>
      </c>
      <c r="W3" s="30" t="s">
        <v>26</v>
      </c>
      <c r="X3" s="36" t="s">
        <v>28</v>
      </c>
      <c r="Y3" s="30" t="s">
        <v>29</v>
      </c>
      <c r="Z3" s="36" t="s">
        <v>30</v>
      </c>
      <c r="AA3" s="30" t="s">
        <v>32</v>
      </c>
      <c r="AB3" s="36" t="s">
        <v>33</v>
      </c>
      <c r="AC3" s="30" t="s">
        <v>34</v>
      </c>
    </row>
    <row r="4" spans="1:256" ht="15" customHeight="1">
      <c r="A4" s="50" t="s">
        <v>84</v>
      </c>
      <c r="B4" s="51"/>
      <c r="C4" s="51"/>
      <c r="D4" s="51"/>
      <c r="E4" s="47"/>
      <c r="F4" s="47"/>
      <c r="G4" s="47"/>
      <c r="H4" s="47"/>
      <c r="I4" s="47"/>
      <c r="J4" s="47"/>
      <c r="K4" s="47"/>
      <c r="L4" s="47"/>
      <c r="M4" s="47"/>
      <c r="N4" s="47"/>
      <c r="O4" s="47"/>
      <c r="P4" s="47"/>
      <c r="Q4" s="52"/>
    </row>
    <row r="5" spans="1:256" ht="283.5" customHeight="1">
      <c r="A5" s="601" t="s">
        <v>1</v>
      </c>
      <c r="B5" s="596" t="s">
        <v>85</v>
      </c>
      <c r="C5" s="53" t="s">
        <v>20</v>
      </c>
      <c r="D5" s="55" t="s">
        <v>217</v>
      </c>
      <c r="E5" s="55" t="s">
        <v>218</v>
      </c>
      <c r="F5" s="55" t="s">
        <v>219</v>
      </c>
      <c r="G5" s="55" t="s">
        <v>220</v>
      </c>
      <c r="H5" s="55" t="s">
        <v>219</v>
      </c>
      <c r="I5" s="55" t="s">
        <v>221</v>
      </c>
      <c r="J5" s="55" t="s">
        <v>220</v>
      </c>
      <c r="K5" s="55" t="s">
        <v>222</v>
      </c>
      <c r="L5" s="55" t="s">
        <v>223</v>
      </c>
      <c r="M5" s="55" t="s">
        <v>224</v>
      </c>
      <c r="N5" s="55" t="s">
        <v>223</v>
      </c>
      <c r="O5" s="55" t="s">
        <v>225</v>
      </c>
      <c r="P5" s="56"/>
      <c r="Q5" s="56"/>
    </row>
    <row r="6" spans="1:256" ht="105.75" customHeight="1">
      <c r="A6" s="601"/>
      <c r="B6" s="596"/>
      <c r="C6" s="53"/>
      <c r="D6" s="55"/>
      <c r="E6" s="55"/>
      <c r="F6" s="55"/>
      <c r="G6" s="55"/>
      <c r="H6" s="55"/>
      <c r="I6" s="55"/>
      <c r="J6" s="55"/>
      <c r="K6" s="57" t="s">
        <v>200</v>
      </c>
      <c r="L6" s="57" t="s">
        <v>201</v>
      </c>
      <c r="M6" s="57" t="s">
        <v>202</v>
      </c>
      <c r="N6" s="57" t="s">
        <v>203</v>
      </c>
      <c r="O6" s="55" t="s">
        <v>205</v>
      </c>
      <c r="P6" s="56"/>
      <c r="Q6" s="56"/>
    </row>
    <row r="7" spans="1:256" ht="74.25" customHeight="1">
      <c r="A7" s="601"/>
      <c r="B7" s="596"/>
      <c r="C7" s="53" t="s">
        <v>21</v>
      </c>
      <c r="D7" s="55"/>
      <c r="E7" s="56"/>
      <c r="F7" s="56"/>
      <c r="G7" s="56"/>
      <c r="H7" s="56"/>
      <c r="I7" s="56"/>
      <c r="J7" s="56"/>
      <c r="K7" s="56"/>
      <c r="L7" s="56"/>
      <c r="M7" s="56"/>
      <c r="N7" s="56"/>
      <c r="O7" s="56"/>
      <c r="P7" s="56"/>
      <c r="Q7" s="56"/>
    </row>
    <row r="8" spans="1:256" ht="175.5" customHeight="1">
      <c r="A8" s="601" t="s">
        <v>3</v>
      </c>
      <c r="B8" s="596" t="s">
        <v>86</v>
      </c>
      <c r="C8" s="53" t="s">
        <v>20</v>
      </c>
      <c r="D8" s="55"/>
      <c r="E8" s="56"/>
      <c r="F8" s="56"/>
      <c r="G8" s="56"/>
      <c r="H8" s="56"/>
      <c r="I8" s="57" t="s">
        <v>200</v>
      </c>
      <c r="J8" s="57" t="s">
        <v>201</v>
      </c>
      <c r="K8" s="57" t="s">
        <v>202</v>
      </c>
      <c r="L8" s="57" t="s">
        <v>203</v>
      </c>
      <c r="M8" s="614" t="s">
        <v>205</v>
      </c>
      <c r="N8" s="615"/>
      <c r="O8" s="616"/>
      <c r="P8" s="56"/>
      <c r="Q8" s="56"/>
    </row>
    <row r="9" spans="1:256" ht="33.75" customHeight="1">
      <c r="A9" s="601"/>
      <c r="B9" s="596"/>
      <c r="C9" s="53" t="s">
        <v>21</v>
      </c>
      <c r="D9" s="55"/>
      <c r="E9" s="56"/>
      <c r="F9" s="56"/>
      <c r="G9" s="56"/>
      <c r="H9" s="56"/>
      <c r="I9" s="56"/>
      <c r="J9" s="56"/>
      <c r="K9" s="56"/>
      <c r="L9" s="56"/>
      <c r="M9" s="56"/>
      <c r="N9" s="56"/>
      <c r="O9" s="56"/>
      <c r="P9" s="56"/>
      <c r="Q9" s="56"/>
    </row>
    <row r="10" spans="1:256" ht="151.5" customHeight="1">
      <c r="A10" s="601" t="s">
        <v>4</v>
      </c>
      <c r="B10" s="596" t="s">
        <v>87</v>
      </c>
      <c r="C10" s="53" t="s">
        <v>20</v>
      </c>
      <c r="D10" s="55" t="s">
        <v>206</v>
      </c>
      <c r="E10" s="55"/>
      <c r="F10" s="55" t="s">
        <v>207</v>
      </c>
      <c r="G10" s="55"/>
      <c r="H10" s="55" t="s">
        <v>208</v>
      </c>
      <c r="I10" s="55" t="s">
        <v>209</v>
      </c>
      <c r="J10" s="55" t="s">
        <v>210</v>
      </c>
      <c r="K10" s="55"/>
      <c r="L10" s="55"/>
      <c r="M10" s="55" t="s">
        <v>211</v>
      </c>
      <c r="N10" s="55"/>
      <c r="O10" s="55"/>
      <c r="P10" s="56"/>
      <c r="Q10" s="56"/>
    </row>
    <row r="11" spans="1:256" ht="40.5" customHeight="1">
      <c r="A11" s="601"/>
      <c r="B11" s="596"/>
      <c r="C11" s="53" t="s">
        <v>21</v>
      </c>
      <c r="D11" s="55"/>
      <c r="E11" s="56"/>
      <c r="F11" s="56"/>
      <c r="G11" s="56"/>
      <c r="H11" s="56"/>
      <c r="I11" s="56"/>
      <c r="J11" s="56"/>
      <c r="K11" s="56"/>
      <c r="L11" s="56"/>
      <c r="M11" s="56"/>
      <c r="N11" s="56"/>
      <c r="O11" s="56"/>
      <c r="P11" s="56"/>
      <c r="Q11" s="56"/>
    </row>
    <row r="12" spans="1:256" ht="355.5" customHeight="1">
      <c r="A12" s="601" t="s">
        <v>5</v>
      </c>
      <c r="B12" s="596" t="s">
        <v>228</v>
      </c>
      <c r="C12" s="53" t="s">
        <v>20</v>
      </c>
      <c r="D12" s="55"/>
      <c r="E12" s="55" t="s">
        <v>149</v>
      </c>
      <c r="F12" s="55"/>
      <c r="G12" s="55" t="s">
        <v>150</v>
      </c>
      <c r="H12" s="55" t="s">
        <v>151</v>
      </c>
      <c r="I12" s="55" t="s">
        <v>152</v>
      </c>
      <c r="J12" s="55"/>
      <c r="K12" s="55"/>
      <c r="L12" s="55" t="s">
        <v>151</v>
      </c>
      <c r="M12" s="55"/>
      <c r="N12" s="55"/>
      <c r="O12" s="55" t="s">
        <v>153</v>
      </c>
      <c r="P12" s="56"/>
      <c r="Q12" s="56"/>
    </row>
    <row r="13" spans="1:256" ht="24" customHeight="1">
      <c r="A13" s="601"/>
      <c r="B13" s="596"/>
      <c r="C13" s="53" t="s">
        <v>21</v>
      </c>
      <c r="D13" s="55"/>
      <c r="E13" s="56"/>
      <c r="F13" s="56"/>
      <c r="G13" s="56"/>
      <c r="H13" s="56"/>
      <c r="I13" s="56"/>
      <c r="J13" s="56"/>
      <c r="K13" s="56"/>
      <c r="L13" s="56"/>
      <c r="M13" s="56"/>
      <c r="N13" s="56"/>
      <c r="O13" s="56"/>
      <c r="P13" s="56"/>
      <c r="Q13" s="56"/>
    </row>
    <row r="14" spans="1:256" ht="96" customHeight="1">
      <c r="A14" s="601" t="s">
        <v>9</v>
      </c>
      <c r="B14" s="596" t="s">
        <v>88</v>
      </c>
      <c r="C14" s="53" t="s">
        <v>20</v>
      </c>
      <c r="D14" s="55"/>
      <c r="E14" s="56"/>
      <c r="F14" s="61" t="s">
        <v>240</v>
      </c>
      <c r="G14" s="56"/>
      <c r="H14" s="56"/>
      <c r="I14" s="56"/>
      <c r="J14" s="56"/>
      <c r="K14" s="56"/>
      <c r="L14" s="56"/>
      <c r="M14" s="56"/>
      <c r="N14" s="56"/>
      <c r="O14" s="56"/>
      <c r="P14" s="56"/>
      <c r="Q14" s="56"/>
    </row>
    <row r="15" spans="1:256" ht="39" customHeight="1">
      <c r="A15" s="601"/>
      <c r="B15" s="596"/>
      <c r="C15" s="53" t="s">
        <v>21</v>
      </c>
      <c r="D15" s="55"/>
      <c r="E15" s="56"/>
      <c r="F15" s="56"/>
      <c r="G15" s="56"/>
      <c r="H15" s="56"/>
      <c r="I15" s="56"/>
      <c r="J15" s="56"/>
      <c r="K15" s="56"/>
      <c r="L15" s="56"/>
      <c r="M15" s="56"/>
      <c r="N15" s="56"/>
      <c r="O15" s="56"/>
      <c r="P15" s="56"/>
      <c r="Q15" s="56"/>
    </row>
    <row r="16" spans="1:256">
      <c r="A16" s="32" t="s">
        <v>89</v>
      </c>
      <c r="B16" s="62"/>
      <c r="C16" s="62"/>
      <c r="D16" s="59"/>
      <c r="E16" s="59"/>
      <c r="F16" s="59"/>
      <c r="G16" s="59"/>
      <c r="H16" s="59"/>
      <c r="I16" s="59"/>
      <c r="J16" s="59"/>
      <c r="K16" s="59"/>
      <c r="L16" s="59"/>
      <c r="M16" s="59"/>
      <c r="N16" s="59"/>
      <c r="O16" s="59"/>
      <c r="P16" s="59"/>
      <c r="Q16" s="60"/>
      <c r="AI16" s="597"/>
      <c r="AJ16" s="597"/>
      <c r="AK16" s="597"/>
      <c r="AZ16" s="597"/>
      <c r="BA16" s="597"/>
      <c r="BB16" s="597"/>
      <c r="BQ16" s="597"/>
      <c r="BR16" s="597"/>
      <c r="BS16" s="597"/>
      <c r="CH16" s="597"/>
      <c r="CI16" s="597"/>
      <c r="CJ16" s="597"/>
      <c r="CY16" s="597"/>
      <c r="CZ16" s="597"/>
      <c r="DA16" s="597"/>
      <c r="DP16" s="597"/>
      <c r="DQ16" s="597"/>
      <c r="DR16" s="597"/>
      <c r="EG16" s="597"/>
      <c r="EH16" s="597"/>
      <c r="EI16" s="597"/>
      <c r="EX16" s="597"/>
      <c r="EY16" s="597"/>
      <c r="EZ16" s="597"/>
      <c r="FO16" s="597"/>
      <c r="FP16" s="597"/>
      <c r="FQ16" s="597"/>
      <c r="GF16" s="597"/>
      <c r="GG16" s="597"/>
      <c r="GH16" s="597"/>
      <c r="GW16" s="597"/>
      <c r="GX16" s="597"/>
      <c r="GY16" s="597"/>
      <c r="HN16" s="597"/>
      <c r="HO16" s="597"/>
      <c r="HP16" s="597"/>
      <c r="IE16" s="597"/>
      <c r="IF16" s="597"/>
      <c r="IG16" s="597"/>
      <c r="IV16" s="597"/>
    </row>
    <row r="17" spans="1:17" ht="320.25" customHeight="1">
      <c r="A17" s="601" t="s">
        <v>6</v>
      </c>
      <c r="B17" s="596" t="s">
        <v>90</v>
      </c>
      <c r="C17" s="53" t="s">
        <v>20</v>
      </c>
      <c r="D17" s="63" t="s">
        <v>158</v>
      </c>
      <c r="E17" s="63" t="s">
        <v>159</v>
      </c>
      <c r="F17" s="63" t="s">
        <v>160</v>
      </c>
      <c r="G17" s="63" t="s">
        <v>161</v>
      </c>
      <c r="H17" s="63" t="s">
        <v>162</v>
      </c>
      <c r="I17" s="56"/>
      <c r="J17" s="56"/>
      <c r="K17" s="56"/>
      <c r="L17" s="56"/>
      <c r="M17" s="56"/>
      <c r="N17" s="56"/>
      <c r="O17" s="56"/>
      <c r="P17" s="56"/>
      <c r="Q17" s="56"/>
    </row>
    <row r="18" spans="1:17" ht="39.9" customHeight="1">
      <c r="A18" s="601"/>
      <c r="B18" s="596"/>
      <c r="C18" s="53" t="s">
        <v>21</v>
      </c>
      <c r="D18" s="55"/>
      <c r="E18" s="56"/>
      <c r="F18" s="56"/>
      <c r="G18" s="56"/>
      <c r="H18" s="56"/>
      <c r="I18" s="56"/>
      <c r="J18" s="56"/>
      <c r="K18" s="56"/>
      <c r="L18" s="56"/>
      <c r="M18" s="56"/>
      <c r="N18" s="56"/>
      <c r="O18" s="56"/>
      <c r="P18" s="56"/>
      <c r="Q18" s="56"/>
    </row>
    <row r="19" spans="1:17" ht="194.25" customHeight="1">
      <c r="A19" s="601" t="s">
        <v>7</v>
      </c>
      <c r="B19" s="596" t="s">
        <v>226</v>
      </c>
      <c r="C19" s="53" t="s">
        <v>20</v>
      </c>
      <c r="D19" s="57" t="s">
        <v>241</v>
      </c>
      <c r="E19" s="57" t="s">
        <v>242</v>
      </c>
      <c r="F19" s="64" t="s">
        <v>171</v>
      </c>
      <c r="G19" s="57" t="s">
        <v>172</v>
      </c>
      <c r="H19" s="65"/>
      <c r="I19" s="65"/>
      <c r="J19" s="65"/>
      <c r="K19" s="57"/>
      <c r="L19" s="57"/>
      <c r="M19" s="57"/>
      <c r="N19" s="57"/>
      <c r="O19" s="57"/>
      <c r="P19" s="57" t="s">
        <v>173</v>
      </c>
      <c r="Q19" s="56"/>
    </row>
    <row r="20" spans="1:17" ht="39.9" customHeight="1">
      <c r="A20" s="601"/>
      <c r="B20" s="596"/>
      <c r="C20" s="53" t="s">
        <v>21</v>
      </c>
      <c r="D20" s="55"/>
      <c r="E20" s="56"/>
      <c r="F20" s="56"/>
      <c r="G20" s="56"/>
      <c r="H20" s="56"/>
      <c r="I20" s="56"/>
      <c r="J20" s="56"/>
      <c r="K20" s="56"/>
      <c r="L20" s="56"/>
      <c r="M20" s="56"/>
      <c r="N20" s="56"/>
      <c r="O20" s="56"/>
      <c r="P20" s="56"/>
      <c r="Q20" s="56"/>
    </row>
    <row r="21" spans="1:17" ht="211.5" customHeight="1">
      <c r="A21" s="601" t="s">
        <v>8</v>
      </c>
      <c r="B21" s="596" t="s">
        <v>229</v>
      </c>
      <c r="C21" s="53" t="s">
        <v>20</v>
      </c>
      <c r="D21" s="66" t="s">
        <v>243</v>
      </c>
      <c r="E21" s="66" t="s">
        <v>174</v>
      </c>
      <c r="F21" s="66" t="s">
        <v>171</v>
      </c>
      <c r="G21" s="67" t="s">
        <v>175</v>
      </c>
      <c r="H21" s="67" t="s">
        <v>175</v>
      </c>
      <c r="I21" s="66" t="s">
        <v>175</v>
      </c>
      <c r="J21" s="66" t="s">
        <v>175</v>
      </c>
      <c r="K21" s="66" t="s">
        <v>175</v>
      </c>
      <c r="L21" s="66" t="s">
        <v>175</v>
      </c>
      <c r="M21" s="66" t="s">
        <v>175</v>
      </c>
      <c r="N21" s="66" t="s">
        <v>176</v>
      </c>
      <c r="O21" s="66" t="s">
        <v>177</v>
      </c>
      <c r="P21" s="57" t="s">
        <v>178</v>
      </c>
      <c r="Q21" s="56"/>
    </row>
    <row r="22" spans="1:17" ht="31.5" customHeight="1">
      <c r="A22" s="601"/>
      <c r="B22" s="596"/>
      <c r="C22" s="53" t="s">
        <v>21</v>
      </c>
      <c r="D22" s="55"/>
      <c r="E22" s="56"/>
      <c r="F22" s="56"/>
      <c r="G22" s="56"/>
      <c r="H22" s="56"/>
      <c r="I22" s="56"/>
      <c r="J22" s="56"/>
      <c r="K22" s="56"/>
      <c r="L22" s="56"/>
      <c r="M22" s="56"/>
      <c r="N22" s="56"/>
      <c r="O22" s="56"/>
      <c r="P22" s="56"/>
      <c r="Q22" s="56"/>
    </row>
    <row r="23" spans="1:17" s="69" customFormat="1" ht="223.5" customHeight="1">
      <c r="A23" s="606" t="s">
        <v>14</v>
      </c>
      <c r="B23" s="602" t="s">
        <v>230</v>
      </c>
      <c r="C23" s="68" t="s">
        <v>20</v>
      </c>
      <c r="D23" s="57" t="str">
        <f>$D$19</f>
        <v>подготовка конкурсной документации</v>
      </c>
      <c r="E23" s="57" t="s">
        <v>244</v>
      </c>
      <c r="F23" s="64" t="s">
        <v>171</v>
      </c>
      <c r="G23" s="57" t="s">
        <v>179</v>
      </c>
      <c r="H23" s="57" t="s">
        <v>180</v>
      </c>
      <c r="I23" s="57" t="s">
        <v>135</v>
      </c>
      <c r="J23" s="57"/>
      <c r="K23" s="57" t="s">
        <v>181</v>
      </c>
      <c r="L23" s="57"/>
      <c r="M23" s="65"/>
      <c r="N23" s="65"/>
      <c r="O23" s="65"/>
      <c r="P23" s="57" t="s">
        <v>182</v>
      </c>
      <c r="Q23" s="65"/>
    </row>
    <row r="24" spans="1:17" s="69" customFormat="1" ht="39.9" customHeight="1">
      <c r="A24" s="607"/>
      <c r="B24" s="602"/>
      <c r="C24" s="68" t="s">
        <v>21</v>
      </c>
      <c r="D24" s="57"/>
      <c r="E24" s="65"/>
      <c r="F24" s="65"/>
      <c r="G24" s="65"/>
      <c r="H24" s="65"/>
      <c r="I24" s="65"/>
      <c r="J24" s="65"/>
      <c r="K24" s="65"/>
      <c r="L24" s="65"/>
      <c r="M24" s="65"/>
      <c r="N24" s="65"/>
      <c r="O24" s="65"/>
      <c r="P24" s="65"/>
      <c r="Q24" s="65"/>
    </row>
    <row r="25" spans="1:17" s="69" customFormat="1" ht="104.25" customHeight="1">
      <c r="A25" s="605" t="s">
        <v>15</v>
      </c>
      <c r="B25" s="602" t="s">
        <v>231</v>
      </c>
      <c r="C25" s="68" t="s">
        <v>20</v>
      </c>
      <c r="D25" s="70"/>
      <c r="E25" s="57" t="str">
        <f>$D$19</f>
        <v>подготовка конкурсной документации</v>
      </c>
      <c r="F25" s="64" t="s">
        <v>171</v>
      </c>
      <c r="G25" s="57" t="s">
        <v>183</v>
      </c>
      <c r="H25" s="57" t="str">
        <f>$D$19</f>
        <v>подготовка конкурсной документации</v>
      </c>
      <c r="I25" s="64" t="s">
        <v>171</v>
      </c>
      <c r="J25" s="57" t="s">
        <v>183</v>
      </c>
      <c r="K25" s="65"/>
      <c r="L25" s="65"/>
      <c r="M25" s="65"/>
      <c r="N25" s="65"/>
      <c r="O25" s="65"/>
      <c r="P25" s="66" t="s">
        <v>184</v>
      </c>
      <c r="Q25" s="65"/>
    </row>
    <row r="26" spans="1:17" s="69" customFormat="1" ht="39.9" customHeight="1">
      <c r="A26" s="605"/>
      <c r="B26" s="602"/>
      <c r="C26" s="68" t="s">
        <v>21</v>
      </c>
      <c r="D26" s="57"/>
      <c r="E26" s="65"/>
      <c r="F26" s="65"/>
      <c r="G26" s="65"/>
      <c r="H26" s="65"/>
      <c r="I26" s="65"/>
      <c r="J26" s="65"/>
      <c r="K26" s="65"/>
      <c r="L26" s="65"/>
      <c r="M26" s="65"/>
      <c r="N26" s="65"/>
      <c r="O26" s="65"/>
      <c r="P26" s="65"/>
      <c r="Q26" s="65"/>
    </row>
    <row r="27" spans="1:17">
      <c r="A27" s="32" t="s">
        <v>91</v>
      </c>
      <c r="B27" s="71"/>
      <c r="C27" s="71"/>
      <c r="D27" s="55"/>
      <c r="E27" s="56"/>
      <c r="F27" s="56"/>
      <c r="G27" s="56"/>
      <c r="H27" s="56"/>
      <c r="I27" s="56"/>
      <c r="J27" s="56"/>
      <c r="K27" s="56"/>
      <c r="L27" s="56"/>
      <c r="M27" s="56"/>
      <c r="N27" s="56"/>
      <c r="O27" s="56"/>
      <c r="P27" s="56"/>
      <c r="Q27" s="56"/>
    </row>
    <row r="28" spans="1:17" ht="201.75" customHeight="1">
      <c r="A28" s="53" t="s">
        <v>16</v>
      </c>
      <c r="B28" s="54" t="s">
        <v>232</v>
      </c>
      <c r="C28" s="53" t="s">
        <v>20</v>
      </c>
      <c r="D28" s="55" t="s">
        <v>139</v>
      </c>
      <c r="E28" s="55" t="s">
        <v>139</v>
      </c>
      <c r="F28" s="55" t="s">
        <v>139</v>
      </c>
      <c r="G28" s="55" t="s">
        <v>140</v>
      </c>
      <c r="H28" s="55" t="s">
        <v>140</v>
      </c>
      <c r="I28" s="55" t="s">
        <v>140</v>
      </c>
      <c r="J28" s="55" t="s">
        <v>141</v>
      </c>
      <c r="K28" s="55" t="s">
        <v>141</v>
      </c>
      <c r="L28" s="55" t="s">
        <v>141</v>
      </c>
      <c r="M28" s="55" t="s">
        <v>142</v>
      </c>
      <c r="N28" s="55" t="s">
        <v>142</v>
      </c>
      <c r="O28" s="56"/>
      <c r="P28" s="56"/>
      <c r="Q28" s="56"/>
    </row>
    <row r="29" spans="1:17" ht="39.9" customHeight="1">
      <c r="A29" s="53"/>
      <c r="B29" s="54"/>
      <c r="C29" s="53" t="s">
        <v>21</v>
      </c>
      <c r="D29" s="55"/>
      <c r="E29" s="56"/>
      <c r="F29" s="56"/>
      <c r="G29" s="56"/>
      <c r="H29" s="56"/>
      <c r="I29" s="56"/>
      <c r="J29" s="56"/>
      <c r="K29" s="56"/>
      <c r="L29" s="56"/>
      <c r="M29" s="56"/>
      <c r="N29" s="56"/>
      <c r="O29" s="56"/>
      <c r="P29" s="56"/>
      <c r="Q29" s="56"/>
    </row>
    <row r="30" spans="1:17">
      <c r="A30" s="33" t="s">
        <v>92</v>
      </c>
      <c r="B30" s="72"/>
      <c r="C30" s="73"/>
      <c r="D30" s="74"/>
      <c r="E30" s="75"/>
      <c r="F30" s="75"/>
      <c r="G30" s="76"/>
      <c r="H30" s="77"/>
      <c r="I30" s="77"/>
      <c r="J30" s="77"/>
      <c r="K30" s="77"/>
      <c r="L30" s="77"/>
      <c r="M30" s="77"/>
      <c r="N30" s="77"/>
      <c r="O30" s="77"/>
      <c r="P30" s="77"/>
      <c r="Q30" s="77"/>
    </row>
    <row r="31" spans="1:17" ht="241.5" customHeight="1">
      <c r="A31" s="601" t="s">
        <v>94</v>
      </c>
      <c r="B31" s="596" t="s">
        <v>93</v>
      </c>
      <c r="C31" s="53" t="s">
        <v>20</v>
      </c>
      <c r="D31" s="55" t="s">
        <v>212</v>
      </c>
      <c r="E31" s="55" t="s">
        <v>213</v>
      </c>
      <c r="F31" s="55" t="s">
        <v>214</v>
      </c>
      <c r="G31" s="55" t="s">
        <v>214</v>
      </c>
      <c r="H31" s="55" t="s">
        <v>141</v>
      </c>
      <c r="I31" s="55" t="s">
        <v>142</v>
      </c>
      <c r="J31" s="55" t="s">
        <v>142</v>
      </c>
      <c r="K31" s="55" t="s">
        <v>142</v>
      </c>
      <c r="L31" s="55" t="s">
        <v>142</v>
      </c>
      <c r="M31" s="55" t="s">
        <v>215</v>
      </c>
      <c r="N31" s="55" t="s">
        <v>215</v>
      </c>
      <c r="O31" s="55" t="s">
        <v>215</v>
      </c>
      <c r="P31" s="56"/>
      <c r="Q31" s="56"/>
    </row>
    <row r="32" spans="1:17" ht="45.75" customHeight="1">
      <c r="A32" s="601"/>
      <c r="B32" s="596"/>
      <c r="C32" s="53" t="s">
        <v>21</v>
      </c>
      <c r="D32" s="55"/>
      <c r="E32" s="56"/>
      <c r="F32" s="56"/>
      <c r="G32" s="56"/>
      <c r="H32" s="56"/>
      <c r="I32" s="56"/>
      <c r="J32" s="56"/>
      <c r="K32" s="56"/>
      <c r="L32" s="56"/>
      <c r="M32" s="56"/>
      <c r="N32" s="56"/>
      <c r="O32" s="56"/>
      <c r="P32" s="56"/>
      <c r="Q32" s="56"/>
    </row>
    <row r="33" spans="1:17">
      <c r="A33" s="32" t="s">
        <v>95</v>
      </c>
      <c r="B33" s="54"/>
      <c r="C33" s="53"/>
      <c r="D33" s="55"/>
      <c r="E33" s="56"/>
      <c r="F33" s="56"/>
      <c r="G33" s="56"/>
      <c r="H33" s="58"/>
      <c r="I33" s="77"/>
      <c r="J33" s="77"/>
      <c r="K33" s="77"/>
      <c r="L33" s="77"/>
      <c r="M33" s="77"/>
      <c r="N33" s="77"/>
      <c r="O33" s="77"/>
      <c r="P33" s="77"/>
      <c r="Q33" s="77"/>
    </row>
    <row r="34" spans="1:17" ht="30.75" customHeight="1">
      <c r="A34" s="601" t="s">
        <v>96</v>
      </c>
      <c r="B34" s="596" t="s">
        <v>97</v>
      </c>
      <c r="C34" s="53" t="s">
        <v>20</v>
      </c>
      <c r="D34" s="55"/>
      <c r="E34" s="56"/>
      <c r="F34" s="56"/>
      <c r="G34" s="56"/>
      <c r="H34" s="56"/>
      <c r="I34" s="56"/>
      <c r="J34" s="56"/>
      <c r="K34" s="56"/>
      <c r="L34" s="56"/>
      <c r="M34" s="56"/>
      <c r="N34" s="56"/>
      <c r="O34" s="56"/>
      <c r="P34" s="56"/>
      <c r="Q34" s="56"/>
    </row>
    <row r="35" spans="1:17" ht="30.75" customHeight="1">
      <c r="A35" s="601"/>
      <c r="B35" s="596"/>
      <c r="C35" s="53" t="s">
        <v>21</v>
      </c>
      <c r="D35" s="55"/>
      <c r="E35" s="56"/>
      <c r="F35" s="56"/>
      <c r="G35" s="56"/>
      <c r="H35" s="56"/>
      <c r="I35" s="56"/>
      <c r="J35" s="56"/>
      <c r="K35" s="56"/>
      <c r="L35" s="56"/>
      <c r="M35" s="56"/>
      <c r="N35" s="56"/>
      <c r="O35" s="56"/>
      <c r="P35" s="56"/>
      <c r="Q35" s="56"/>
    </row>
    <row r="36" spans="1:17" ht="39.9" customHeight="1">
      <c r="A36" s="610" t="s">
        <v>98</v>
      </c>
      <c r="B36" s="603" t="s">
        <v>129</v>
      </c>
      <c r="C36" s="53" t="s">
        <v>20</v>
      </c>
      <c r="D36" s="55"/>
      <c r="E36" s="56"/>
      <c r="F36" s="56"/>
      <c r="G36" s="56"/>
      <c r="H36" s="56"/>
      <c r="I36" s="56"/>
      <c r="J36" s="56"/>
      <c r="K36" s="56"/>
      <c r="L36" s="56"/>
      <c r="M36" s="56"/>
      <c r="N36" s="56"/>
      <c r="O36" s="56"/>
      <c r="P36" s="56"/>
      <c r="Q36" s="56"/>
    </row>
    <row r="37" spans="1:17" ht="39.9" customHeight="1">
      <c r="A37" s="611"/>
      <c r="B37" s="604"/>
      <c r="C37" s="53" t="s">
        <v>21</v>
      </c>
      <c r="D37" s="55"/>
      <c r="E37" s="56"/>
      <c r="F37" s="56"/>
      <c r="G37" s="56"/>
      <c r="H37" s="56"/>
      <c r="I37" s="56"/>
      <c r="J37" s="56"/>
      <c r="K37" s="56"/>
      <c r="L37" s="56"/>
      <c r="M37" s="56"/>
      <c r="N37" s="56"/>
      <c r="O37" s="56"/>
      <c r="P37" s="56"/>
      <c r="Q37" s="56"/>
    </row>
    <row r="38" spans="1:17">
      <c r="A38" s="34" t="s">
        <v>99</v>
      </c>
      <c r="B38" s="78"/>
      <c r="C38" s="79"/>
      <c r="D38" s="80"/>
      <c r="E38" s="77"/>
      <c r="F38" s="77"/>
      <c r="G38" s="77"/>
      <c r="H38" s="77"/>
      <c r="I38" s="77"/>
      <c r="J38" s="77"/>
      <c r="K38" s="77"/>
      <c r="L38" s="77"/>
      <c r="M38" s="77"/>
      <c r="N38" s="77"/>
      <c r="O38" s="77"/>
      <c r="P38" s="77"/>
      <c r="Q38" s="77"/>
    </row>
    <row r="39" spans="1:17" ht="238.5" customHeight="1">
      <c r="A39" s="601" t="s">
        <v>100</v>
      </c>
      <c r="B39" s="596" t="s">
        <v>227</v>
      </c>
      <c r="C39" s="53" t="s">
        <v>20</v>
      </c>
      <c r="D39" s="92"/>
      <c r="E39" s="92" t="s">
        <v>246</v>
      </c>
      <c r="F39" s="92" t="s">
        <v>245</v>
      </c>
      <c r="G39" s="92" t="s">
        <v>234</v>
      </c>
      <c r="H39" s="598" t="s">
        <v>247</v>
      </c>
      <c r="I39" s="599"/>
      <c r="J39" s="599"/>
      <c r="K39" s="599"/>
      <c r="L39" s="599"/>
      <c r="M39" s="599"/>
      <c r="N39" s="599"/>
      <c r="O39" s="600"/>
      <c r="P39" s="55" t="s">
        <v>189</v>
      </c>
      <c r="Q39" s="56"/>
    </row>
    <row r="40" spans="1:17" ht="39.9" customHeight="1">
      <c r="A40" s="601" t="s">
        <v>10</v>
      </c>
      <c r="B40" s="596" t="s">
        <v>11</v>
      </c>
      <c r="C40" s="53" t="s">
        <v>21</v>
      </c>
      <c r="D40" s="55"/>
      <c r="E40" s="56"/>
      <c r="F40" s="56"/>
      <c r="G40" s="56"/>
      <c r="H40" s="56"/>
      <c r="I40" s="56"/>
      <c r="J40" s="56"/>
      <c r="K40" s="56"/>
      <c r="L40" s="56"/>
      <c r="M40" s="56"/>
      <c r="N40" s="56"/>
      <c r="O40" s="56"/>
      <c r="P40" s="56"/>
      <c r="Q40" s="56"/>
    </row>
    <row r="41" spans="1:17" ht="194.25" customHeight="1">
      <c r="A41" s="601" t="s">
        <v>101</v>
      </c>
      <c r="B41" s="596" t="s">
        <v>102</v>
      </c>
      <c r="C41" s="53" t="s">
        <v>20</v>
      </c>
      <c r="D41" s="55"/>
      <c r="E41" s="56"/>
      <c r="F41" s="56"/>
      <c r="G41" s="56"/>
      <c r="H41" s="56"/>
      <c r="I41" s="56"/>
      <c r="J41" s="56"/>
      <c r="K41" s="56"/>
      <c r="L41" s="56"/>
      <c r="M41" s="56"/>
      <c r="N41" s="56"/>
      <c r="O41" s="56"/>
      <c r="P41" s="82" t="s">
        <v>154</v>
      </c>
      <c r="Q41" s="56"/>
    </row>
    <row r="42" spans="1:17" ht="39.9" customHeight="1">
      <c r="A42" s="601"/>
      <c r="B42" s="596"/>
      <c r="C42" s="53" t="s">
        <v>21</v>
      </c>
      <c r="D42" s="55"/>
      <c r="E42" s="56"/>
      <c r="F42" s="56"/>
      <c r="G42" s="56"/>
      <c r="H42" s="56"/>
      <c r="I42" s="56"/>
      <c r="J42" s="56"/>
      <c r="K42" s="56"/>
      <c r="L42" s="56"/>
      <c r="M42" s="56"/>
      <c r="N42" s="56"/>
      <c r="O42" s="56"/>
      <c r="P42" s="56"/>
      <c r="Q42" s="56"/>
    </row>
    <row r="43" spans="1:17" ht="186" customHeight="1">
      <c r="A43" s="601" t="s">
        <v>103</v>
      </c>
      <c r="B43" s="596" t="s">
        <v>104</v>
      </c>
      <c r="C43" s="53" t="s">
        <v>20</v>
      </c>
      <c r="D43" s="57" t="s">
        <v>200</v>
      </c>
      <c r="E43" s="57" t="s">
        <v>201</v>
      </c>
      <c r="F43" s="57" t="s">
        <v>204</v>
      </c>
      <c r="G43" s="593" t="s">
        <v>192</v>
      </c>
      <c r="H43" s="594"/>
      <c r="I43" s="594"/>
      <c r="J43" s="594"/>
      <c r="K43" s="594"/>
      <c r="L43" s="594"/>
      <c r="M43" s="594"/>
      <c r="N43" s="594"/>
      <c r="O43" s="595"/>
      <c r="P43" s="56"/>
      <c r="Q43" s="56"/>
    </row>
    <row r="44" spans="1:17" ht="39.9" customHeight="1">
      <c r="A44" s="601"/>
      <c r="B44" s="596"/>
      <c r="C44" s="53" t="s">
        <v>21</v>
      </c>
      <c r="D44" s="55"/>
      <c r="E44" s="56"/>
      <c r="F44" s="56"/>
      <c r="G44" s="56"/>
      <c r="H44" s="56"/>
      <c r="I44" s="56"/>
      <c r="J44" s="56"/>
      <c r="K44" s="56"/>
      <c r="L44" s="56"/>
      <c r="M44" s="56"/>
      <c r="N44" s="56"/>
      <c r="O44" s="56"/>
      <c r="P44" s="56"/>
      <c r="Q44" s="56"/>
    </row>
    <row r="45" spans="1:17" ht="278.25" customHeight="1">
      <c r="A45" s="601" t="s">
        <v>105</v>
      </c>
      <c r="B45" s="596" t="s">
        <v>106</v>
      </c>
      <c r="C45" s="53" t="s">
        <v>20</v>
      </c>
      <c r="D45" s="83" t="s">
        <v>190</v>
      </c>
      <c r="E45" s="83" t="s">
        <v>191</v>
      </c>
      <c r="F45" s="83" t="s">
        <v>192</v>
      </c>
      <c r="G45" s="83" t="s">
        <v>192</v>
      </c>
      <c r="H45" s="83" t="s">
        <v>193</v>
      </c>
      <c r="I45" s="83" t="s">
        <v>192</v>
      </c>
      <c r="J45" s="83" t="s">
        <v>192</v>
      </c>
      <c r="K45" s="83" t="s">
        <v>194</v>
      </c>
      <c r="L45" s="83" t="s">
        <v>192</v>
      </c>
      <c r="M45" s="83" t="s">
        <v>195</v>
      </c>
      <c r="N45" s="83" t="s">
        <v>196</v>
      </c>
      <c r="O45" s="83" t="s">
        <v>197</v>
      </c>
      <c r="P45" s="83" t="s">
        <v>198</v>
      </c>
      <c r="Q45" s="56"/>
    </row>
    <row r="46" spans="1:17" ht="39.9" customHeight="1">
      <c r="A46" s="601" t="s">
        <v>12</v>
      </c>
      <c r="B46" s="596" t="s">
        <v>13</v>
      </c>
      <c r="C46" s="53" t="s">
        <v>21</v>
      </c>
      <c r="D46" s="55"/>
      <c r="E46" s="56"/>
      <c r="F46" s="56"/>
      <c r="G46" s="56"/>
      <c r="H46" s="56"/>
      <c r="I46" s="56"/>
      <c r="J46" s="56"/>
      <c r="K46" s="56"/>
      <c r="L46" s="56"/>
      <c r="M46" s="56"/>
      <c r="N46" s="56"/>
      <c r="O46" s="56"/>
      <c r="P46" s="56"/>
      <c r="Q46" s="56"/>
    </row>
    <row r="47" spans="1:17" ht="39.9" customHeight="1">
      <c r="A47" s="608" t="s">
        <v>108</v>
      </c>
      <c r="B47" s="603" t="s">
        <v>107</v>
      </c>
      <c r="C47" s="53" t="s">
        <v>20</v>
      </c>
      <c r="D47" s="55"/>
      <c r="E47" s="56"/>
      <c r="F47" s="56"/>
      <c r="G47" s="56"/>
      <c r="H47" s="56"/>
      <c r="I47" s="56"/>
      <c r="J47" s="56"/>
      <c r="K47" s="56"/>
      <c r="L47" s="56"/>
      <c r="M47" s="56"/>
      <c r="N47" s="56"/>
      <c r="O47" s="56"/>
      <c r="P47" s="56"/>
      <c r="Q47" s="56"/>
    </row>
    <row r="48" spans="1:17" ht="39.9" customHeight="1">
      <c r="A48" s="609"/>
      <c r="B48" s="604"/>
      <c r="C48" s="53" t="s">
        <v>21</v>
      </c>
      <c r="D48" s="55"/>
      <c r="E48" s="56"/>
      <c r="F48" s="56"/>
      <c r="G48" s="56"/>
      <c r="H48" s="56"/>
      <c r="I48" s="56"/>
      <c r="J48" s="56"/>
      <c r="K48" s="56"/>
      <c r="L48" s="56"/>
      <c r="M48" s="56"/>
      <c r="N48" s="56"/>
      <c r="O48" s="56"/>
      <c r="P48" s="56"/>
      <c r="Q48" s="56"/>
    </row>
    <row r="49" spans="1:17" ht="129.75" customHeight="1">
      <c r="A49" s="608" t="s">
        <v>109</v>
      </c>
      <c r="B49" s="603" t="s">
        <v>110</v>
      </c>
      <c r="C49" s="84" t="s">
        <v>20</v>
      </c>
      <c r="D49" s="31" t="s">
        <v>248</v>
      </c>
      <c r="E49" s="31" t="s">
        <v>248</v>
      </c>
      <c r="F49" s="31" t="s">
        <v>248</v>
      </c>
      <c r="G49" s="31" t="s">
        <v>249</v>
      </c>
      <c r="H49" s="31" t="s">
        <v>250</v>
      </c>
      <c r="I49" s="94" t="s">
        <v>251</v>
      </c>
      <c r="J49" s="31" t="s">
        <v>252</v>
      </c>
      <c r="K49" s="31" t="s">
        <v>248</v>
      </c>
      <c r="L49" s="31" t="s">
        <v>253</v>
      </c>
      <c r="M49" s="31" t="s">
        <v>248</v>
      </c>
      <c r="N49" s="94" t="s">
        <v>254</v>
      </c>
      <c r="O49" s="31" t="s">
        <v>248</v>
      </c>
      <c r="P49" s="85"/>
      <c r="Q49" s="85"/>
    </row>
    <row r="50" spans="1:17" ht="39.9" customHeight="1">
      <c r="A50" s="609"/>
      <c r="B50" s="604"/>
      <c r="C50" s="53" t="s">
        <v>21</v>
      </c>
      <c r="D50" s="55"/>
      <c r="E50" s="56"/>
      <c r="F50" s="56"/>
      <c r="G50" s="56"/>
      <c r="H50" s="56"/>
      <c r="I50" s="56"/>
      <c r="J50" s="56"/>
      <c r="K50" s="56"/>
      <c r="L50" s="56"/>
      <c r="M50" s="56"/>
      <c r="N50" s="56"/>
      <c r="O50" s="56"/>
      <c r="P50" s="56"/>
      <c r="Q50" s="56"/>
    </row>
    <row r="51" spans="1:17" s="69" customFormat="1" ht="391.5" customHeight="1">
      <c r="A51" s="601" t="s">
        <v>111</v>
      </c>
      <c r="B51" s="596" t="s">
        <v>112</v>
      </c>
      <c r="C51" s="68" t="s">
        <v>20</v>
      </c>
      <c r="D51" s="57" t="s">
        <v>131</v>
      </c>
      <c r="E51" s="57" t="s">
        <v>132</v>
      </c>
      <c r="F51" s="57" t="s">
        <v>133</v>
      </c>
      <c r="G51" s="57" t="s">
        <v>134</v>
      </c>
      <c r="H51" s="57" t="s">
        <v>135</v>
      </c>
      <c r="I51" s="57" t="s">
        <v>136</v>
      </c>
      <c r="J51" s="57" t="s">
        <v>136</v>
      </c>
      <c r="K51" s="57" t="s">
        <v>136</v>
      </c>
      <c r="L51" s="57" t="s">
        <v>137</v>
      </c>
      <c r="M51" s="65"/>
      <c r="N51" s="65"/>
      <c r="O51" s="65"/>
      <c r="P51" s="57" t="s">
        <v>138</v>
      </c>
      <c r="Q51" s="65"/>
    </row>
    <row r="52" spans="1:17" ht="39.9" customHeight="1">
      <c r="A52" s="601"/>
      <c r="B52" s="596"/>
      <c r="C52" s="53" t="s">
        <v>21</v>
      </c>
      <c r="D52" s="86"/>
      <c r="E52" s="85"/>
      <c r="F52" s="85"/>
      <c r="G52" s="85"/>
      <c r="H52" s="85"/>
      <c r="I52" s="85"/>
      <c r="J52" s="85"/>
      <c r="K52" s="85"/>
      <c r="L52" s="85"/>
      <c r="M52" s="85"/>
      <c r="N52" s="56"/>
      <c r="O52" s="56"/>
      <c r="P52" s="56"/>
      <c r="Q52" s="56"/>
    </row>
    <row r="53" spans="1:17" ht="75.75" customHeight="1">
      <c r="A53" s="601" t="s">
        <v>114</v>
      </c>
      <c r="B53" s="596" t="s">
        <v>113</v>
      </c>
      <c r="C53" s="53" t="s">
        <v>20</v>
      </c>
      <c r="D53" s="83" t="s">
        <v>143</v>
      </c>
      <c r="E53" s="83" t="s">
        <v>143</v>
      </c>
      <c r="F53" s="83" t="s">
        <v>143</v>
      </c>
      <c r="G53" s="83" t="s">
        <v>148</v>
      </c>
      <c r="H53" s="83" t="s">
        <v>144</v>
      </c>
      <c r="I53" s="83" t="s">
        <v>202</v>
      </c>
      <c r="J53" s="83" t="s">
        <v>145</v>
      </c>
      <c r="K53" s="83" t="s">
        <v>146</v>
      </c>
      <c r="L53" s="83" t="s">
        <v>147</v>
      </c>
      <c r="M53" s="83"/>
      <c r="N53" s="81"/>
      <c r="O53" s="55"/>
      <c r="P53" s="55"/>
      <c r="Q53" s="55"/>
    </row>
    <row r="54" spans="1:17" ht="31.5" customHeight="1">
      <c r="A54" s="601"/>
      <c r="B54" s="596"/>
      <c r="C54" s="53" t="s">
        <v>21</v>
      </c>
      <c r="D54" s="87"/>
      <c r="E54" s="87"/>
      <c r="F54" s="87"/>
      <c r="G54" s="87"/>
      <c r="H54" s="87"/>
      <c r="I54" s="87"/>
      <c r="J54" s="87"/>
      <c r="K54" s="87"/>
      <c r="L54" s="87"/>
      <c r="M54" s="87"/>
      <c r="N54" s="55"/>
      <c r="O54" s="55"/>
      <c r="P54" s="55"/>
      <c r="Q54" s="55"/>
    </row>
    <row r="55" spans="1:17" ht="52.5" customHeight="1">
      <c r="A55" s="601" t="s">
        <v>115</v>
      </c>
      <c r="B55" s="596" t="s">
        <v>116</v>
      </c>
      <c r="C55" s="53" t="s">
        <v>20</v>
      </c>
      <c r="D55" s="55"/>
      <c r="E55" s="56"/>
      <c r="F55" s="56"/>
      <c r="G55" s="56"/>
      <c r="H55" s="56"/>
      <c r="I55" s="56"/>
      <c r="J55" s="56"/>
      <c r="K55" s="56"/>
      <c r="L55" s="56"/>
      <c r="M55" s="56"/>
      <c r="N55" s="56"/>
      <c r="O55" s="56"/>
      <c r="P55" s="56"/>
      <c r="Q55" s="56"/>
    </row>
    <row r="56" spans="1:17" ht="52.5" customHeight="1">
      <c r="A56" s="601"/>
      <c r="B56" s="596"/>
      <c r="C56" s="53" t="s">
        <v>21</v>
      </c>
      <c r="D56" s="55"/>
      <c r="E56" s="56"/>
      <c r="F56" s="56"/>
      <c r="G56" s="56"/>
      <c r="H56" s="56"/>
      <c r="I56" s="56"/>
      <c r="J56" s="56"/>
      <c r="K56" s="56"/>
      <c r="L56" s="56"/>
      <c r="M56" s="56"/>
      <c r="N56" s="56"/>
      <c r="O56" s="56"/>
      <c r="P56" s="56"/>
      <c r="Q56" s="56"/>
    </row>
    <row r="57" spans="1:17" ht="409.5" customHeight="1">
      <c r="A57" s="601" t="s">
        <v>117</v>
      </c>
      <c r="B57" s="596" t="s">
        <v>118</v>
      </c>
      <c r="C57" s="53" t="s">
        <v>20</v>
      </c>
      <c r="D57" s="93" t="s">
        <v>235</v>
      </c>
      <c r="E57" s="92"/>
      <c r="F57" s="92" t="s">
        <v>236</v>
      </c>
      <c r="G57" s="617" t="s">
        <v>233</v>
      </c>
      <c r="H57" s="617"/>
      <c r="I57" s="92" t="s">
        <v>237</v>
      </c>
      <c r="J57" s="92" t="s">
        <v>238</v>
      </c>
      <c r="K57" s="614" t="s">
        <v>239</v>
      </c>
      <c r="L57" s="615"/>
      <c r="M57" s="615"/>
      <c r="N57" s="615"/>
      <c r="O57" s="616"/>
      <c r="P57" s="88" t="s">
        <v>199</v>
      </c>
      <c r="Q57" s="56"/>
    </row>
    <row r="58" spans="1:17" ht="39.9" customHeight="1">
      <c r="A58" s="601"/>
      <c r="B58" s="596"/>
      <c r="C58" s="53" t="s">
        <v>21</v>
      </c>
      <c r="D58" s="55"/>
      <c r="E58" s="56"/>
      <c r="F58" s="56"/>
      <c r="G58" s="56"/>
      <c r="H58" s="56"/>
      <c r="I58" s="56"/>
      <c r="J58" s="56"/>
      <c r="K58" s="56"/>
      <c r="L58" s="56"/>
      <c r="M58" s="56"/>
      <c r="N58" s="56"/>
      <c r="O58" s="56"/>
      <c r="P58" s="56"/>
      <c r="Q58" s="56"/>
    </row>
    <row r="59" spans="1:17" s="69" customFormat="1" ht="183.75" customHeight="1">
      <c r="A59" s="606" t="s">
        <v>120</v>
      </c>
      <c r="B59" s="606" t="s">
        <v>119</v>
      </c>
      <c r="C59" s="606" t="s">
        <v>20</v>
      </c>
      <c r="D59" s="57"/>
      <c r="E59" s="57" t="s">
        <v>167</v>
      </c>
      <c r="F59" s="57" t="s">
        <v>168</v>
      </c>
      <c r="G59" s="89" t="s">
        <v>169</v>
      </c>
      <c r="H59" s="89" t="s">
        <v>169</v>
      </c>
      <c r="I59" s="89" t="s">
        <v>169</v>
      </c>
      <c r="J59" s="89" t="s">
        <v>169</v>
      </c>
      <c r="K59" s="89" t="s">
        <v>169</v>
      </c>
      <c r="L59" s="89" t="s">
        <v>169</v>
      </c>
      <c r="M59" s="89" t="s">
        <v>169</v>
      </c>
      <c r="N59" s="89" t="s">
        <v>169</v>
      </c>
      <c r="O59" s="89" t="s">
        <v>170</v>
      </c>
      <c r="P59" s="65"/>
      <c r="Q59" s="65"/>
    </row>
    <row r="60" spans="1:17" s="69" customFormat="1" ht="150" customHeight="1">
      <c r="A60" s="612"/>
      <c r="B60" s="612"/>
      <c r="C60" s="612"/>
      <c r="D60" s="57" t="s">
        <v>163</v>
      </c>
      <c r="E60" s="57" t="s">
        <v>163</v>
      </c>
      <c r="F60" s="57" t="s">
        <v>163</v>
      </c>
      <c r="G60" s="57" t="s">
        <v>163</v>
      </c>
      <c r="H60" s="57" t="s">
        <v>163</v>
      </c>
      <c r="I60" s="57" t="s">
        <v>163</v>
      </c>
      <c r="J60" s="57" t="s">
        <v>163</v>
      </c>
      <c r="K60" s="57" t="s">
        <v>163</v>
      </c>
      <c r="L60" s="57" t="s">
        <v>163</v>
      </c>
      <c r="M60" s="57" t="s">
        <v>163</v>
      </c>
      <c r="N60" s="57" t="s">
        <v>163</v>
      </c>
      <c r="O60" s="57" t="s">
        <v>163</v>
      </c>
      <c r="P60" s="65"/>
      <c r="Q60" s="65"/>
    </row>
    <row r="61" spans="1:17" s="69" customFormat="1" ht="316.5" customHeight="1">
      <c r="A61" s="612"/>
      <c r="B61" s="612"/>
      <c r="C61" s="607"/>
      <c r="D61" s="57" t="s">
        <v>164</v>
      </c>
      <c r="E61" s="57" t="s">
        <v>165</v>
      </c>
      <c r="F61" s="57" t="s">
        <v>166</v>
      </c>
      <c r="G61" s="57" t="s">
        <v>166</v>
      </c>
      <c r="H61" s="57" t="s">
        <v>166</v>
      </c>
      <c r="I61" s="57" t="s">
        <v>166</v>
      </c>
      <c r="J61" s="57" t="s">
        <v>166</v>
      </c>
      <c r="K61" s="57" t="s">
        <v>166</v>
      </c>
      <c r="L61" s="57" t="s">
        <v>166</v>
      </c>
      <c r="M61" s="57" t="s">
        <v>166</v>
      </c>
      <c r="N61" s="57" t="s">
        <v>166</v>
      </c>
      <c r="O61" s="57" t="s">
        <v>166</v>
      </c>
      <c r="P61" s="65"/>
      <c r="Q61" s="65"/>
    </row>
    <row r="62" spans="1:17" s="69" customFormat="1" ht="39.9" customHeight="1">
      <c r="A62" s="607"/>
      <c r="B62" s="607"/>
      <c r="C62" s="68" t="s">
        <v>21</v>
      </c>
      <c r="D62" s="57"/>
      <c r="E62" s="65"/>
      <c r="F62" s="65"/>
      <c r="G62" s="65"/>
      <c r="H62" s="65"/>
      <c r="I62" s="65"/>
      <c r="J62" s="65"/>
      <c r="K62" s="65"/>
      <c r="L62" s="65"/>
      <c r="M62" s="65"/>
      <c r="N62" s="65"/>
      <c r="O62" s="65"/>
      <c r="P62" s="65"/>
      <c r="Q62" s="65"/>
    </row>
    <row r="63" spans="1:17" ht="39.9" customHeight="1">
      <c r="A63" s="601" t="s">
        <v>121</v>
      </c>
      <c r="B63" s="596" t="s">
        <v>122</v>
      </c>
      <c r="C63" s="53" t="s">
        <v>20</v>
      </c>
      <c r="D63" s="55"/>
      <c r="E63" s="56"/>
      <c r="F63" s="56"/>
      <c r="G63" s="56"/>
      <c r="H63" s="56"/>
      <c r="I63" s="56"/>
      <c r="J63" s="56"/>
      <c r="K63" s="56"/>
      <c r="L63" s="56"/>
      <c r="M63" s="56"/>
      <c r="N63" s="56"/>
      <c r="O63" s="56"/>
      <c r="P63" s="56"/>
      <c r="Q63" s="56"/>
    </row>
    <row r="64" spans="1:17" ht="39.9" customHeight="1">
      <c r="A64" s="601"/>
      <c r="B64" s="596"/>
      <c r="C64" s="53" t="s">
        <v>21</v>
      </c>
      <c r="D64" s="55"/>
      <c r="E64" s="56"/>
      <c r="F64" s="56"/>
      <c r="G64" s="56"/>
      <c r="H64" s="56"/>
      <c r="I64" s="56"/>
      <c r="J64" s="56"/>
      <c r="K64" s="56"/>
      <c r="L64" s="56"/>
      <c r="M64" s="56"/>
      <c r="N64" s="56"/>
      <c r="O64" s="56"/>
      <c r="P64" s="56"/>
      <c r="Q64" s="56"/>
    </row>
    <row r="65" spans="1:20" s="69" customFormat="1" ht="154.5" customHeight="1">
      <c r="A65" s="605" t="s">
        <v>123</v>
      </c>
      <c r="B65" s="602" t="s">
        <v>124</v>
      </c>
      <c r="C65" s="68" t="s">
        <v>20</v>
      </c>
      <c r="D65" s="66"/>
      <c r="E65" s="66"/>
      <c r="F65" s="66" t="s">
        <v>185</v>
      </c>
      <c r="G65" s="66" t="s">
        <v>171</v>
      </c>
      <c r="H65" s="66" t="s">
        <v>186</v>
      </c>
      <c r="I65" s="66"/>
      <c r="J65" s="66" t="s">
        <v>186</v>
      </c>
      <c r="K65" s="66"/>
      <c r="L65" s="66"/>
      <c r="M65" s="66" t="s">
        <v>186</v>
      </c>
      <c r="N65" s="66"/>
      <c r="O65" s="66" t="s">
        <v>187</v>
      </c>
      <c r="P65" s="66" t="s">
        <v>188</v>
      </c>
      <c r="Q65" s="65"/>
    </row>
    <row r="66" spans="1:20" s="69" customFormat="1" ht="39.9" customHeight="1">
      <c r="A66" s="605"/>
      <c r="B66" s="602"/>
      <c r="C66" s="68" t="s">
        <v>21</v>
      </c>
      <c r="D66" s="65"/>
      <c r="E66" s="65"/>
      <c r="F66" s="65"/>
      <c r="G66" s="65"/>
      <c r="H66" s="65"/>
      <c r="I66" s="65"/>
      <c r="J66" s="65"/>
      <c r="K66" s="65"/>
      <c r="L66" s="65"/>
      <c r="M66" s="65"/>
      <c r="N66" s="65"/>
      <c r="O66" s="65"/>
      <c r="P66" s="65"/>
      <c r="Q66" s="65"/>
    </row>
    <row r="67" spans="1:20" ht="39.9" customHeight="1">
      <c r="A67" s="601" t="s">
        <v>125</v>
      </c>
      <c r="B67" s="596" t="s">
        <v>126</v>
      </c>
      <c r="C67" s="53" t="s">
        <v>20</v>
      </c>
      <c r="D67" s="55"/>
      <c r="E67" s="56"/>
      <c r="F67" s="56"/>
      <c r="G67" s="56"/>
      <c r="H67" s="56"/>
      <c r="I67" s="56"/>
      <c r="J67" s="56"/>
      <c r="K67" s="56"/>
      <c r="L67" s="56"/>
      <c r="M67" s="56"/>
      <c r="N67" s="56"/>
      <c r="O67" s="56"/>
      <c r="P67" s="56"/>
      <c r="Q67" s="56"/>
    </row>
    <row r="68" spans="1:20" ht="39.9" customHeight="1">
      <c r="A68" s="601"/>
      <c r="B68" s="596"/>
      <c r="C68" s="53" t="s">
        <v>21</v>
      </c>
      <c r="D68" s="55"/>
      <c r="E68" s="56"/>
      <c r="F68" s="56"/>
      <c r="G68" s="56"/>
      <c r="H68" s="56"/>
      <c r="I68" s="56"/>
      <c r="J68" s="56"/>
      <c r="K68" s="56"/>
      <c r="L68" s="56"/>
      <c r="M68" s="56"/>
      <c r="N68" s="56"/>
      <c r="O68" s="56"/>
      <c r="P68" s="56"/>
      <c r="Q68" s="56"/>
    </row>
    <row r="69" spans="1:20" ht="147" customHeight="1">
      <c r="A69" s="608" t="s">
        <v>127</v>
      </c>
      <c r="B69" s="603" t="s">
        <v>128</v>
      </c>
      <c r="C69" s="53" t="s">
        <v>20</v>
      </c>
      <c r="D69" s="55"/>
      <c r="E69" s="90" t="s">
        <v>155</v>
      </c>
      <c r="F69" s="90" t="s">
        <v>156</v>
      </c>
      <c r="G69" s="56"/>
      <c r="H69" s="56"/>
      <c r="I69" s="56"/>
      <c r="J69" s="56"/>
      <c r="K69" s="56"/>
      <c r="L69" s="56"/>
      <c r="M69" s="56"/>
      <c r="N69" s="56"/>
      <c r="O69" s="90" t="s">
        <v>157</v>
      </c>
      <c r="P69" s="56"/>
      <c r="Q69" s="56"/>
    </row>
    <row r="70" spans="1:20" ht="39.9" customHeight="1">
      <c r="A70" s="609"/>
      <c r="B70" s="604"/>
      <c r="C70" s="53" t="s">
        <v>21</v>
      </c>
      <c r="D70" s="55"/>
      <c r="E70" s="56"/>
      <c r="F70" s="56"/>
      <c r="G70" s="56"/>
      <c r="H70" s="56"/>
      <c r="I70" s="56"/>
      <c r="J70" s="56"/>
      <c r="K70" s="56"/>
      <c r="L70" s="56"/>
      <c r="M70" s="56"/>
      <c r="N70" s="56"/>
      <c r="O70" s="56"/>
      <c r="P70" s="56"/>
      <c r="Q70" s="56"/>
    </row>
    <row r="71" spans="1:20">
      <c r="A71" s="91"/>
      <c r="B71" s="91"/>
      <c r="C71" s="91"/>
      <c r="D71" s="91"/>
      <c r="E71" s="91"/>
      <c r="F71" s="91"/>
      <c r="G71" s="91"/>
      <c r="H71" s="91"/>
      <c r="I71" s="91"/>
      <c r="J71" s="91"/>
      <c r="K71" s="91"/>
      <c r="L71" s="91"/>
      <c r="M71" s="91"/>
      <c r="N71" s="91"/>
      <c r="O71" s="91"/>
      <c r="P71" s="91"/>
      <c r="Q71" s="91"/>
    </row>
    <row r="73" spans="1:20">
      <c r="B73" s="591" t="s">
        <v>255</v>
      </c>
      <c r="C73" s="591"/>
      <c r="D73" s="591"/>
      <c r="E73" s="591"/>
      <c r="F73" s="591"/>
      <c r="G73" s="591"/>
      <c r="H73" s="591"/>
      <c r="I73" s="591"/>
      <c r="J73" s="591"/>
      <c r="K73" s="591"/>
      <c r="L73" s="591"/>
      <c r="M73" s="591"/>
      <c r="N73" s="591"/>
      <c r="O73" s="591"/>
      <c r="P73" s="591"/>
      <c r="Q73" s="591"/>
      <c r="R73" s="591"/>
      <c r="S73" s="591"/>
      <c r="T73" s="591"/>
    </row>
    <row r="74" spans="1:20" ht="13.8">
      <c r="B74" s="38"/>
      <c r="C74" s="39"/>
      <c r="D74" s="40"/>
      <c r="E74" s="40"/>
      <c r="F74" s="40"/>
      <c r="G74" s="40"/>
      <c r="H74" s="40"/>
      <c r="I74" s="40"/>
      <c r="J74" s="40"/>
      <c r="K74" s="40"/>
      <c r="L74" s="40"/>
      <c r="M74" s="40"/>
      <c r="N74" s="40"/>
      <c r="O74" s="40"/>
      <c r="P74" s="40"/>
      <c r="Q74" s="40"/>
      <c r="R74" s="40"/>
      <c r="S74" s="40"/>
      <c r="T74" s="40"/>
    </row>
    <row r="75" spans="1:20" ht="13.8">
      <c r="B75" s="38"/>
      <c r="C75" s="39"/>
      <c r="D75" s="40"/>
      <c r="E75" s="40"/>
      <c r="F75" s="40"/>
      <c r="G75" s="40"/>
      <c r="H75" s="40"/>
      <c r="I75" s="40"/>
      <c r="J75" s="40"/>
      <c r="K75" s="40"/>
      <c r="L75" s="40"/>
      <c r="M75" s="40"/>
      <c r="N75" s="40"/>
      <c r="O75" s="40"/>
      <c r="P75" s="40"/>
      <c r="Q75" s="40"/>
      <c r="R75" s="40"/>
      <c r="S75" s="40"/>
      <c r="T75" s="40"/>
    </row>
    <row r="76" spans="1:20" ht="13.8">
      <c r="B76" s="38"/>
      <c r="C76" s="39"/>
      <c r="D76" s="40"/>
      <c r="E76" s="40"/>
      <c r="F76" s="40"/>
      <c r="G76" s="40"/>
      <c r="H76" s="40"/>
      <c r="I76" s="40"/>
      <c r="J76" s="40"/>
      <c r="K76" s="40"/>
      <c r="L76" s="40"/>
      <c r="M76" s="40"/>
      <c r="N76" s="40"/>
      <c r="O76" s="40"/>
      <c r="P76" s="40"/>
      <c r="Q76" s="40"/>
      <c r="R76" s="40"/>
      <c r="S76" s="40"/>
      <c r="T76" s="40"/>
    </row>
    <row r="77" spans="1:20" ht="13.8">
      <c r="B77" s="38"/>
      <c r="C77" s="39"/>
      <c r="D77" s="40"/>
      <c r="E77" s="40"/>
      <c r="F77" s="40"/>
      <c r="G77" s="40"/>
      <c r="H77" s="40"/>
      <c r="I77" s="40"/>
      <c r="J77" s="40"/>
      <c r="K77" s="40"/>
      <c r="L77" s="40"/>
      <c r="M77" s="40"/>
      <c r="N77" s="40"/>
      <c r="O77" s="40"/>
      <c r="P77" s="40"/>
      <c r="Q77" s="40"/>
      <c r="R77" s="40"/>
      <c r="S77" s="40"/>
      <c r="T77" s="40"/>
    </row>
    <row r="78" spans="1:20" ht="13.8">
      <c r="B78" s="41" t="s">
        <v>47</v>
      </c>
      <c r="C78" s="42"/>
      <c r="D78" s="43"/>
      <c r="E78" s="43"/>
      <c r="F78" s="40"/>
      <c r="G78" s="40"/>
      <c r="H78" s="40"/>
      <c r="I78" s="40"/>
      <c r="J78" s="40"/>
      <c r="K78" s="40"/>
      <c r="L78" s="40"/>
      <c r="M78" s="40"/>
      <c r="N78" s="40"/>
      <c r="O78" s="40"/>
      <c r="P78" s="40"/>
      <c r="Q78" s="40"/>
      <c r="R78" s="40"/>
      <c r="S78" s="40"/>
      <c r="T78" s="40"/>
    </row>
    <row r="79" spans="1:20" ht="58.5" customHeight="1">
      <c r="B79" s="592" t="s">
        <v>216</v>
      </c>
      <c r="C79" s="592"/>
      <c r="D79" s="592"/>
      <c r="E79" s="592"/>
      <c r="F79" s="40"/>
      <c r="G79" s="40"/>
      <c r="H79" s="40"/>
      <c r="I79" s="40"/>
      <c r="J79" s="40"/>
      <c r="K79" s="40"/>
      <c r="L79" s="40"/>
      <c r="M79" s="40"/>
      <c r="N79" s="40"/>
      <c r="O79" s="40"/>
      <c r="P79" s="40"/>
      <c r="Q79" s="40"/>
      <c r="R79" s="40"/>
      <c r="S79" s="40"/>
      <c r="T79" s="40"/>
    </row>
  </sheetData>
  <mergeCells count="79">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3:A64"/>
    <mergeCell ref="A36:A37"/>
    <mergeCell ref="B51:B52"/>
    <mergeCell ref="B49:B50"/>
    <mergeCell ref="B59:B62"/>
    <mergeCell ref="B57:B58"/>
    <mergeCell ref="B36:B37"/>
    <mergeCell ref="A49:A50"/>
    <mergeCell ref="A51:A52"/>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34:A35"/>
    <mergeCell ref="B31:B32"/>
    <mergeCell ref="A31:A32"/>
    <mergeCell ref="B23:B24"/>
    <mergeCell ref="B43:B44"/>
    <mergeCell ref="B25:B26"/>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dimension ref="A1:BLP428"/>
  <sheetViews>
    <sheetView tabSelected="1" zoomScale="40" zoomScaleNormal="40" zoomScaleSheetLayoutView="49" workbookViewId="0">
      <selection sqref="A1:AR1"/>
    </sheetView>
  </sheetViews>
  <sheetFormatPr defaultColWidth="9.109375" defaultRowHeight="63.75" customHeight="1"/>
  <cols>
    <col min="1" max="1" width="13.44140625" style="99" customWidth="1"/>
    <col min="2" max="2" width="37.88671875" style="99" customWidth="1"/>
    <col min="3" max="3" width="30.6640625" style="99" customWidth="1"/>
    <col min="4" max="4" width="27.33203125" style="103" customWidth="1"/>
    <col min="5" max="5" width="30.33203125" style="104" customWidth="1"/>
    <col min="6" max="6" width="31.44140625" style="104" customWidth="1"/>
    <col min="7" max="7" width="25.109375" style="104" customWidth="1"/>
    <col min="8" max="8" width="29.44140625" style="99" customWidth="1"/>
    <col min="9" max="9" width="28.44140625" style="99" customWidth="1"/>
    <col min="10" max="10" width="21.109375" style="99" customWidth="1"/>
    <col min="11" max="11" width="27" style="99" customWidth="1"/>
    <col min="12" max="12" width="27.33203125" style="99" customWidth="1"/>
    <col min="13" max="13" width="25.5546875" style="99" customWidth="1"/>
    <col min="14" max="14" width="30.6640625" style="99" customWidth="1"/>
    <col min="15" max="15" width="28.44140625" style="99" customWidth="1"/>
    <col min="16" max="16" width="17.33203125" style="99" customWidth="1"/>
    <col min="17" max="17" width="26.109375" style="99" customWidth="1"/>
    <col min="18" max="18" width="25.109375" style="99" customWidth="1"/>
    <col min="19" max="19" width="18.6640625" style="99" customWidth="1"/>
    <col min="20" max="20" width="29.44140625" style="99" customWidth="1"/>
    <col min="21" max="24" width="34.109375" style="99" customWidth="1"/>
    <col min="25" max="25" width="15.88671875" style="99" customWidth="1"/>
    <col min="26" max="26" width="28.44140625" style="99" customWidth="1"/>
    <col min="27" max="27" width="24.109375" style="99" customWidth="1"/>
    <col min="28" max="28" width="23.6640625" style="99" customWidth="1"/>
    <col min="29" max="29" width="30.109375" style="99" customWidth="1"/>
    <col min="30" max="30" width="24.109375" style="99" customWidth="1"/>
    <col min="31" max="31" width="16.88671875" style="180" customWidth="1"/>
    <col min="32" max="32" width="30.88671875" style="180" customWidth="1"/>
    <col min="33" max="33" width="18.44140625" style="180" customWidth="1"/>
    <col min="34" max="34" width="20.44140625" style="180" customWidth="1"/>
    <col min="35" max="35" width="30.5546875" style="180" customWidth="1"/>
    <col min="36" max="36" width="23" style="180" customWidth="1"/>
    <col min="37" max="37" width="19.44140625" style="180" customWidth="1"/>
    <col min="38" max="38" width="28.44140625" style="99" customWidth="1"/>
    <col min="39" max="39" width="24.88671875" style="99" customWidth="1"/>
    <col min="40" max="40" width="16.5546875" style="99" customWidth="1"/>
    <col min="41" max="41" width="30.109375" style="99" customWidth="1"/>
    <col min="42" max="42" width="19.88671875" style="99" customWidth="1"/>
    <col min="43" max="43" width="25.5546875" style="99" customWidth="1"/>
    <col min="44" max="44" width="224.44140625" style="95" customWidth="1"/>
    <col min="45" max="46" width="9.109375" style="95"/>
    <col min="47" max="47" width="32.44140625" style="95" customWidth="1"/>
    <col min="48" max="48" width="27" style="95" customWidth="1"/>
    <col min="49" max="49" width="27.6640625" style="95" customWidth="1"/>
    <col min="50" max="16384" width="9.109375" style="95"/>
  </cols>
  <sheetData>
    <row r="1" spans="1:44" s="152" customFormat="1" ht="60.75" customHeight="1">
      <c r="A1" s="736" t="s">
        <v>506</v>
      </c>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row>
    <row r="2" spans="1:44" s="152" customFormat="1" ht="57.75" customHeight="1" thickBot="1">
      <c r="A2" s="793" t="s">
        <v>426</v>
      </c>
      <c r="B2" s="793"/>
      <c r="C2" s="793"/>
      <c r="D2" s="793"/>
      <c r="E2" s="793"/>
      <c r="F2" s="793"/>
      <c r="G2" s="793"/>
      <c r="H2" s="793"/>
      <c r="I2" s="793"/>
      <c r="J2" s="793"/>
      <c r="K2" s="793"/>
      <c r="L2" s="793"/>
      <c r="M2" s="793"/>
      <c r="N2" s="793"/>
      <c r="O2" s="793"/>
      <c r="P2" s="793"/>
      <c r="Q2" s="793"/>
      <c r="R2" s="793"/>
      <c r="S2" s="793"/>
      <c r="T2" s="793"/>
      <c r="U2" s="793"/>
      <c r="V2" s="793"/>
      <c r="W2" s="793"/>
      <c r="X2" s="793"/>
      <c r="Y2" s="793"/>
      <c r="Z2" s="793"/>
      <c r="AA2" s="793"/>
      <c r="AB2" s="793"/>
      <c r="AC2" s="793"/>
      <c r="AD2" s="793"/>
      <c r="AE2" s="793"/>
      <c r="AF2" s="793"/>
      <c r="AG2" s="793"/>
      <c r="AH2" s="793"/>
      <c r="AI2" s="793"/>
      <c r="AJ2" s="793"/>
      <c r="AK2" s="793"/>
      <c r="AL2" s="793"/>
      <c r="AM2" s="793"/>
      <c r="AN2" s="793"/>
      <c r="AO2" s="793"/>
      <c r="AP2" s="793"/>
      <c r="AQ2" s="793"/>
      <c r="AR2" s="793"/>
    </row>
    <row r="3" spans="1:44" ht="35.25" customHeight="1">
      <c r="A3" s="697" t="s">
        <v>0</v>
      </c>
      <c r="B3" s="794" t="s">
        <v>276</v>
      </c>
      <c r="C3" s="794" t="s">
        <v>263</v>
      </c>
      <c r="D3" s="794" t="s">
        <v>40</v>
      </c>
      <c r="E3" s="794" t="s">
        <v>259</v>
      </c>
      <c r="F3" s="794"/>
      <c r="G3" s="794"/>
      <c r="H3" s="796" t="s">
        <v>256</v>
      </c>
      <c r="I3" s="796"/>
      <c r="J3" s="796"/>
      <c r="K3" s="796"/>
      <c r="L3" s="796"/>
      <c r="M3" s="796"/>
      <c r="N3" s="796"/>
      <c r="O3" s="796"/>
      <c r="P3" s="796"/>
      <c r="Q3" s="796"/>
      <c r="R3" s="796"/>
      <c r="S3" s="796"/>
      <c r="T3" s="796"/>
      <c r="U3" s="796"/>
      <c r="V3" s="796"/>
      <c r="W3" s="796"/>
      <c r="X3" s="796"/>
      <c r="Y3" s="796"/>
      <c r="Z3" s="796"/>
      <c r="AA3" s="796"/>
      <c r="AB3" s="796"/>
      <c r="AC3" s="796"/>
      <c r="AD3" s="796"/>
      <c r="AE3" s="796"/>
      <c r="AF3" s="796"/>
      <c r="AG3" s="796"/>
      <c r="AH3" s="796"/>
      <c r="AI3" s="796"/>
      <c r="AJ3" s="796"/>
      <c r="AK3" s="796"/>
      <c r="AL3" s="796"/>
      <c r="AM3" s="796"/>
      <c r="AN3" s="796"/>
      <c r="AO3" s="796"/>
      <c r="AP3" s="796"/>
      <c r="AQ3" s="797"/>
      <c r="AR3" s="798" t="s">
        <v>283</v>
      </c>
    </row>
    <row r="4" spans="1:44" ht="38.25" customHeight="1">
      <c r="A4" s="698"/>
      <c r="B4" s="658"/>
      <c r="C4" s="658"/>
      <c r="D4" s="658"/>
      <c r="E4" s="658" t="s">
        <v>418</v>
      </c>
      <c r="F4" s="658" t="s">
        <v>265</v>
      </c>
      <c r="G4" s="801" t="s">
        <v>19</v>
      </c>
      <c r="H4" s="803" t="s">
        <v>17</v>
      </c>
      <c r="I4" s="803"/>
      <c r="J4" s="803"/>
      <c r="K4" s="803" t="s">
        <v>18</v>
      </c>
      <c r="L4" s="803"/>
      <c r="M4" s="803"/>
      <c r="N4" s="803" t="s">
        <v>22</v>
      </c>
      <c r="O4" s="803"/>
      <c r="P4" s="803"/>
      <c r="Q4" s="803" t="s">
        <v>24</v>
      </c>
      <c r="R4" s="803"/>
      <c r="S4" s="803"/>
      <c r="T4" s="803" t="s">
        <v>25</v>
      </c>
      <c r="U4" s="803"/>
      <c r="V4" s="803"/>
      <c r="W4" s="803" t="s">
        <v>26</v>
      </c>
      <c r="X4" s="803"/>
      <c r="Y4" s="803"/>
      <c r="Z4" s="803" t="s">
        <v>28</v>
      </c>
      <c r="AA4" s="804"/>
      <c r="AB4" s="804"/>
      <c r="AC4" s="803" t="s">
        <v>29</v>
      </c>
      <c r="AD4" s="804"/>
      <c r="AE4" s="804"/>
      <c r="AF4" s="803" t="s">
        <v>30</v>
      </c>
      <c r="AG4" s="804"/>
      <c r="AH4" s="804"/>
      <c r="AI4" s="803" t="s">
        <v>32</v>
      </c>
      <c r="AJ4" s="804"/>
      <c r="AK4" s="804"/>
      <c r="AL4" s="803" t="s">
        <v>33</v>
      </c>
      <c r="AM4" s="804"/>
      <c r="AN4" s="804"/>
      <c r="AO4" s="803" t="s">
        <v>34</v>
      </c>
      <c r="AP4" s="803"/>
      <c r="AQ4" s="805"/>
      <c r="AR4" s="799"/>
    </row>
    <row r="5" spans="1:44" ht="166.5" customHeight="1" thickBot="1">
      <c r="A5" s="699"/>
      <c r="B5" s="795"/>
      <c r="C5" s="795"/>
      <c r="D5" s="795"/>
      <c r="E5" s="795"/>
      <c r="F5" s="795"/>
      <c r="G5" s="802"/>
      <c r="H5" s="278" t="s">
        <v>20</v>
      </c>
      <c r="I5" s="278" t="s">
        <v>21</v>
      </c>
      <c r="J5" s="279" t="s">
        <v>19</v>
      </c>
      <c r="K5" s="278" t="s">
        <v>20</v>
      </c>
      <c r="L5" s="278" t="s">
        <v>21</v>
      </c>
      <c r="M5" s="279" t="s">
        <v>19</v>
      </c>
      <c r="N5" s="278" t="s">
        <v>20</v>
      </c>
      <c r="O5" s="278" t="s">
        <v>21</v>
      </c>
      <c r="P5" s="279" t="s">
        <v>19</v>
      </c>
      <c r="Q5" s="278" t="s">
        <v>20</v>
      </c>
      <c r="R5" s="278" t="s">
        <v>21</v>
      </c>
      <c r="S5" s="279" t="s">
        <v>19</v>
      </c>
      <c r="T5" s="278" t="s">
        <v>20</v>
      </c>
      <c r="U5" s="278" t="s">
        <v>21</v>
      </c>
      <c r="V5" s="279" t="s">
        <v>19</v>
      </c>
      <c r="W5" s="278" t="s">
        <v>20</v>
      </c>
      <c r="X5" s="278" t="s">
        <v>21</v>
      </c>
      <c r="Y5" s="279" t="s">
        <v>19</v>
      </c>
      <c r="Z5" s="278" t="s">
        <v>20</v>
      </c>
      <c r="AA5" s="278" t="s">
        <v>21</v>
      </c>
      <c r="AB5" s="279" t="s">
        <v>19</v>
      </c>
      <c r="AC5" s="278" t="s">
        <v>20</v>
      </c>
      <c r="AD5" s="278" t="s">
        <v>21</v>
      </c>
      <c r="AE5" s="279" t="s">
        <v>19</v>
      </c>
      <c r="AF5" s="278" t="s">
        <v>20</v>
      </c>
      <c r="AG5" s="278" t="s">
        <v>21</v>
      </c>
      <c r="AH5" s="279" t="s">
        <v>19</v>
      </c>
      <c r="AI5" s="278" t="s">
        <v>20</v>
      </c>
      <c r="AJ5" s="278" t="s">
        <v>21</v>
      </c>
      <c r="AK5" s="279" t="s">
        <v>19</v>
      </c>
      <c r="AL5" s="278" t="s">
        <v>20</v>
      </c>
      <c r="AM5" s="278" t="s">
        <v>21</v>
      </c>
      <c r="AN5" s="279" t="s">
        <v>19</v>
      </c>
      <c r="AO5" s="278" t="s">
        <v>20</v>
      </c>
      <c r="AP5" s="278" t="s">
        <v>21</v>
      </c>
      <c r="AQ5" s="280" t="s">
        <v>19</v>
      </c>
      <c r="AR5" s="800"/>
    </row>
    <row r="6" spans="1:44" s="96" customFormat="1" ht="25.5" customHeight="1" thickBot="1">
      <c r="A6" s="176">
        <v>1</v>
      </c>
      <c r="B6" s="173">
        <v>2</v>
      </c>
      <c r="C6" s="173">
        <v>3</v>
      </c>
      <c r="D6" s="173">
        <v>4</v>
      </c>
      <c r="E6" s="173">
        <v>5</v>
      </c>
      <c r="F6" s="173">
        <v>6</v>
      </c>
      <c r="G6" s="174">
        <v>7</v>
      </c>
      <c r="H6" s="173">
        <v>8</v>
      </c>
      <c r="I6" s="173">
        <v>9</v>
      </c>
      <c r="J6" s="174">
        <v>10</v>
      </c>
      <c r="K6" s="173">
        <v>11</v>
      </c>
      <c r="L6" s="173">
        <v>12</v>
      </c>
      <c r="M6" s="174">
        <v>13</v>
      </c>
      <c r="N6" s="173">
        <v>14</v>
      </c>
      <c r="O6" s="173">
        <v>15</v>
      </c>
      <c r="P6" s="174">
        <v>16</v>
      </c>
      <c r="Q6" s="173">
        <v>17</v>
      </c>
      <c r="R6" s="173">
        <v>18</v>
      </c>
      <c r="S6" s="174">
        <v>19</v>
      </c>
      <c r="T6" s="173">
        <v>20</v>
      </c>
      <c r="U6" s="173">
        <v>21</v>
      </c>
      <c r="V6" s="174">
        <v>22</v>
      </c>
      <c r="W6" s="173">
        <v>23</v>
      </c>
      <c r="X6" s="173">
        <v>24</v>
      </c>
      <c r="Y6" s="174">
        <v>25</v>
      </c>
      <c r="Z6" s="173">
        <v>26</v>
      </c>
      <c r="AA6" s="173">
        <v>27</v>
      </c>
      <c r="AB6" s="174">
        <v>28</v>
      </c>
      <c r="AC6" s="173">
        <v>29</v>
      </c>
      <c r="AD6" s="173">
        <v>30</v>
      </c>
      <c r="AE6" s="174">
        <v>31</v>
      </c>
      <c r="AF6" s="173">
        <v>32</v>
      </c>
      <c r="AG6" s="173">
        <v>33</v>
      </c>
      <c r="AH6" s="174">
        <v>34</v>
      </c>
      <c r="AI6" s="173">
        <v>35</v>
      </c>
      <c r="AJ6" s="173">
        <v>36</v>
      </c>
      <c r="AK6" s="174">
        <v>37</v>
      </c>
      <c r="AL6" s="173">
        <v>38</v>
      </c>
      <c r="AM6" s="173">
        <v>39</v>
      </c>
      <c r="AN6" s="174">
        <v>40</v>
      </c>
      <c r="AO6" s="173">
        <v>41</v>
      </c>
      <c r="AP6" s="173">
        <v>42</v>
      </c>
      <c r="AQ6" s="174">
        <v>43</v>
      </c>
      <c r="AR6" s="177">
        <v>44</v>
      </c>
    </row>
    <row r="7" spans="1:44" s="310" customFormat="1" ht="139.5" customHeight="1" thickBot="1">
      <c r="A7" s="713" t="s">
        <v>277</v>
      </c>
      <c r="B7" s="700"/>
      <c r="C7" s="700"/>
      <c r="D7" s="336" t="s">
        <v>261</v>
      </c>
      <c r="E7" s="337">
        <f>H7+K7+N7+Q7+T7+W7+Z7+AC7+AF7+AI7+AL7+AO7</f>
        <v>879294</v>
      </c>
      <c r="F7" s="337">
        <f>I7+L7+O7+R7+U7+X7+AA7+AD7+AG7+AJ7+AM7+AP7</f>
        <v>189258.59999999998</v>
      </c>
      <c r="G7" s="338">
        <f>F7/E7</f>
        <v>0.21523927150645855</v>
      </c>
      <c r="H7" s="339">
        <f>H8+H9+H11+H15+H16</f>
        <v>29486</v>
      </c>
      <c r="I7" s="339">
        <f>I8+I9+I11+I15+I16</f>
        <v>29486</v>
      </c>
      <c r="J7" s="220">
        <f>I7/H7</f>
        <v>1</v>
      </c>
      <c r="K7" s="219">
        <f>K8+K9+K11+K15+K16</f>
        <v>37636.300000000003</v>
      </c>
      <c r="L7" s="219">
        <f>L8+L9+L11+L15+L16</f>
        <v>37636.300000000003</v>
      </c>
      <c r="M7" s="221">
        <f>L7/K7</f>
        <v>1</v>
      </c>
      <c r="N7" s="219">
        <f>N8+N9+N11+N15+N16</f>
        <v>124448.09999999999</v>
      </c>
      <c r="O7" s="219">
        <f>O8+O9+O11+O15+O16</f>
        <v>122136.29999999999</v>
      </c>
      <c r="P7" s="221">
        <f>O7/N7</f>
        <v>0.98142358139658215</v>
      </c>
      <c r="Q7" s="219">
        <f>Q8+Q9+Q11+Q15+Q16</f>
        <v>87588.1</v>
      </c>
      <c r="R7" s="219">
        <f>R8+R9+R11+R15+R16</f>
        <v>0</v>
      </c>
      <c r="S7" s="221">
        <f>R7/Q7</f>
        <v>0</v>
      </c>
      <c r="T7" s="219">
        <f>T8+T9+T11+T15+T16</f>
        <v>59675.9</v>
      </c>
      <c r="U7" s="219">
        <f>U8+U9+U11+U15+U16</f>
        <v>0</v>
      </c>
      <c r="V7" s="221">
        <f>U7/T7</f>
        <v>0</v>
      </c>
      <c r="W7" s="219">
        <f>W8+W9+W11+W15+W16</f>
        <v>55088.6</v>
      </c>
      <c r="X7" s="219">
        <f>X8+X9+X11+X15+X16</f>
        <v>0</v>
      </c>
      <c r="Y7" s="221">
        <f>X7/W7</f>
        <v>0</v>
      </c>
      <c r="Z7" s="219">
        <f>Z8+Z9+Z11+Z15+Z16</f>
        <v>72543.100000000006</v>
      </c>
      <c r="AA7" s="219">
        <f>AA8+AA9+AA11+AA15+AA16</f>
        <v>0</v>
      </c>
      <c r="AB7" s="221">
        <f>AA7/Z7</f>
        <v>0</v>
      </c>
      <c r="AC7" s="219">
        <f>AC8+AC9+AC11+AC15+AC16</f>
        <v>54563.199999999997</v>
      </c>
      <c r="AD7" s="219">
        <f>AD8+AD9+AD11+AD15+AD16</f>
        <v>0</v>
      </c>
      <c r="AE7" s="221">
        <f>AD7/AC7</f>
        <v>0</v>
      </c>
      <c r="AF7" s="219">
        <f>AF8+AF9+AF11+AF15+AF16</f>
        <v>68948.899999999994</v>
      </c>
      <c r="AG7" s="219">
        <f>AG8+AG9+AG11+AG15+AG16</f>
        <v>0</v>
      </c>
      <c r="AH7" s="221">
        <f>AG7/AF7*1</f>
        <v>0</v>
      </c>
      <c r="AI7" s="219">
        <f>AI8+AI9+AI11+AI15+AI16</f>
        <v>76788</v>
      </c>
      <c r="AJ7" s="219">
        <f>AJ8+AJ9+AJ11+AJ15+AJ16</f>
        <v>0</v>
      </c>
      <c r="AK7" s="221">
        <f>AJ7/AI7*1</f>
        <v>0</v>
      </c>
      <c r="AL7" s="219">
        <f>AL8+AL9+AL11+AL15+AL16</f>
        <v>58690.599999999991</v>
      </c>
      <c r="AM7" s="219">
        <f>AM8+AM9+AM11+AM15+AM16</f>
        <v>0</v>
      </c>
      <c r="AN7" s="220">
        <f>AM7/AL7</f>
        <v>0</v>
      </c>
      <c r="AO7" s="219">
        <f>AO8+AO9+AO11+AO15+AO16</f>
        <v>153837.20000000001</v>
      </c>
      <c r="AP7" s="219">
        <f>AP8+AP9+AP11+AP15+AP16</f>
        <v>0</v>
      </c>
      <c r="AQ7" s="340">
        <f>AP7/AO7*100</f>
        <v>0</v>
      </c>
      <c r="AR7" s="451" t="s">
        <v>535</v>
      </c>
    </row>
    <row r="8" spans="1:44" s="310" customFormat="1" ht="216" customHeight="1">
      <c r="A8" s="714"/>
      <c r="B8" s="701"/>
      <c r="C8" s="701"/>
      <c r="D8" s="331" t="s">
        <v>37</v>
      </c>
      <c r="E8" s="341">
        <f t="shared" ref="E8:F16" si="0">H8+K8+N8+Q8+T8+W8+Z8+AC8+AF8+AI8+AL8+AO8</f>
        <v>4160.5999999999995</v>
      </c>
      <c r="F8" s="341">
        <f>I8+L8+O8+R8+U8+X8+AA8+AD8+AG8+AJ8+AM8+AP8</f>
        <v>1040.0999999999999</v>
      </c>
      <c r="G8" s="342">
        <f>F8/E8</f>
        <v>0.24998798250252369</v>
      </c>
      <c r="H8" s="333">
        <f>H252+H344</f>
        <v>0</v>
      </c>
      <c r="I8" s="333">
        <f>I252+I344</f>
        <v>0</v>
      </c>
      <c r="J8" s="223"/>
      <c r="K8" s="333">
        <f>K252+K344</f>
        <v>1040.0999999999999</v>
      </c>
      <c r="L8" s="333">
        <f>L252+L344</f>
        <v>1040.0999999999999</v>
      </c>
      <c r="M8" s="220">
        <f>L8/K8</f>
        <v>1</v>
      </c>
      <c r="N8" s="333">
        <f>N252+N344</f>
        <v>2311.8000000000002</v>
      </c>
      <c r="O8" s="333">
        <f>O252+O344</f>
        <v>0</v>
      </c>
      <c r="P8" s="223"/>
      <c r="Q8" s="333">
        <f>Q252+Q344</f>
        <v>0</v>
      </c>
      <c r="R8" s="333">
        <f>R252+R344</f>
        <v>0</v>
      </c>
      <c r="S8" s="223"/>
      <c r="T8" s="333">
        <f>T252+T344</f>
        <v>0</v>
      </c>
      <c r="U8" s="333">
        <f>U252+U344</f>
        <v>0</v>
      </c>
      <c r="V8" s="223"/>
      <c r="W8" s="333">
        <f>W252+W344</f>
        <v>0</v>
      </c>
      <c r="X8" s="333">
        <f>X252+X344</f>
        <v>0</v>
      </c>
      <c r="Y8" s="340"/>
      <c r="Z8" s="333">
        <f>Z252+Z344</f>
        <v>291.60000000000002</v>
      </c>
      <c r="AA8" s="333">
        <f>AA252+AA344</f>
        <v>0</v>
      </c>
      <c r="AB8" s="221">
        <v>1</v>
      </c>
      <c r="AC8" s="333">
        <f>AC252+AC344</f>
        <v>0</v>
      </c>
      <c r="AD8" s="333">
        <f>AD252+AD344</f>
        <v>0</v>
      </c>
      <c r="AE8" s="343"/>
      <c r="AF8" s="333">
        <f>AF252+AF344</f>
        <v>0</v>
      </c>
      <c r="AG8" s="333">
        <f>AG252+AG344</f>
        <v>0</v>
      </c>
      <c r="AH8" s="340"/>
      <c r="AI8" s="333">
        <f>AI36+AI50+AI238</f>
        <v>268.2</v>
      </c>
      <c r="AJ8" s="333">
        <f>AJ252+AJ344</f>
        <v>0</v>
      </c>
      <c r="AK8" s="221">
        <f>AJ8/AI8*1</f>
        <v>0</v>
      </c>
      <c r="AL8" s="333">
        <f>AL252+AL344</f>
        <v>0</v>
      </c>
      <c r="AM8" s="333">
        <f>AM252+AM344</f>
        <v>0</v>
      </c>
      <c r="AN8" s="344"/>
      <c r="AO8" s="333">
        <f>AO252+AO344</f>
        <v>248.9</v>
      </c>
      <c r="AP8" s="333">
        <f>AP252+AP344</f>
        <v>0</v>
      </c>
      <c r="AQ8" s="340">
        <f>AP8/AO8*100</f>
        <v>0</v>
      </c>
      <c r="AR8" s="374" t="s">
        <v>499</v>
      </c>
    </row>
    <row r="9" spans="1:44" s="310" customFormat="1" ht="192" customHeight="1">
      <c r="A9" s="714"/>
      <c r="B9" s="701"/>
      <c r="C9" s="701"/>
      <c r="D9" s="633" t="s">
        <v>2</v>
      </c>
      <c r="E9" s="636">
        <f t="shared" si="0"/>
        <v>179990.3</v>
      </c>
      <c r="F9" s="636">
        <f>I9+L9+O9+R9+U9+X9+AA9+AD9+AG9+AJ9+AM9+AP9</f>
        <v>40744.199999999997</v>
      </c>
      <c r="G9" s="725">
        <f>F9/E9</f>
        <v>0.2263688654333039</v>
      </c>
      <c r="H9" s="624">
        <f>H253+H345</f>
        <v>12936.3</v>
      </c>
      <c r="I9" s="624">
        <f>I253+I345</f>
        <v>12936.3</v>
      </c>
      <c r="J9" s="627">
        <f>I9/H9</f>
        <v>1</v>
      </c>
      <c r="K9" s="624">
        <f>K253+K345</f>
        <v>14790.2</v>
      </c>
      <c r="L9" s="624">
        <f>L253+L345</f>
        <v>14790.2</v>
      </c>
      <c r="M9" s="627">
        <f>L9/K9</f>
        <v>1</v>
      </c>
      <c r="N9" s="624">
        <f>N253+N345</f>
        <v>13017.7</v>
      </c>
      <c r="O9" s="624">
        <f>O253+O345</f>
        <v>13017.7</v>
      </c>
      <c r="P9" s="627">
        <f t="shared" ref="P9:P11" si="1">O9/N9</f>
        <v>1</v>
      </c>
      <c r="Q9" s="624">
        <f>Q253+Q345</f>
        <v>23920</v>
      </c>
      <c r="R9" s="624">
        <f>R253+R345</f>
        <v>0</v>
      </c>
      <c r="S9" s="627">
        <f t="shared" ref="S9:S11" si="2">R9/Q9</f>
        <v>0</v>
      </c>
      <c r="T9" s="624">
        <f>T253+T345</f>
        <v>17405.300000000003</v>
      </c>
      <c r="U9" s="624">
        <f>U253+U345</f>
        <v>0</v>
      </c>
      <c r="V9" s="627">
        <f t="shared" ref="V9:V11" si="3">U9/T9</f>
        <v>0</v>
      </c>
      <c r="W9" s="624">
        <f>W253+W345</f>
        <v>11181.1</v>
      </c>
      <c r="X9" s="624">
        <f>X253+X345</f>
        <v>0</v>
      </c>
      <c r="Y9" s="627">
        <f t="shared" ref="Y9:Y11" si="4">X9/W9</f>
        <v>0</v>
      </c>
      <c r="Z9" s="624">
        <f>Z253+Z345</f>
        <v>11417.5</v>
      </c>
      <c r="AA9" s="624">
        <f>AA253+AA345</f>
        <v>0</v>
      </c>
      <c r="AB9" s="627">
        <f t="shared" ref="AB9:AB11" si="5">AA9/Z9</f>
        <v>0</v>
      </c>
      <c r="AC9" s="624">
        <f>AC253+AC345</f>
        <v>11292.6</v>
      </c>
      <c r="AD9" s="624">
        <f>AD253+AD345</f>
        <v>0</v>
      </c>
      <c r="AE9" s="627">
        <f t="shared" ref="AE9:AE11" si="6">AD9/AC9</f>
        <v>0</v>
      </c>
      <c r="AF9" s="624">
        <f>AF253+AF345</f>
        <v>14824</v>
      </c>
      <c r="AG9" s="624">
        <f>AG253+AG345</f>
        <v>0</v>
      </c>
      <c r="AH9" s="627">
        <f t="shared" ref="AH9:AH11" si="7">AG9/AF9</f>
        <v>0</v>
      </c>
      <c r="AI9" s="624">
        <f>AI253+AI345</f>
        <v>15944.4</v>
      </c>
      <c r="AJ9" s="624">
        <f>AJ253+AJ345</f>
        <v>0</v>
      </c>
      <c r="AK9" s="627">
        <f t="shared" ref="AK9:AK11" si="8">AJ9/AI9</f>
        <v>0</v>
      </c>
      <c r="AL9" s="624">
        <f>AL253+AL345</f>
        <v>15583.8</v>
      </c>
      <c r="AM9" s="624">
        <f>AM253+AM345</f>
        <v>0</v>
      </c>
      <c r="AN9" s="627">
        <f t="shared" ref="AN9:AN11" si="9">AM9/AL9</f>
        <v>0</v>
      </c>
      <c r="AO9" s="624">
        <f>AO253+AO345</f>
        <v>17677.400000000001</v>
      </c>
      <c r="AP9" s="624">
        <f>AP253+AP345</f>
        <v>0</v>
      </c>
      <c r="AQ9" s="627">
        <f t="shared" ref="AQ9:AQ11" si="10">AP9/AO9</f>
        <v>0</v>
      </c>
      <c r="AR9" s="619" t="s">
        <v>523</v>
      </c>
    </row>
    <row r="10" spans="1:44" s="310" customFormat="1" ht="409.5" customHeight="1">
      <c r="A10" s="714"/>
      <c r="B10" s="701"/>
      <c r="C10" s="701"/>
      <c r="D10" s="635"/>
      <c r="E10" s="638"/>
      <c r="F10" s="638"/>
      <c r="G10" s="726"/>
      <c r="H10" s="626"/>
      <c r="I10" s="626"/>
      <c r="J10" s="629"/>
      <c r="K10" s="626"/>
      <c r="L10" s="626"/>
      <c r="M10" s="629"/>
      <c r="N10" s="626"/>
      <c r="O10" s="626"/>
      <c r="P10" s="629"/>
      <c r="Q10" s="626"/>
      <c r="R10" s="626"/>
      <c r="S10" s="629"/>
      <c r="T10" s="626"/>
      <c r="U10" s="626"/>
      <c r="V10" s="629"/>
      <c r="W10" s="626"/>
      <c r="X10" s="626"/>
      <c r="Y10" s="629"/>
      <c r="Z10" s="626"/>
      <c r="AA10" s="626"/>
      <c r="AB10" s="629"/>
      <c r="AC10" s="626"/>
      <c r="AD10" s="626"/>
      <c r="AE10" s="629"/>
      <c r="AF10" s="626"/>
      <c r="AG10" s="626"/>
      <c r="AH10" s="629"/>
      <c r="AI10" s="626"/>
      <c r="AJ10" s="626"/>
      <c r="AK10" s="629"/>
      <c r="AL10" s="626"/>
      <c r="AM10" s="626"/>
      <c r="AN10" s="629"/>
      <c r="AO10" s="626"/>
      <c r="AP10" s="626"/>
      <c r="AQ10" s="629"/>
      <c r="AR10" s="621"/>
    </row>
    <row r="11" spans="1:44" s="310" customFormat="1" ht="290.25" customHeight="1">
      <c r="A11" s="714"/>
      <c r="B11" s="701"/>
      <c r="C11" s="701"/>
      <c r="D11" s="633" t="s">
        <v>284</v>
      </c>
      <c r="E11" s="636">
        <f>H11+K11+N11+Q11+T11+W11+Z11+AC11+AF11+AI11+AL11+AO11</f>
        <v>695143.10000000009</v>
      </c>
      <c r="F11" s="636">
        <f>I11+L11+O11+R11+U11+X11+AA11+AD11+AG11+AJ11+AM11+AP11</f>
        <v>147474.29999999999</v>
      </c>
      <c r="G11" s="639">
        <f>F11/E11</f>
        <v>0.21214955596912344</v>
      </c>
      <c r="H11" s="624">
        <f t="shared" ref="H11:I11" si="11">H255+H346</f>
        <v>16549.7</v>
      </c>
      <c r="I11" s="624">
        <f t="shared" si="11"/>
        <v>16549.7</v>
      </c>
      <c r="J11" s="627">
        <f>I11/H11</f>
        <v>1</v>
      </c>
      <c r="K11" s="624">
        <f t="shared" ref="K11:L11" si="12">K255+K346</f>
        <v>21806</v>
      </c>
      <c r="L11" s="624">
        <f t="shared" si="12"/>
        <v>21806</v>
      </c>
      <c r="M11" s="627">
        <f>L11/K11</f>
        <v>1</v>
      </c>
      <c r="N11" s="624">
        <f t="shared" ref="N11:O11" si="13">N255+N346</f>
        <v>109118.59999999999</v>
      </c>
      <c r="O11" s="624">
        <f t="shared" si="13"/>
        <v>109118.59999999999</v>
      </c>
      <c r="P11" s="627">
        <f t="shared" si="1"/>
        <v>1</v>
      </c>
      <c r="Q11" s="624">
        <f t="shared" ref="Q11:R11" si="14">Q255+Q346</f>
        <v>63668.100000000006</v>
      </c>
      <c r="R11" s="624">
        <f t="shared" si="14"/>
        <v>0</v>
      </c>
      <c r="S11" s="627">
        <f t="shared" si="2"/>
        <v>0</v>
      </c>
      <c r="T11" s="624">
        <f t="shared" ref="T11:U11" si="15">T255+T346</f>
        <v>42270.6</v>
      </c>
      <c r="U11" s="624">
        <f t="shared" si="15"/>
        <v>0</v>
      </c>
      <c r="V11" s="627">
        <f t="shared" si="3"/>
        <v>0</v>
      </c>
      <c r="W11" s="624">
        <f t="shared" ref="W11:X11" si="16">W255+W346</f>
        <v>43907.5</v>
      </c>
      <c r="X11" s="624">
        <f t="shared" si="16"/>
        <v>0</v>
      </c>
      <c r="Y11" s="627">
        <f t="shared" si="4"/>
        <v>0</v>
      </c>
      <c r="Z11" s="624">
        <f t="shared" ref="Z11:AA11" si="17">Z255+Z346</f>
        <v>60834</v>
      </c>
      <c r="AA11" s="624">
        <f t="shared" si="17"/>
        <v>0</v>
      </c>
      <c r="AB11" s="627">
        <f t="shared" si="5"/>
        <v>0</v>
      </c>
      <c r="AC11" s="624">
        <f t="shared" ref="AC11:AD11" si="18">AC255+AC346</f>
        <v>43270.6</v>
      </c>
      <c r="AD11" s="624">
        <f t="shared" si="18"/>
        <v>0</v>
      </c>
      <c r="AE11" s="627">
        <f t="shared" si="6"/>
        <v>0</v>
      </c>
      <c r="AF11" s="624">
        <f t="shared" ref="AF11:AG11" si="19">AF255+AF346</f>
        <v>54124.9</v>
      </c>
      <c r="AG11" s="624">
        <f t="shared" si="19"/>
        <v>0</v>
      </c>
      <c r="AH11" s="627">
        <f t="shared" si="7"/>
        <v>0</v>
      </c>
      <c r="AI11" s="624">
        <f>AI255+AI346</f>
        <v>60575.399999999994</v>
      </c>
      <c r="AJ11" s="624">
        <f>AJ255+AJ346</f>
        <v>0</v>
      </c>
      <c r="AK11" s="627">
        <f t="shared" si="8"/>
        <v>0</v>
      </c>
      <c r="AL11" s="624">
        <f t="shared" ref="AL11:AM11" si="20">AL255+AL346</f>
        <v>43106.799999999996</v>
      </c>
      <c r="AM11" s="624">
        <f t="shared" si="20"/>
        <v>0</v>
      </c>
      <c r="AN11" s="627">
        <f t="shared" si="9"/>
        <v>0</v>
      </c>
      <c r="AO11" s="624">
        <f t="shared" ref="AO11:AP11" si="21">AO255+AO346</f>
        <v>135910.9</v>
      </c>
      <c r="AP11" s="624">
        <f t="shared" si="21"/>
        <v>0</v>
      </c>
      <c r="AQ11" s="627">
        <f t="shared" si="10"/>
        <v>0</v>
      </c>
      <c r="AR11" s="619" t="s">
        <v>520</v>
      </c>
    </row>
    <row r="12" spans="1:44" s="310" customFormat="1" ht="408.75" customHeight="1">
      <c r="A12" s="714"/>
      <c r="B12" s="701"/>
      <c r="C12" s="701"/>
      <c r="D12" s="634"/>
      <c r="E12" s="637"/>
      <c r="F12" s="637"/>
      <c r="G12" s="640"/>
      <c r="H12" s="625"/>
      <c r="I12" s="625"/>
      <c r="J12" s="628"/>
      <c r="K12" s="625"/>
      <c r="L12" s="625"/>
      <c r="M12" s="628"/>
      <c r="N12" s="625"/>
      <c r="O12" s="625"/>
      <c r="P12" s="628"/>
      <c r="Q12" s="625"/>
      <c r="R12" s="625"/>
      <c r="S12" s="628"/>
      <c r="T12" s="625"/>
      <c r="U12" s="625"/>
      <c r="V12" s="628"/>
      <c r="W12" s="625"/>
      <c r="X12" s="625"/>
      <c r="Y12" s="628"/>
      <c r="Z12" s="625"/>
      <c r="AA12" s="625"/>
      <c r="AB12" s="628"/>
      <c r="AC12" s="625"/>
      <c r="AD12" s="625"/>
      <c r="AE12" s="628"/>
      <c r="AF12" s="625"/>
      <c r="AG12" s="625"/>
      <c r="AH12" s="628"/>
      <c r="AI12" s="625"/>
      <c r="AJ12" s="625"/>
      <c r="AK12" s="628"/>
      <c r="AL12" s="625"/>
      <c r="AM12" s="625"/>
      <c r="AN12" s="628"/>
      <c r="AO12" s="625"/>
      <c r="AP12" s="625"/>
      <c r="AQ12" s="628"/>
      <c r="AR12" s="620"/>
    </row>
    <row r="13" spans="1:44" s="310" customFormat="1" ht="408" customHeight="1">
      <c r="A13" s="714"/>
      <c r="B13" s="701"/>
      <c r="C13" s="701"/>
      <c r="D13" s="635"/>
      <c r="E13" s="638"/>
      <c r="F13" s="638"/>
      <c r="G13" s="641"/>
      <c r="H13" s="626"/>
      <c r="I13" s="626"/>
      <c r="J13" s="629"/>
      <c r="K13" s="626"/>
      <c r="L13" s="626"/>
      <c r="M13" s="629"/>
      <c r="N13" s="626"/>
      <c r="O13" s="626"/>
      <c r="P13" s="629"/>
      <c r="Q13" s="626"/>
      <c r="R13" s="626"/>
      <c r="S13" s="629"/>
      <c r="T13" s="626"/>
      <c r="U13" s="626"/>
      <c r="V13" s="629"/>
      <c r="W13" s="626"/>
      <c r="X13" s="626"/>
      <c r="Y13" s="629"/>
      <c r="Z13" s="626"/>
      <c r="AA13" s="626"/>
      <c r="AB13" s="629"/>
      <c r="AC13" s="626"/>
      <c r="AD13" s="626"/>
      <c r="AE13" s="629"/>
      <c r="AF13" s="626"/>
      <c r="AG13" s="626"/>
      <c r="AH13" s="629"/>
      <c r="AI13" s="626"/>
      <c r="AJ13" s="626"/>
      <c r="AK13" s="629"/>
      <c r="AL13" s="626"/>
      <c r="AM13" s="626"/>
      <c r="AN13" s="629"/>
      <c r="AO13" s="626"/>
      <c r="AP13" s="626"/>
      <c r="AQ13" s="629"/>
      <c r="AR13" s="621"/>
    </row>
    <row r="14" spans="1:44" s="310" customFormat="1" ht="96.75" customHeight="1">
      <c r="A14" s="714"/>
      <c r="B14" s="701"/>
      <c r="C14" s="701"/>
      <c r="D14" s="331" t="s">
        <v>292</v>
      </c>
      <c r="E14" s="341">
        <f t="shared" si="0"/>
        <v>0</v>
      </c>
      <c r="F14" s="341">
        <f t="shared" si="0"/>
        <v>0</v>
      </c>
      <c r="G14" s="345"/>
      <c r="H14" s="224">
        <f t="shared" ref="H14:I16" si="22">H258+H347</f>
        <v>0</v>
      </c>
      <c r="I14" s="333">
        <f t="shared" si="22"/>
        <v>0</v>
      </c>
      <c r="J14" s="225"/>
      <c r="K14" s="224">
        <f t="shared" ref="K14:L16" si="23">K258+K347</f>
        <v>0</v>
      </c>
      <c r="L14" s="224">
        <f t="shared" si="23"/>
        <v>0</v>
      </c>
      <c r="M14" s="225"/>
      <c r="N14" s="224">
        <f t="shared" ref="N14:O16" si="24">N258+N347</f>
        <v>0</v>
      </c>
      <c r="O14" s="224">
        <f t="shared" si="24"/>
        <v>0</v>
      </c>
      <c r="P14" s="225"/>
      <c r="Q14" s="224">
        <f t="shared" ref="Q14:R16" si="25">Q258+Q347</f>
        <v>0</v>
      </c>
      <c r="R14" s="224">
        <f t="shared" si="25"/>
        <v>0</v>
      </c>
      <c r="S14" s="225"/>
      <c r="T14" s="224">
        <f t="shared" ref="T14:U16" si="26">T258+T347</f>
        <v>0</v>
      </c>
      <c r="U14" s="224">
        <f t="shared" si="26"/>
        <v>0</v>
      </c>
      <c r="V14" s="225"/>
      <c r="W14" s="224">
        <f t="shared" ref="W14:X16" si="27">W258+W347</f>
        <v>0</v>
      </c>
      <c r="X14" s="224">
        <f t="shared" si="27"/>
        <v>0</v>
      </c>
      <c r="Y14" s="225"/>
      <c r="Z14" s="224">
        <f t="shared" ref="Z14:AA16" si="28">Z258+Z347</f>
        <v>0</v>
      </c>
      <c r="AA14" s="224">
        <f t="shared" si="28"/>
        <v>0</v>
      </c>
      <c r="AB14" s="225"/>
      <c r="AC14" s="224">
        <f t="shared" ref="AC14:AD16" si="29">AC258+AC347</f>
        <v>0</v>
      </c>
      <c r="AD14" s="224">
        <f t="shared" si="29"/>
        <v>0</v>
      </c>
      <c r="AE14" s="225"/>
      <c r="AF14" s="224">
        <f t="shared" ref="AF14:AG16" si="30">AF258+AF347</f>
        <v>0</v>
      </c>
      <c r="AG14" s="224">
        <f t="shared" si="30"/>
        <v>0</v>
      </c>
      <c r="AH14" s="225"/>
      <c r="AI14" s="224">
        <f t="shared" ref="AI14:AJ16" si="31">AI258+AI347</f>
        <v>0</v>
      </c>
      <c r="AJ14" s="224">
        <f t="shared" si="31"/>
        <v>0</v>
      </c>
      <c r="AK14" s="346"/>
      <c r="AL14" s="224">
        <f t="shared" ref="AL14:AM16" si="32">AL258+AL347</f>
        <v>0</v>
      </c>
      <c r="AM14" s="224">
        <f t="shared" si="32"/>
        <v>0</v>
      </c>
      <c r="AN14" s="225"/>
      <c r="AO14" s="224"/>
      <c r="AP14" s="224">
        <f t="shared" ref="AP14:AP16" si="33">AP258+AP347</f>
        <v>0</v>
      </c>
      <c r="AQ14" s="225"/>
      <c r="AR14" s="347"/>
    </row>
    <row r="15" spans="1:44" s="310" customFormat="1" ht="114.75" customHeight="1">
      <c r="A15" s="714"/>
      <c r="B15" s="701"/>
      <c r="C15" s="701"/>
      <c r="D15" s="331" t="s">
        <v>285</v>
      </c>
      <c r="E15" s="341">
        <f t="shared" si="0"/>
        <v>0</v>
      </c>
      <c r="F15" s="341">
        <f t="shared" si="0"/>
        <v>0</v>
      </c>
      <c r="G15" s="348"/>
      <c r="H15" s="224">
        <f t="shared" si="22"/>
        <v>0</v>
      </c>
      <c r="I15" s="224">
        <f t="shared" si="22"/>
        <v>0</v>
      </c>
      <c r="J15" s="225"/>
      <c r="K15" s="224">
        <f t="shared" si="23"/>
        <v>0</v>
      </c>
      <c r="L15" s="224">
        <f t="shared" si="23"/>
        <v>0</v>
      </c>
      <c r="M15" s="225"/>
      <c r="N15" s="224">
        <f t="shared" si="24"/>
        <v>0</v>
      </c>
      <c r="O15" s="224">
        <f t="shared" si="24"/>
        <v>0</v>
      </c>
      <c r="P15" s="225"/>
      <c r="Q15" s="224">
        <f t="shared" si="25"/>
        <v>0</v>
      </c>
      <c r="R15" s="224">
        <f t="shared" si="25"/>
        <v>0</v>
      </c>
      <c r="S15" s="225"/>
      <c r="T15" s="224">
        <f t="shared" si="26"/>
        <v>0</v>
      </c>
      <c r="U15" s="224">
        <f t="shared" si="26"/>
        <v>0</v>
      </c>
      <c r="V15" s="225"/>
      <c r="W15" s="224">
        <f t="shared" si="27"/>
        <v>0</v>
      </c>
      <c r="X15" s="224">
        <f t="shared" si="27"/>
        <v>0</v>
      </c>
      <c r="Y15" s="225"/>
      <c r="Z15" s="224">
        <f t="shared" si="28"/>
        <v>0</v>
      </c>
      <c r="AA15" s="224">
        <f t="shared" si="28"/>
        <v>0</v>
      </c>
      <c r="AB15" s="225"/>
      <c r="AC15" s="224">
        <f t="shared" si="29"/>
        <v>0</v>
      </c>
      <c r="AD15" s="224">
        <f t="shared" si="29"/>
        <v>0</v>
      </c>
      <c r="AE15" s="225"/>
      <c r="AF15" s="224">
        <f t="shared" si="30"/>
        <v>0</v>
      </c>
      <c r="AG15" s="224">
        <f t="shared" si="30"/>
        <v>0</v>
      </c>
      <c r="AH15" s="225"/>
      <c r="AI15" s="224">
        <f t="shared" si="31"/>
        <v>0</v>
      </c>
      <c r="AJ15" s="224">
        <f t="shared" si="31"/>
        <v>0</v>
      </c>
      <c r="AK15" s="225"/>
      <c r="AL15" s="224">
        <f t="shared" si="32"/>
        <v>0</v>
      </c>
      <c r="AM15" s="224">
        <f t="shared" si="32"/>
        <v>0</v>
      </c>
      <c r="AN15" s="225"/>
      <c r="AO15" s="224"/>
      <c r="AP15" s="224">
        <f t="shared" si="33"/>
        <v>0</v>
      </c>
      <c r="AQ15" s="225"/>
      <c r="AR15" s="347"/>
    </row>
    <row r="16" spans="1:44" s="310" customFormat="1" ht="137.25" customHeight="1" thickBot="1">
      <c r="A16" s="715"/>
      <c r="B16" s="702"/>
      <c r="C16" s="702"/>
      <c r="D16" s="349" t="s">
        <v>43</v>
      </c>
      <c r="E16" s="350">
        <f t="shared" si="0"/>
        <v>0</v>
      </c>
      <c r="F16" s="350">
        <f t="shared" si="0"/>
        <v>0</v>
      </c>
      <c r="G16" s="351"/>
      <c r="H16" s="229">
        <f t="shared" si="22"/>
        <v>0</v>
      </c>
      <c r="I16" s="229">
        <f t="shared" si="22"/>
        <v>0</v>
      </c>
      <c r="J16" s="228"/>
      <c r="K16" s="229">
        <f t="shared" si="23"/>
        <v>0</v>
      </c>
      <c r="L16" s="229">
        <f t="shared" si="23"/>
        <v>0</v>
      </c>
      <c r="M16" s="228"/>
      <c r="N16" s="229">
        <f t="shared" si="24"/>
        <v>0</v>
      </c>
      <c r="O16" s="229">
        <f t="shared" si="24"/>
        <v>0</v>
      </c>
      <c r="P16" s="228"/>
      <c r="Q16" s="229">
        <f t="shared" si="25"/>
        <v>0</v>
      </c>
      <c r="R16" s="229">
        <f t="shared" si="25"/>
        <v>0</v>
      </c>
      <c r="S16" s="228"/>
      <c r="T16" s="229">
        <f t="shared" si="26"/>
        <v>0</v>
      </c>
      <c r="U16" s="229">
        <f t="shared" si="26"/>
        <v>0</v>
      </c>
      <c r="V16" s="228"/>
      <c r="W16" s="229">
        <f t="shared" si="27"/>
        <v>0</v>
      </c>
      <c r="X16" s="229">
        <f t="shared" si="27"/>
        <v>0</v>
      </c>
      <c r="Y16" s="228"/>
      <c r="Z16" s="229">
        <f t="shared" si="28"/>
        <v>0</v>
      </c>
      <c r="AA16" s="229">
        <f t="shared" si="28"/>
        <v>0</v>
      </c>
      <c r="AB16" s="228"/>
      <c r="AC16" s="229">
        <f t="shared" si="29"/>
        <v>0</v>
      </c>
      <c r="AD16" s="229">
        <f t="shared" si="29"/>
        <v>0</v>
      </c>
      <c r="AE16" s="228"/>
      <c r="AF16" s="229">
        <f t="shared" si="30"/>
        <v>0</v>
      </c>
      <c r="AG16" s="229">
        <f t="shared" si="30"/>
        <v>0</v>
      </c>
      <c r="AH16" s="228"/>
      <c r="AI16" s="229">
        <f t="shared" si="31"/>
        <v>0</v>
      </c>
      <c r="AJ16" s="229">
        <f t="shared" si="31"/>
        <v>0</v>
      </c>
      <c r="AK16" s="228"/>
      <c r="AL16" s="229">
        <f t="shared" si="32"/>
        <v>0</v>
      </c>
      <c r="AM16" s="229">
        <f t="shared" si="32"/>
        <v>0</v>
      </c>
      <c r="AN16" s="228"/>
      <c r="AO16" s="229"/>
      <c r="AP16" s="229">
        <f t="shared" si="33"/>
        <v>0</v>
      </c>
      <c r="AQ16" s="228"/>
      <c r="AR16" s="352"/>
    </row>
    <row r="17" spans="1:44" s="310" customFormat="1" ht="33" customHeight="1" thickBot="1">
      <c r="A17" s="716" t="s">
        <v>36</v>
      </c>
      <c r="B17" s="716"/>
      <c r="C17" s="716"/>
      <c r="D17" s="716"/>
      <c r="E17" s="716"/>
      <c r="F17" s="716"/>
      <c r="G17" s="716"/>
      <c r="H17" s="716"/>
      <c r="I17" s="716"/>
      <c r="J17" s="716"/>
      <c r="K17" s="716"/>
      <c r="L17" s="716"/>
      <c r="M17" s="716"/>
      <c r="N17" s="716"/>
      <c r="O17" s="716"/>
      <c r="P17" s="716"/>
      <c r="Q17" s="716"/>
      <c r="R17" s="716"/>
      <c r="S17" s="716"/>
      <c r="T17" s="716"/>
      <c r="U17" s="716"/>
      <c r="V17" s="716"/>
      <c r="W17" s="716"/>
      <c r="X17" s="716"/>
      <c r="Y17" s="716"/>
      <c r="Z17" s="716"/>
      <c r="AA17" s="716"/>
      <c r="AB17" s="716"/>
      <c r="AC17" s="716"/>
      <c r="AD17" s="716"/>
      <c r="AE17" s="716"/>
      <c r="AF17" s="716"/>
      <c r="AG17" s="716"/>
      <c r="AH17" s="716"/>
      <c r="AI17" s="716"/>
      <c r="AJ17" s="716"/>
      <c r="AK17" s="716"/>
      <c r="AL17" s="716"/>
      <c r="AM17" s="716"/>
      <c r="AN17" s="716"/>
      <c r="AO17" s="716"/>
      <c r="AP17" s="716"/>
      <c r="AQ17" s="716"/>
      <c r="AR17" s="716"/>
    </row>
    <row r="18" spans="1:44" s="310" customFormat="1" ht="45" customHeight="1">
      <c r="A18" s="717" t="s">
        <v>290</v>
      </c>
      <c r="B18" s="718"/>
      <c r="C18" s="718"/>
      <c r="D18" s="303" t="s">
        <v>41</v>
      </c>
      <c r="E18" s="231"/>
      <c r="F18" s="231"/>
      <c r="G18" s="232"/>
      <c r="H18" s="231"/>
      <c r="I18" s="231"/>
      <c r="J18" s="232"/>
      <c r="K18" s="231"/>
      <c r="L18" s="231"/>
      <c r="M18" s="232"/>
      <c r="N18" s="231"/>
      <c r="O18" s="231"/>
      <c r="P18" s="232"/>
      <c r="Q18" s="231"/>
      <c r="R18" s="231"/>
      <c r="S18" s="232"/>
      <c r="T18" s="231"/>
      <c r="U18" s="231"/>
      <c r="V18" s="232"/>
      <c r="W18" s="231"/>
      <c r="X18" s="231"/>
      <c r="Y18" s="232"/>
      <c r="Z18" s="231"/>
      <c r="AA18" s="232"/>
      <c r="AB18" s="232"/>
      <c r="AC18" s="231"/>
      <c r="AD18" s="232"/>
      <c r="AE18" s="232"/>
      <c r="AF18" s="231"/>
      <c r="AG18" s="232"/>
      <c r="AH18" s="232"/>
      <c r="AI18" s="231"/>
      <c r="AJ18" s="232"/>
      <c r="AK18" s="232"/>
      <c r="AL18" s="231"/>
      <c r="AM18" s="232"/>
      <c r="AN18" s="232"/>
      <c r="AO18" s="231"/>
      <c r="AP18" s="232"/>
      <c r="AQ18" s="232"/>
      <c r="AR18" s="353"/>
    </row>
    <row r="19" spans="1:44" s="310" customFormat="1" ht="101.25" customHeight="1">
      <c r="A19" s="719"/>
      <c r="B19" s="720"/>
      <c r="C19" s="720"/>
      <c r="D19" s="332" t="s">
        <v>37</v>
      </c>
      <c r="E19" s="354"/>
      <c r="F19" s="35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355"/>
    </row>
    <row r="20" spans="1:44" s="310" customFormat="1" ht="116.25" customHeight="1">
      <c r="A20" s="719"/>
      <c r="B20" s="720"/>
      <c r="C20" s="720"/>
      <c r="D20" s="332" t="s">
        <v>2</v>
      </c>
      <c r="E20" s="224"/>
      <c r="F20" s="224"/>
      <c r="G20" s="225"/>
      <c r="H20" s="224"/>
      <c r="I20" s="224"/>
      <c r="J20" s="225"/>
      <c r="K20" s="224"/>
      <c r="L20" s="224"/>
      <c r="M20" s="225"/>
      <c r="N20" s="224"/>
      <c r="O20" s="224"/>
      <c r="P20" s="225"/>
      <c r="Q20" s="224"/>
      <c r="R20" s="224"/>
      <c r="S20" s="225"/>
      <c r="T20" s="224"/>
      <c r="U20" s="224"/>
      <c r="V20" s="225"/>
      <c r="W20" s="224"/>
      <c r="X20" s="224"/>
      <c r="Y20" s="225"/>
      <c r="Z20" s="224"/>
      <c r="AA20" s="225"/>
      <c r="AB20" s="225"/>
      <c r="AC20" s="224"/>
      <c r="AD20" s="225"/>
      <c r="AE20" s="225"/>
      <c r="AF20" s="224"/>
      <c r="AG20" s="225"/>
      <c r="AH20" s="225"/>
      <c r="AI20" s="224"/>
      <c r="AJ20" s="225"/>
      <c r="AK20" s="225"/>
      <c r="AL20" s="224"/>
      <c r="AM20" s="225"/>
      <c r="AN20" s="225"/>
      <c r="AO20" s="224"/>
      <c r="AP20" s="225"/>
      <c r="AQ20" s="225"/>
      <c r="AR20" s="355"/>
    </row>
    <row r="21" spans="1:44" s="310" customFormat="1" ht="75" customHeight="1">
      <c r="A21" s="719"/>
      <c r="B21" s="720"/>
      <c r="C21" s="720"/>
      <c r="D21" s="331" t="s">
        <v>284</v>
      </c>
      <c r="E21" s="224"/>
      <c r="F21" s="224"/>
      <c r="G21" s="225"/>
      <c r="H21" s="224"/>
      <c r="I21" s="224"/>
      <c r="J21" s="225"/>
      <c r="K21" s="224"/>
      <c r="L21" s="224"/>
      <c r="M21" s="225"/>
      <c r="N21" s="224"/>
      <c r="O21" s="224"/>
      <c r="P21" s="225"/>
      <c r="Q21" s="224"/>
      <c r="R21" s="224"/>
      <c r="S21" s="225"/>
      <c r="T21" s="224"/>
      <c r="U21" s="224"/>
      <c r="V21" s="225"/>
      <c r="W21" s="224"/>
      <c r="X21" s="224"/>
      <c r="Y21" s="225"/>
      <c r="Z21" s="224"/>
      <c r="AA21" s="225"/>
      <c r="AB21" s="225"/>
      <c r="AC21" s="224"/>
      <c r="AD21" s="225"/>
      <c r="AE21" s="225"/>
      <c r="AF21" s="224"/>
      <c r="AG21" s="225"/>
      <c r="AH21" s="225"/>
      <c r="AI21" s="224"/>
      <c r="AJ21" s="225"/>
      <c r="AK21" s="225"/>
      <c r="AL21" s="224"/>
      <c r="AM21" s="225"/>
      <c r="AN21" s="225"/>
      <c r="AO21" s="224"/>
      <c r="AP21" s="225"/>
      <c r="AQ21" s="225"/>
      <c r="AR21" s="355"/>
    </row>
    <row r="22" spans="1:44" s="310" customFormat="1" ht="375" customHeight="1">
      <c r="A22" s="719"/>
      <c r="B22" s="720"/>
      <c r="C22" s="720"/>
      <c r="D22" s="331" t="s">
        <v>292</v>
      </c>
      <c r="E22" s="224"/>
      <c r="F22" s="224"/>
      <c r="G22" s="225"/>
      <c r="H22" s="224"/>
      <c r="I22" s="224"/>
      <c r="J22" s="225"/>
      <c r="K22" s="224"/>
      <c r="L22" s="224"/>
      <c r="M22" s="225"/>
      <c r="N22" s="224"/>
      <c r="O22" s="224"/>
      <c r="P22" s="225"/>
      <c r="Q22" s="224"/>
      <c r="R22" s="224"/>
      <c r="S22" s="225"/>
      <c r="T22" s="224"/>
      <c r="U22" s="224"/>
      <c r="V22" s="225"/>
      <c r="W22" s="224"/>
      <c r="X22" s="224"/>
      <c r="Y22" s="225"/>
      <c r="Z22" s="224"/>
      <c r="AA22" s="225"/>
      <c r="AB22" s="225"/>
      <c r="AC22" s="224"/>
      <c r="AD22" s="225"/>
      <c r="AE22" s="225"/>
      <c r="AF22" s="224"/>
      <c r="AG22" s="225"/>
      <c r="AH22" s="225"/>
      <c r="AI22" s="224"/>
      <c r="AJ22" s="225"/>
      <c r="AK22" s="225"/>
      <c r="AL22" s="224"/>
      <c r="AM22" s="225"/>
      <c r="AN22" s="225"/>
      <c r="AO22" s="224"/>
      <c r="AP22" s="225"/>
      <c r="AQ22" s="225"/>
      <c r="AR22" s="355"/>
    </row>
    <row r="23" spans="1:44" s="310" customFormat="1" ht="75.75" customHeight="1">
      <c r="A23" s="719"/>
      <c r="B23" s="720"/>
      <c r="C23" s="720"/>
      <c r="D23" s="331" t="s">
        <v>285</v>
      </c>
      <c r="E23" s="224"/>
      <c r="F23" s="224"/>
      <c r="G23" s="225"/>
      <c r="H23" s="224"/>
      <c r="I23" s="224"/>
      <c r="J23" s="225"/>
      <c r="K23" s="224"/>
      <c r="L23" s="224"/>
      <c r="M23" s="225"/>
      <c r="N23" s="224"/>
      <c r="O23" s="224"/>
      <c r="P23" s="225"/>
      <c r="Q23" s="224"/>
      <c r="R23" s="224"/>
      <c r="S23" s="225"/>
      <c r="T23" s="224"/>
      <c r="U23" s="224"/>
      <c r="V23" s="225"/>
      <c r="W23" s="224"/>
      <c r="X23" s="224"/>
      <c r="Y23" s="225"/>
      <c r="Z23" s="224"/>
      <c r="AA23" s="225"/>
      <c r="AB23" s="225"/>
      <c r="AC23" s="224"/>
      <c r="AD23" s="225"/>
      <c r="AE23" s="225"/>
      <c r="AF23" s="224"/>
      <c r="AG23" s="225"/>
      <c r="AH23" s="225"/>
      <c r="AI23" s="224"/>
      <c r="AJ23" s="225"/>
      <c r="AK23" s="225"/>
      <c r="AL23" s="224"/>
      <c r="AM23" s="225"/>
      <c r="AN23" s="225"/>
      <c r="AO23" s="224"/>
      <c r="AP23" s="225"/>
      <c r="AQ23" s="225"/>
      <c r="AR23" s="355"/>
    </row>
    <row r="24" spans="1:44" s="310" customFormat="1" ht="122.25" customHeight="1" thickBot="1">
      <c r="A24" s="721"/>
      <c r="B24" s="722"/>
      <c r="C24" s="722"/>
      <c r="D24" s="305" t="s">
        <v>43</v>
      </c>
      <c r="E24" s="356"/>
      <c r="F24" s="35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357"/>
    </row>
    <row r="25" spans="1:44" s="310" customFormat="1" ht="43.5" customHeight="1" thickBot="1">
      <c r="A25" s="727" t="s">
        <v>291</v>
      </c>
      <c r="B25" s="728"/>
      <c r="C25" s="729"/>
      <c r="D25" s="303" t="s">
        <v>41</v>
      </c>
      <c r="E25" s="337">
        <f>H25+K25+N25+Q25+T25+W25+Z25+AC25+AF25+AI25+AL25+AO25</f>
        <v>879294</v>
      </c>
      <c r="F25" s="337">
        <f>F26+F27+F28+F30+F31</f>
        <v>189258.59999999998</v>
      </c>
      <c r="G25" s="342">
        <f>F25/E25</f>
        <v>0.21523927150645855</v>
      </c>
      <c r="H25" s="219">
        <f>H26+H27+H28+H30+H31</f>
        <v>29486</v>
      </c>
      <c r="I25" s="219">
        <f>I26+I27+I28+I30+I31</f>
        <v>29486</v>
      </c>
      <c r="J25" s="220">
        <f>I25/H25</f>
        <v>1</v>
      </c>
      <c r="K25" s="219">
        <f>K26+K27+K28+K30+K31</f>
        <v>37636.300000000003</v>
      </c>
      <c r="L25" s="219">
        <f>L26+L27+L28+L30+L31</f>
        <v>37636.300000000003</v>
      </c>
      <c r="M25" s="220">
        <f>L25/K25</f>
        <v>1</v>
      </c>
      <c r="N25" s="219">
        <f>N26+N27+N28+N30+N31</f>
        <v>124448.09999999999</v>
      </c>
      <c r="O25" s="219">
        <f>O26+O27+O28+O30+O31</f>
        <v>122136.29999999999</v>
      </c>
      <c r="P25" s="220">
        <f>O25/N25</f>
        <v>0.98142358139658215</v>
      </c>
      <c r="Q25" s="219">
        <f>Q26+Q27+Q28+Q30+Q31</f>
        <v>87588.1</v>
      </c>
      <c r="R25" s="219">
        <f>R26+R27+R28+R30+R31</f>
        <v>0</v>
      </c>
      <c r="S25" s="220">
        <f>R25/Q25</f>
        <v>0</v>
      </c>
      <c r="T25" s="219">
        <f t="shared" ref="T25:AI25" si="34">T26+T27+T28+T30+T31</f>
        <v>59675.9</v>
      </c>
      <c r="U25" s="219">
        <f t="shared" si="34"/>
        <v>0</v>
      </c>
      <c r="V25" s="219">
        <f t="shared" si="34"/>
        <v>0</v>
      </c>
      <c r="W25" s="219">
        <f t="shared" si="34"/>
        <v>55088.6</v>
      </c>
      <c r="X25" s="219">
        <f t="shared" si="34"/>
        <v>0</v>
      </c>
      <c r="Y25" s="219">
        <f t="shared" si="34"/>
        <v>0</v>
      </c>
      <c r="Z25" s="219">
        <f t="shared" si="34"/>
        <v>72543.100000000006</v>
      </c>
      <c r="AA25" s="219">
        <f t="shared" si="34"/>
        <v>0</v>
      </c>
      <c r="AB25" s="220">
        <f t="shared" ref="T25:AM27" si="35">AB7</f>
        <v>0</v>
      </c>
      <c r="AC25" s="219">
        <f t="shared" si="34"/>
        <v>54563.199999999997</v>
      </c>
      <c r="AD25" s="219">
        <f t="shared" si="34"/>
        <v>0</v>
      </c>
      <c r="AE25" s="219">
        <f t="shared" si="34"/>
        <v>0</v>
      </c>
      <c r="AF25" s="219">
        <f t="shared" si="34"/>
        <v>68948.899999999994</v>
      </c>
      <c r="AG25" s="219">
        <f t="shared" si="34"/>
        <v>0</v>
      </c>
      <c r="AH25" s="221">
        <v>0</v>
      </c>
      <c r="AI25" s="219">
        <f t="shared" si="34"/>
        <v>76788</v>
      </c>
      <c r="AJ25" s="219">
        <f>AJ26+AJ27+AJ28</f>
        <v>0</v>
      </c>
      <c r="AK25" s="221">
        <f t="shared" ref="AK25" si="36">AJ25/AI25</f>
        <v>0</v>
      </c>
      <c r="AL25" s="219">
        <f>AL26+AL27+AL28+AL30+AL31</f>
        <v>58690.599999999991</v>
      </c>
      <c r="AM25" s="219">
        <f>AM26+AM27+AM28+AM30+AM31</f>
        <v>0</v>
      </c>
      <c r="AN25" s="221">
        <f t="shared" ref="AN25" si="37">AM25/AL25</f>
        <v>0</v>
      </c>
      <c r="AO25" s="219">
        <f>AO26+AO27+AO28+AO30+AO31</f>
        <v>153837.20000000001</v>
      </c>
      <c r="AP25" s="219">
        <f>AP26+AP27+AP28+AP30+AP31</f>
        <v>0</v>
      </c>
      <c r="AQ25" s="220">
        <f t="shared" ref="AQ25:AQ26" si="38">AP25/AO25</f>
        <v>0</v>
      </c>
      <c r="AR25" s="358"/>
    </row>
    <row r="26" spans="1:44" s="310" customFormat="1" ht="99.75" customHeight="1">
      <c r="A26" s="730"/>
      <c r="B26" s="731"/>
      <c r="C26" s="732"/>
      <c r="D26" s="332" t="s">
        <v>37</v>
      </c>
      <c r="E26" s="341">
        <f>H26+K26+N26+Q26+T26+W26+Z26+AC26+AF26+AI26+AL26+AO26</f>
        <v>4160.5999999999995</v>
      </c>
      <c r="F26" s="341">
        <f t="shared" ref="F26:AG26" si="39">F8</f>
        <v>1040.0999999999999</v>
      </c>
      <c r="G26" s="338">
        <f t="shared" ref="G26:G28" si="40">F26/E26</f>
        <v>0.24998798250252369</v>
      </c>
      <c r="H26" s="359">
        <f t="shared" si="39"/>
        <v>0</v>
      </c>
      <c r="I26" s="359">
        <f t="shared" si="39"/>
        <v>0</v>
      </c>
      <c r="J26" s="359">
        <f t="shared" si="39"/>
        <v>0</v>
      </c>
      <c r="K26" s="334">
        <f t="shared" si="39"/>
        <v>1040.0999999999999</v>
      </c>
      <c r="L26" s="334">
        <f t="shared" si="39"/>
        <v>1040.0999999999999</v>
      </c>
      <c r="M26" s="220">
        <f>L26/K26</f>
        <v>1</v>
      </c>
      <c r="N26" s="359">
        <f t="shared" si="39"/>
        <v>2311.8000000000002</v>
      </c>
      <c r="O26" s="359">
        <f t="shared" si="39"/>
        <v>0</v>
      </c>
      <c r="P26" s="220"/>
      <c r="Q26" s="359">
        <f t="shared" si="39"/>
        <v>0</v>
      </c>
      <c r="R26" s="359">
        <f t="shared" si="39"/>
        <v>0</v>
      </c>
      <c r="S26" s="220"/>
      <c r="T26" s="359">
        <f t="shared" si="39"/>
        <v>0</v>
      </c>
      <c r="U26" s="359">
        <f t="shared" si="39"/>
        <v>0</v>
      </c>
      <c r="V26" s="359">
        <f t="shared" si="39"/>
        <v>0</v>
      </c>
      <c r="W26" s="359">
        <f t="shared" si="39"/>
        <v>0</v>
      </c>
      <c r="X26" s="359">
        <f t="shared" si="39"/>
        <v>0</v>
      </c>
      <c r="Y26" s="359">
        <f t="shared" si="39"/>
        <v>0</v>
      </c>
      <c r="Z26" s="333">
        <f t="shared" si="39"/>
        <v>291.60000000000002</v>
      </c>
      <c r="AA26" s="333">
        <f t="shared" si="39"/>
        <v>0</v>
      </c>
      <c r="AB26" s="220">
        <v>0</v>
      </c>
      <c r="AC26" s="359">
        <f t="shared" si="39"/>
        <v>0</v>
      </c>
      <c r="AD26" s="359"/>
      <c r="AE26" s="359"/>
      <c r="AF26" s="359">
        <f t="shared" si="39"/>
        <v>0</v>
      </c>
      <c r="AG26" s="359">
        <f t="shared" si="39"/>
        <v>0</v>
      </c>
      <c r="AH26" s="359"/>
      <c r="AI26" s="333">
        <f>AI8</f>
        <v>268.2</v>
      </c>
      <c r="AJ26" s="333">
        <f>AJ8</f>
        <v>0</v>
      </c>
      <c r="AK26" s="220">
        <f t="shared" ref="AK26:AK28" si="41">AJ26/AI26</f>
        <v>0</v>
      </c>
      <c r="AL26" s="333">
        <f t="shared" ref="AL26:AM26" si="42">AL8</f>
        <v>0</v>
      </c>
      <c r="AM26" s="333">
        <f t="shared" si="42"/>
        <v>0</v>
      </c>
      <c r="AN26" s="221"/>
      <c r="AO26" s="333">
        <f t="shared" ref="AO26:AP26" si="43">AO8</f>
        <v>248.9</v>
      </c>
      <c r="AP26" s="333">
        <f t="shared" si="43"/>
        <v>0</v>
      </c>
      <c r="AQ26" s="221">
        <f t="shared" si="38"/>
        <v>0</v>
      </c>
      <c r="AR26" s="360"/>
    </row>
    <row r="27" spans="1:44" s="310" customFormat="1" ht="111.75" customHeight="1">
      <c r="A27" s="730"/>
      <c r="B27" s="731"/>
      <c r="C27" s="732"/>
      <c r="D27" s="332" t="s">
        <v>2</v>
      </c>
      <c r="E27" s="341">
        <f t="shared" ref="E27:E28" si="44">H27+K27+N27+Q27+T27+W27+Z27+AC27+AF27+AI27+AL27+AO27</f>
        <v>179990.3</v>
      </c>
      <c r="F27" s="341">
        <f>F9</f>
        <v>40744.199999999997</v>
      </c>
      <c r="G27" s="338">
        <f t="shared" si="40"/>
        <v>0.2263688654333039</v>
      </c>
      <c r="H27" s="333">
        <f t="shared" ref="H27" si="45">H9</f>
        <v>12936.3</v>
      </c>
      <c r="I27" s="333">
        <f>I9</f>
        <v>12936.3</v>
      </c>
      <c r="J27" s="220">
        <f>I27/H27</f>
        <v>1</v>
      </c>
      <c r="K27" s="333">
        <f t="shared" ref="K27:L27" si="46">K9</f>
        <v>14790.2</v>
      </c>
      <c r="L27" s="333">
        <f t="shared" si="46"/>
        <v>14790.2</v>
      </c>
      <c r="M27" s="220">
        <f>L27/K27</f>
        <v>1</v>
      </c>
      <c r="N27" s="333">
        <f>N9</f>
        <v>13017.7</v>
      </c>
      <c r="O27" s="333">
        <f>O9</f>
        <v>13017.7</v>
      </c>
      <c r="P27" s="220">
        <f>O27/N27</f>
        <v>1</v>
      </c>
      <c r="Q27" s="333">
        <f t="shared" ref="Q27:R27" si="47">Q9</f>
        <v>23920</v>
      </c>
      <c r="R27" s="333">
        <f t="shared" si="47"/>
        <v>0</v>
      </c>
      <c r="S27" s="220">
        <f>R27/Q27</f>
        <v>0</v>
      </c>
      <c r="T27" s="333">
        <f t="shared" si="35"/>
        <v>17405.300000000003</v>
      </c>
      <c r="U27" s="333">
        <f>U9</f>
        <v>0</v>
      </c>
      <c r="V27" s="220">
        <f t="shared" si="35"/>
        <v>0</v>
      </c>
      <c r="W27" s="333">
        <f t="shared" si="35"/>
        <v>11181.1</v>
      </c>
      <c r="X27" s="333">
        <f t="shared" si="35"/>
        <v>0</v>
      </c>
      <c r="Y27" s="220">
        <f t="shared" si="35"/>
        <v>0</v>
      </c>
      <c r="Z27" s="333">
        <f t="shared" si="35"/>
        <v>11417.5</v>
      </c>
      <c r="AA27" s="333">
        <f>Z271+AA360</f>
        <v>0</v>
      </c>
      <c r="AB27" s="220">
        <f t="shared" si="35"/>
        <v>0</v>
      </c>
      <c r="AC27" s="333">
        <f t="shared" si="35"/>
        <v>11292.6</v>
      </c>
      <c r="AD27" s="333">
        <f t="shared" si="35"/>
        <v>0</v>
      </c>
      <c r="AE27" s="220">
        <f t="shared" si="35"/>
        <v>0</v>
      </c>
      <c r="AF27" s="333">
        <f t="shared" si="35"/>
        <v>14824</v>
      </c>
      <c r="AG27" s="333">
        <f t="shared" si="35"/>
        <v>0</v>
      </c>
      <c r="AH27" s="220">
        <f t="shared" si="35"/>
        <v>0</v>
      </c>
      <c r="AI27" s="333">
        <f t="shared" si="35"/>
        <v>15944.4</v>
      </c>
      <c r="AJ27" s="333">
        <f>AJ9</f>
        <v>0</v>
      </c>
      <c r="AK27" s="220">
        <f t="shared" si="41"/>
        <v>0</v>
      </c>
      <c r="AL27" s="333">
        <f t="shared" si="35"/>
        <v>15583.8</v>
      </c>
      <c r="AM27" s="333">
        <f t="shared" si="35"/>
        <v>0</v>
      </c>
      <c r="AN27" s="220">
        <f t="shared" ref="AN27:AN28" si="48">AM27/AL27</f>
        <v>0</v>
      </c>
      <c r="AO27" s="333">
        <f t="shared" ref="AO27:AP27" si="49">AO9</f>
        <v>17677.400000000001</v>
      </c>
      <c r="AP27" s="333">
        <f t="shared" si="49"/>
        <v>0</v>
      </c>
      <c r="AQ27" s="220">
        <f t="shared" ref="AQ27:AQ28" si="50">AP27/AO27</f>
        <v>0</v>
      </c>
      <c r="AR27" s="361"/>
    </row>
    <row r="28" spans="1:44" s="310" customFormat="1" ht="75.75" customHeight="1">
      <c r="A28" s="730"/>
      <c r="B28" s="731"/>
      <c r="C28" s="732"/>
      <c r="D28" s="362" t="s">
        <v>284</v>
      </c>
      <c r="E28" s="363">
        <f t="shared" si="44"/>
        <v>695143.10000000009</v>
      </c>
      <c r="F28" s="363">
        <f>F11</f>
        <v>147474.29999999999</v>
      </c>
      <c r="G28" s="489">
        <f t="shared" si="40"/>
        <v>0.21214955596912344</v>
      </c>
      <c r="H28" s="333">
        <f t="shared" ref="H28" si="51">H11</f>
        <v>16549.7</v>
      </c>
      <c r="I28" s="333">
        <f>I11</f>
        <v>16549.7</v>
      </c>
      <c r="J28" s="220">
        <f>I28/H28</f>
        <v>1</v>
      </c>
      <c r="K28" s="333">
        <f t="shared" ref="K28:L28" si="52">K11</f>
        <v>21806</v>
      </c>
      <c r="L28" s="333">
        <f t="shared" si="52"/>
        <v>21806</v>
      </c>
      <c r="M28" s="220">
        <f>L28/K28</f>
        <v>1</v>
      </c>
      <c r="N28" s="333">
        <f>N11</f>
        <v>109118.59999999999</v>
      </c>
      <c r="O28" s="333">
        <f>O11</f>
        <v>109118.59999999999</v>
      </c>
      <c r="P28" s="220">
        <f>O28/N28</f>
        <v>1</v>
      </c>
      <c r="Q28" s="333">
        <f t="shared" ref="Q28:R28" si="53">Q11</f>
        <v>63668.100000000006</v>
      </c>
      <c r="R28" s="333">
        <f t="shared" si="53"/>
        <v>0</v>
      </c>
      <c r="S28" s="220">
        <f t="shared" ref="S28:AM28" si="54">S11</f>
        <v>0</v>
      </c>
      <c r="T28" s="333">
        <f t="shared" si="54"/>
        <v>42270.6</v>
      </c>
      <c r="U28" s="333">
        <f>U11</f>
        <v>0</v>
      </c>
      <c r="V28" s="220">
        <f t="shared" si="54"/>
        <v>0</v>
      </c>
      <c r="W28" s="333">
        <f t="shared" si="54"/>
        <v>43907.5</v>
      </c>
      <c r="X28" s="333">
        <f t="shared" si="54"/>
        <v>0</v>
      </c>
      <c r="Y28" s="220">
        <f t="shared" si="54"/>
        <v>0</v>
      </c>
      <c r="Z28" s="333">
        <f t="shared" si="54"/>
        <v>60834</v>
      </c>
      <c r="AA28" s="333">
        <f>Z272+AA361</f>
        <v>0</v>
      </c>
      <c r="AB28" s="220">
        <f t="shared" si="54"/>
        <v>0</v>
      </c>
      <c r="AC28" s="333">
        <f t="shared" si="54"/>
        <v>43270.6</v>
      </c>
      <c r="AD28" s="333">
        <f t="shared" si="54"/>
        <v>0</v>
      </c>
      <c r="AE28" s="220">
        <f t="shared" si="54"/>
        <v>0</v>
      </c>
      <c r="AF28" s="298">
        <f t="shared" si="54"/>
        <v>54124.9</v>
      </c>
      <c r="AG28" s="298">
        <f t="shared" si="54"/>
        <v>0</v>
      </c>
      <c r="AH28" s="364">
        <v>0</v>
      </c>
      <c r="AI28" s="298">
        <f t="shared" si="54"/>
        <v>60575.399999999994</v>
      </c>
      <c r="AJ28" s="298">
        <f>AJ11</f>
        <v>0</v>
      </c>
      <c r="AK28" s="364">
        <f t="shared" si="41"/>
        <v>0</v>
      </c>
      <c r="AL28" s="298">
        <f t="shared" si="54"/>
        <v>43106.799999999996</v>
      </c>
      <c r="AM28" s="298">
        <f t="shared" si="54"/>
        <v>0</v>
      </c>
      <c r="AN28" s="364">
        <f t="shared" si="48"/>
        <v>0</v>
      </c>
      <c r="AO28" s="298">
        <f t="shared" ref="AO28" si="55">AO11</f>
        <v>135910.9</v>
      </c>
      <c r="AP28" s="298">
        <f>AO272+AP361</f>
        <v>0</v>
      </c>
      <c r="AQ28" s="365">
        <f t="shared" si="50"/>
        <v>0</v>
      </c>
      <c r="AR28" s="366"/>
    </row>
    <row r="29" spans="1:44" s="310" customFormat="1" ht="359.25" customHeight="1">
      <c r="A29" s="730"/>
      <c r="B29" s="731"/>
      <c r="C29" s="732"/>
      <c r="D29" s="331" t="s">
        <v>292</v>
      </c>
      <c r="E29" s="341">
        <f t="shared" ref="E29:F31" si="56">E14</f>
        <v>0</v>
      </c>
      <c r="F29" s="341">
        <f t="shared" si="56"/>
        <v>0</v>
      </c>
      <c r="G29" s="338"/>
      <c r="H29" s="333">
        <f t="shared" ref="H29" si="57">H14</f>
        <v>0</v>
      </c>
      <c r="I29" s="333">
        <f>H273+I362</f>
        <v>0</v>
      </c>
      <c r="J29" s="333">
        <f t="shared" ref="J29:K29" si="58">J14</f>
        <v>0</v>
      </c>
      <c r="K29" s="333">
        <f t="shared" si="58"/>
        <v>0</v>
      </c>
      <c r="L29" s="333">
        <v>0</v>
      </c>
      <c r="M29" s="333">
        <f t="shared" ref="M29:N31" si="59">M14</f>
        <v>0</v>
      </c>
      <c r="N29" s="333">
        <f t="shared" si="59"/>
        <v>0</v>
      </c>
      <c r="O29" s="333">
        <v>0</v>
      </c>
      <c r="P29" s="333"/>
      <c r="Q29" s="333">
        <f t="shared" ref="Q29" si="60">Q14</f>
        <v>0</v>
      </c>
      <c r="R29" s="333"/>
      <c r="S29" s="333"/>
      <c r="T29" s="333">
        <f t="shared" ref="T29:AL29" si="61">T14</f>
        <v>0</v>
      </c>
      <c r="U29" s="333"/>
      <c r="V29" s="333"/>
      <c r="W29" s="333">
        <f t="shared" si="61"/>
        <v>0</v>
      </c>
      <c r="X29" s="333"/>
      <c r="Y29" s="333"/>
      <c r="Z29" s="333">
        <f t="shared" si="61"/>
        <v>0</v>
      </c>
      <c r="AA29" s="333"/>
      <c r="AB29" s="333"/>
      <c r="AC29" s="333">
        <f t="shared" si="61"/>
        <v>0</v>
      </c>
      <c r="AD29" s="333">
        <f>AC273+AD362</f>
        <v>0</v>
      </c>
      <c r="AE29" s="333"/>
      <c r="AF29" s="333">
        <f t="shared" si="61"/>
        <v>0</v>
      </c>
      <c r="AG29" s="333">
        <f t="shared" si="61"/>
        <v>0</v>
      </c>
      <c r="AH29" s="333"/>
      <c r="AI29" s="333">
        <f t="shared" si="61"/>
        <v>0</v>
      </c>
      <c r="AJ29" s="333">
        <f>AJ14</f>
        <v>0</v>
      </c>
      <c r="AK29" s="220"/>
      <c r="AL29" s="333">
        <f t="shared" si="61"/>
        <v>0</v>
      </c>
      <c r="AM29" s="333">
        <f>AL273+AM362</f>
        <v>0</v>
      </c>
      <c r="AN29" s="220"/>
      <c r="AO29" s="333">
        <f t="shared" ref="AO29" si="62">AO14</f>
        <v>0</v>
      </c>
      <c r="AP29" s="333">
        <f>AO273+AP362</f>
        <v>0</v>
      </c>
      <c r="AQ29" s="367"/>
      <c r="AR29" s="368"/>
    </row>
    <row r="30" spans="1:44" s="310" customFormat="1" ht="90" customHeight="1">
      <c r="A30" s="730"/>
      <c r="B30" s="731"/>
      <c r="C30" s="732"/>
      <c r="D30" s="331" t="s">
        <v>285</v>
      </c>
      <c r="E30" s="369">
        <f t="shared" si="56"/>
        <v>0</v>
      </c>
      <c r="F30" s="369">
        <f t="shared" si="56"/>
        <v>0</v>
      </c>
      <c r="G30" s="370"/>
      <c r="H30" s="333">
        <f t="shared" ref="H30" si="63">H15</f>
        <v>0</v>
      </c>
      <c r="I30" s="333">
        <v>0</v>
      </c>
      <c r="J30" s="333">
        <f t="shared" ref="J30:K30" si="64">J15</f>
        <v>0</v>
      </c>
      <c r="K30" s="333">
        <f t="shared" si="64"/>
        <v>0</v>
      </c>
      <c r="L30" s="333">
        <v>0</v>
      </c>
      <c r="M30" s="333">
        <f t="shared" si="59"/>
        <v>0</v>
      </c>
      <c r="N30" s="333">
        <f t="shared" si="59"/>
        <v>0</v>
      </c>
      <c r="O30" s="333">
        <v>0</v>
      </c>
      <c r="P30" s="333"/>
      <c r="Q30" s="333">
        <f t="shared" ref="Q30" si="65">Q15</f>
        <v>0</v>
      </c>
      <c r="R30" s="333">
        <v>0</v>
      </c>
      <c r="S30" s="333"/>
      <c r="T30" s="333">
        <f t="shared" ref="T30:AF30" si="66">T15</f>
        <v>0</v>
      </c>
      <c r="U30" s="333">
        <v>0</v>
      </c>
      <c r="V30" s="333"/>
      <c r="W30" s="333">
        <f t="shared" si="66"/>
        <v>0</v>
      </c>
      <c r="X30" s="333">
        <v>0</v>
      </c>
      <c r="Y30" s="333"/>
      <c r="Z30" s="333">
        <f t="shared" si="66"/>
        <v>0</v>
      </c>
      <c r="AA30" s="333">
        <v>0</v>
      </c>
      <c r="AB30" s="333"/>
      <c r="AC30" s="333">
        <f t="shared" si="66"/>
        <v>0</v>
      </c>
      <c r="AD30" s="333">
        <v>0</v>
      </c>
      <c r="AE30" s="333"/>
      <c r="AF30" s="333">
        <f t="shared" si="66"/>
        <v>0</v>
      </c>
      <c r="AG30" s="333">
        <v>0</v>
      </c>
      <c r="AH30" s="333"/>
      <c r="AI30" s="333">
        <f t="shared" ref="AI30:AL30" si="67">AI15</f>
        <v>0</v>
      </c>
      <c r="AJ30" s="333">
        <v>0</v>
      </c>
      <c r="AK30" s="223"/>
      <c r="AL30" s="333">
        <f t="shared" si="67"/>
        <v>0</v>
      </c>
      <c r="AM30" s="333">
        <v>0</v>
      </c>
      <c r="AN30" s="223"/>
      <c r="AO30" s="333">
        <f t="shared" ref="AO30" si="68">AO15</f>
        <v>0</v>
      </c>
      <c r="AP30" s="333">
        <v>0</v>
      </c>
      <c r="AQ30" s="223"/>
      <c r="AR30" s="368"/>
    </row>
    <row r="31" spans="1:44" s="310" customFormat="1" ht="125.25" customHeight="1" thickBot="1">
      <c r="A31" s="733"/>
      <c r="B31" s="734"/>
      <c r="C31" s="735"/>
      <c r="D31" s="305" t="s">
        <v>43</v>
      </c>
      <c r="E31" s="371">
        <f t="shared" si="56"/>
        <v>0</v>
      </c>
      <c r="F31" s="371">
        <f t="shared" si="56"/>
        <v>0</v>
      </c>
      <c r="G31" s="372"/>
      <c r="H31" s="227">
        <f>H16</f>
        <v>0</v>
      </c>
      <c r="I31" s="227">
        <f>H275+I364</f>
        <v>0</v>
      </c>
      <c r="J31" s="227">
        <f>J16</f>
        <v>0</v>
      </c>
      <c r="K31" s="227">
        <f>K16</f>
        <v>0</v>
      </c>
      <c r="L31" s="227">
        <f>K275+L364</f>
        <v>0</v>
      </c>
      <c r="M31" s="227">
        <f t="shared" si="59"/>
        <v>0</v>
      </c>
      <c r="N31" s="227">
        <f t="shared" si="59"/>
        <v>0</v>
      </c>
      <c r="O31" s="227">
        <f>N275+O364</f>
        <v>0</v>
      </c>
      <c r="P31" s="227"/>
      <c r="Q31" s="227">
        <f t="shared" ref="Q31" si="69">Q16</f>
        <v>0</v>
      </c>
      <c r="R31" s="227">
        <f>Q275+R364</f>
        <v>0</v>
      </c>
      <c r="S31" s="227"/>
      <c r="T31" s="227">
        <f>T16</f>
        <v>0</v>
      </c>
      <c r="U31" s="227">
        <f>T275+U364</f>
        <v>0</v>
      </c>
      <c r="V31" s="227"/>
      <c r="W31" s="227">
        <f>W16</f>
        <v>0</v>
      </c>
      <c r="X31" s="227">
        <f>W275+X364</f>
        <v>0</v>
      </c>
      <c r="Y31" s="227"/>
      <c r="Z31" s="227">
        <f>Z16</f>
        <v>0</v>
      </c>
      <c r="AA31" s="227">
        <f>Z275+AA364</f>
        <v>0</v>
      </c>
      <c r="AB31" s="227"/>
      <c r="AC31" s="227">
        <f>AC16</f>
        <v>0</v>
      </c>
      <c r="AD31" s="227">
        <f>AC275+AD364</f>
        <v>0</v>
      </c>
      <c r="AE31" s="227"/>
      <c r="AF31" s="227">
        <f>AF16</f>
        <v>0</v>
      </c>
      <c r="AG31" s="227">
        <f>AF275+AG364</f>
        <v>0</v>
      </c>
      <c r="AH31" s="227"/>
      <c r="AI31" s="227">
        <f>AI16</f>
        <v>0</v>
      </c>
      <c r="AJ31" s="227">
        <f>AI275+AJ364</f>
        <v>0</v>
      </c>
      <c r="AK31" s="372"/>
      <c r="AL31" s="227">
        <f>AL16</f>
        <v>0</v>
      </c>
      <c r="AM31" s="227">
        <f>AL275+AM364</f>
        <v>0</v>
      </c>
      <c r="AN31" s="372"/>
      <c r="AO31" s="227">
        <f>AO16</f>
        <v>0</v>
      </c>
      <c r="AP31" s="227">
        <f>AO275+AP364</f>
        <v>0</v>
      </c>
      <c r="AQ31" s="372"/>
      <c r="AR31" s="368"/>
    </row>
    <row r="32" spans="1:44" s="311" customFormat="1" ht="36.75" customHeight="1">
      <c r="A32" s="696" t="s">
        <v>316</v>
      </c>
      <c r="B32" s="696"/>
      <c r="C32" s="696"/>
      <c r="D32" s="696"/>
      <c r="E32" s="696"/>
      <c r="F32" s="696"/>
      <c r="G32" s="696"/>
      <c r="H32" s="696"/>
      <c r="I32" s="696"/>
      <c r="J32" s="696"/>
      <c r="K32" s="696"/>
      <c r="L32" s="696"/>
      <c r="M32" s="696"/>
      <c r="N32" s="696"/>
      <c r="O32" s="696"/>
      <c r="P32" s="696"/>
      <c r="Q32" s="696"/>
      <c r="R32" s="696"/>
      <c r="S32" s="696"/>
      <c r="T32" s="696"/>
      <c r="U32" s="696"/>
      <c r="V32" s="696"/>
      <c r="W32" s="696"/>
      <c r="X32" s="696"/>
      <c r="Y32" s="696"/>
      <c r="Z32" s="696"/>
      <c r="AA32" s="696"/>
      <c r="AB32" s="696"/>
      <c r="AC32" s="696"/>
      <c r="AD32" s="696"/>
      <c r="AE32" s="696"/>
      <c r="AF32" s="696"/>
      <c r="AG32" s="696"/>
      <c r="AH32" s="696"/>
      <c r="AI32" s="696"/>
      <c r="AJ32" s="696"/>
      <c r="AK32" s="696"/>
      <c r="AL32" s="696"/>
      <c r="AM32" s="696"/>
      <c r="AN32" s="696"/>
      <c r="AO32" s="696"/>
      <c r="AP32" s="696"/>
      <c r="AQ32" s="696"/>
      <c r="AR32" s="696"/>
    </row>
    <row r="33" spans="1:44" s="311" customFormat="1" ht="89.25" customHeight="1">
      <c r="A33" s="618" t="s">
        <v>317</v>
      </c>
      <c r="B33" s="618"/>
      <c r="C33" s="618"/>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618"/>
      <c r="AJ33" s="618"/>
      <c r="AK33" s="618"/>
      <c r="AL33" s="618"/>
      <c r="AM33" s="618"/>
      <c r="AN33" s="618"/>
      <c r="AO33" s="618"/>
      <c r="AP33" s="618"/>
      <c r="AQ33" s="618"/>
      <c r="AR33" s="618"/>
    </row>
    <row r="34" spans="1:44" s="311" customFormat="1" ht="66.75" customHeight="1" thickBot="1">
      <c r="A34" s="723" t="s">
        <v>318</v>
      </c>
      <c r="B34" s="724"/>
      <c r="C34" s="724"/>
      <c r="D34" s="724"/>
      <c r="E34" s="724"/>
      <c r="F34" s="724"/>
      <c r="G34" s="724"/>
      <c r="H34" s="724"/>
      <c r="I34" s="724"/>
      <c r="J34" s="724"/>
      <c r="K34" s="724"/>
      <c r="L34" s="724"/>
      <c r="M34" s="724"/>
      <c r="N34" s="724"/>
      <c r="O34" s="724"/>
      <c r="P34" s="724"/>
      <c r="Q34" s="724"/>
      <c r="R34" s="724"/>
      <c r="S34" s="724"/>
      <c r="T34" s="724"/>
      <c r="U34" s="724"/>
      <c r="V34" s="724"/>
      <c r="W34" s="724"/>
      <c r="X34" s="724"/>
      <c r="Y34" s="724"/>
      <c r="Z34" s="724"/>
      <c r="AA34" s="724"/>
      <c r="AB34" s="724"/>
      <c r="AC34" s="724"/>
      <c r="AD34" s="724"/>
      <c r="AE34" s="724"/>
      <c r="AF34" s="724"/>
      <c r="AG34" s="724"/>
      <c r="AH34" s="724"/>
      <c r="AI34" s="724"/>
      <c r="AJ34" s="724"/>
      <c r="AK34" s="724"/>
      <c r="AL34" s="724"/>
      <c r="AM34" s="724"/>
      <c r="AN34" s="724"/>
      <c r="AO34" s="724"/>
      <c r="AP34" s="724"/>
      <c r="AQ34" s="724"/>
      <c r="AR34" s="724"/>
    </row>
    <row r="35" spans="1:44" s="310" customFormat="1" ht="127.5" customHeight="1">
      <c r="A35" s="703" t="s">
        <v>262</v>
      </c>
      <c r="B35" s="700" t="s">
        <v>364</v>
      </c>
      <c r="C35" s="700" t="s">
        <v>365</v>
      </c>
      <c r="D35" s="303" t="s">
        <v>41</v>
      </c>
      <c r="E35" s="219">
        <f>H35+K35+N35+Q35+T35+W35+Z35+AC35+AF35+AI35+AL35+AO35</f>
        <v>163340.4</v>
      </c>
      <c r="F35" s="219">
        <f>I35+L35+O35+R35+U35+X35+AA35+AD35+AG35+AJ35+AM35+AP35</f>
        <v>37793.5</v>
      </c>
      <c r="G35" s="220">
        <f t="shared" ref="G35:G37" si="70">F35/E35</f>
        <v>0.23137876483711317</v>
      </c>
      <c r="H35" s="219">
        <f>H36+H37+H38+H39+H40+H41</f>
        <v>12630</v>
      </c>
      <c r="I35" s="219">
        <f>I36+I37+I38+I39+I40+I41</f>
        <v>12630</v>
      </c>
      <c r="J35" s="220">
        <f t="shared" ref="J35" si="71">I35/H35</f>
        <v>1</v>
      </c>
      <c r="K35" s="219">
        <f>K36+K37+K38+K39+K40+K41</f>
        <v>12630</v>
      </c>
      <c r="L35" s="219">
        <f>L36+L37+L38+L39+L40+L41</f>
        <v>12630</v>
      </c>
      <c r="M35" s="220">
        <f t="shared" ref="M35" si="72">L35/K35</f>
        <v>1</v>
      </c>
      <c r="N35" s="219">
        <f>N36+N37+N38+N39+N40+N41</f>
        <v>12533.5</v>
      </c>
      <c r="O35" s="219">
        <f>O36+O37+O38+O39+O40+O41</f>
        <v>12533.5</v>
      </c>
      <c r="P35" s="220">
        <f t="shared" ref="P35" si="73">O35/N35</f>
        <v>1</v>
      </c>
      <c r="Q35" s="219">
        <f>Q36+Q37+Q38+Q39+Q40+Q41</f>
        <v>11770.9</v>
      </c>
      <c r="R35" s="219">
        <f>R36+R37+R38+R39+R40+R41</f>
        <v>0</v>
      </c>
      <c r="S35" s="220">
        <f t="shared" ref="S35" si="74">R35/Q35</f>
        <v>0</v>
      </c>
      <c r="T35" s="219">
        <f>T36+T37+T38+T39+T40+T41</f>
        <v>17193.400000000001</v>
      </c>
      <c r="U35" s="219">
        <f>U36+U37+U38+U39+U40+U41</f>
        <v>0</v>
      </c>
      <c r="V35" s="220">
        <f t="shared" ref="V35" si="75">U35/T35</f>
        <v>0</v>
      </c>
      <c r="W35" s="219">
        <f>W36+W37+W38+W39+W40+W41</f>
        <v>11117</v>
      </c>
      <c r="X35" s="219">
        <f>X36+X37+X38+X39+X40+X41</f>
        <v>0</v>
      </c>
      <c r="Y35" s="220">
        <f t="shared" ref="Y35" si="76">X35/W35</f>
        <v>0</v>
      </c>
      <c r="Z35" s="219">
        <f t="shared" ref="Z35:AA35" si="77">Z36+Z37+Z38+Z39+Z40+Z41</f>
        <v>11005.2</v>
      </c>
      <c r="AA35" s="219">
        <f t="shared" si="77"/>
        <v>0</v>
      </c>
      <c r="AB35" s="220">
        <f t="shared" ref="AB35" si="78">AA35/Z35</f>
        <v>0</v>
      </c>
      <c r="AC35" s="219">
        <f t="shared" ref="AC35:AD35" si="79">AC36+AC37+AC38+AC39+AC40+AC41</f>
        <v>11117</v>
      </c>
      <c r="AD35" s="219">
        <f t="shared" si="79"/>
        <v>0</v>
      </c>
      <c r="AE35" s="220">
        <f t="shared" ref="AE35" si="80">AD35/AC35</f>
        <v>0</v>
      </c>
      <c r="AF35" s="219">
        <f t="shared" ref="AF35:AG35" si="81">AF36+AF37+AF38+AF39+AF40+AF41</f>
        <v>14642.5</v>
      </c>
      <c r="AG35" s="219">
        <f t="shared" si="81"/>
        <v>0</v>
      </c>
      <c r="AH35" s="220">
        <f t="shared" ref="AH35" si="82">AG35/AF35</f>
        <v>0</v>
      </c>
      <c r="AI35" s="219">
        <f t="shared" ref="AI35:AJ35" si="83">AI36+AI37+AI38+AI39+AI40+AI41</f>
        <v>15834.5</v>
      </c>
      <c r="AJ35" s="219">
        <f t="shared" si="83"/>
        <v>0</v>
      </c>
      <c r="AK35" s="221">
        <f>AJ35/AI35</f>
        <v>0</v>
      </c>
      <c r="AL35" s="219">
        <f t="shared" ref="AL35:AM35" si="84">AL36+AL37+AL38+AL39+AL40+AL41</f>
        <v>15420.5</v>
      </c>
      <c r="AM35" s="219">
        <f t="shared" si="84"/>
        <v>0</v>
      </c>
      <c r="AN35" s="221">
        <f>AM35/AL35</f>
        <v>0</v>
      </c>
      <c r="AO35" s="219">
        <f>AO36+AO37+AO38+AO39+AO40+AO41</f>
        <v>17445.900000000001</v>
      </c>
      <c r="AP35" s="219">
        <f>AP36+AP37+AP38+AP39+AP40+AP41</f>
        <v>0</v>
      </c>
      <c r="AQ35" s="220">
        <f t="shared" ref="AQ35" si="85">AP35/AO35</f>
        <v>0</v>
      </c>
      <c r="AR35" s="373" t="str">
        <f>AR42</f>
        <v xml:space="preserve">Исполнение составило в сумме 37 793,5 тыс.рублей или 23%, в том числе:                                                                                                                                                                                                                                                                                                                                                                                                                                                                                                                                                                                                                                                                                                                                                                                                                                                                                                                                                                                                                                                                                                                                                                                                                                          </v>
      </c>
    </row>
    <row r="36" spans="1:44" s="310" customFormat="1" ht="137.25" customHeight="1">
      <c r="A36" s="704"/>
      <c r="B36" s="701"/>
      <c r="C36" s="701"/>
      <c r="D36" s="332" t="s">
        <v>37</v>
      </c>
      <c r="E36" s="333">
        <f>H36+K36+N36+Q36+T36+W36+Z36+AC36+AF36+AI36+AL36+AO36</f>
        <v>0</v>
      </c>
      <c r="F36" s="333">
        <f>I36+L36+O36+R36+U36+X36+AA36+AD36+AG36+AJ36+AM36+AP36</f>
        <v>0</v>
      </c>
      <c r="G36" s="220"/>
      <c r="H36" s="333">
        <f>H43</f>
        <v>0</v>
      </c>
      <c r="I36" s="333">
        <f>I43</f>
        <v>0</v>
      </c>
      <c r="J36" s="223"/>
      <c r="K36" s="333">
        <v>0</v>
      </c>
      <c r="L36" s="333"/>
      <c r="M36" s="223"/>
      <c r="N36" s="333">
        <f>N43</f>
        <v>0</v>
      </c>
      <c r="O36" s="333">
        <f>O43</f>
        <v>0</v>
      </c>
      <c r="P36" s="223"/>
      <c r="Q36" s="333">
        <f>Q43</f>
        <v>0</v>
      </c>
      <c r="R36" s="333">
        <f>R43</f>
        <v>0</v>
      </c>
      <c r="S36" s="223"/>
      <c r="T36" s="333">
        <f>T43</f>
        <v>0</v>
      </c>
      <c r="U36" s="333">
        <f>U43</f>
        <v>0</v>
      </c>
      <c r="V36" s="223"/>
      <c r="W36" s="333">
        <f>W43</f>
        <v>0</v>
      </c>
      <c r="X36" s="333">
        <f>X43</f>
        <v>0</v>
      </c>
      <c r="Y36" s="223"/>
      <c r="Z36" s="333">
        <f t="shared" ref="Z36:AA36" si="86">Z43</f>
        <v>0</v>
      </c>
      <c r="AA36" s="333">
        <f t="shared" si="86"/>
        <v>0</v>
      </c>
      <c r="AB36" s="223"/>
      <c r="AC36" s="333">
        <f t="shared" ref="AC36:AD36" si="87">AC43</f>
        <v>0</v>
      </c>
      <c r="AD36" s="333">
        <f t="shared" si="87"/>
        <v>0</v>
      </c>
      <c r="AE36" s="223"/>
      <c r="AF36" s="333">
        <f t="shared" ref="AF36:AG36" si="88">AF43</f>
        <v>0</v>
      </c>
      <c r="AG36" s="333">
        <f t="shared" si="88"/>
        <v>0</v>
      </c>
      <c r="AH36" s="223"/>
      <c r="AI36" s="333">
        <f t="shared" ref="AI36:AJ36" si="89">AI43</f>
        <v>0</v>
      </c>
      <c r="AJ36" s="333">
        <f t="shared" si="89"/>
        <v>0</v>
      </c>
      <c r="AK36" s="223"/>
      <c r="AL36" s="333">
        <v>0</v>
      </c>
      <c r="AM36" s="333">
        <v>0</v>
      </c>
      <c r="AN36" s="223"/>
      <c r="AO36" s="333">
        <v>0</v>
      </c>
      <c r="AP36" s="333">
        <v>0</v>
      </c>
      <c r="AQ36" s="223"/>
      <c r="AR36" s="374"/>
    </row>
    <row r="37" spans="1:44" s="310" customFormat="1" ht="210.75" customHeight="1">
      <c r="A37" s="704"/>
      <c r="B37" s="701"/>
      <c r="C37" s="701"/>
      <c r="D37" s="331" t="s">
        <v>2</v>
      </c>
      <c r="E37" s="333">
        <f t="shared" ref="E37:F41" si="90">H37+K37+N37+Q37+T37+W37+Z37+AC37+AF37+AI37+AL37+AO37</f>
        <v>163340.4</v>
      </c>
      <c r="F37" s="333">
        <f t="shared" si="90"/>
        <v>37793.5</v>
      </c>
      <c r="G37" s="220">
        <f t="shared" si="70"/>
        <v>0.23137876483711317</v>
      </c>
      <c r="H37" s="333">
        <f t="shared" ref="H37:I41" si="91">H44</f>
        <v>12630</v>
      </c>
      <c r="I37" s="333">
        <f t="shared" si="91"/>
        <v>12630</v>
      </c>
      <c r="J37" s="220">
        <f t="shared" ref="J37" si="92">I37/H37</f>
        <v>1</v>
      </c>
      <c r="K37" s="333">
        <f t="shared" ref="K37:L37" si="93">K44</f>
        <v>12630</v>
      </c>
      <c r="L37" s="333">
        <f t="shared" si="93"/>
        <v>12630</v>
      </c>
      <c r="M37" s="220">
        <f t="shared" ref="M37" si="94">L37/K37</f>
        <v>1</v>
      </c>
      <c r="N37" s="333">
        <f t="shared" ref="N37:O37" si="95">N44</f>
        <v>12533.5</v>
      </c>
      <c r="O37" s="333">
        <f t="shared" si="95"/>
        <v>12533.5</v>
      </c>
      <c r="P37" s="220">
        <f t="shared" ref="P37" si="96">O37/N37</f>
        <v>1</v>
      </c>
      <c r="Q37" s="333">
        <f t="shared" ref="Q37:R37" si="97">Q44</f>
        <v>11770.9</v>
      </c>
      <c r="R37" s="333">
        <f t="shared" si="97"/>
        <v>0</v>
      </c>
      <c r="S37" s="220">
        <f t="shared" ref="S37" si="98">R37/Q37</f>
        <v>0</v>
      </c>
      <c r="T37" s="333">
        <f t="shared" ref="T37:U37" si="99">T44</f>
        <v>17193.400000000001</v>
      </c>
      <c r="U37" s="333">
        <f t="shared" si="99"/>
        <v>0</v>
      </c>
      <c r="V37" s="220">
        <f t="shared" ref="V37" si="100">U37/T37</f>
        <v>0</v>
      </c>
      <c r="W37" s="333">
        <f t="shared" ref="W37:X37" si="101">W44</f>
        <v>11117</v>
      </c>
      <c r="X37" s="333">
        <f t="shared" si="101"/>
        <v>0</v>
      </c>
      <c r="Y37" s="220">
        <f t="shared" ref="Y37" si="102">X37/W37</f>
        <v>0</v>
      </c>
      <c r="Z37" s="333">
        <f t="shared" ref="Z37:AA37" si="103">Z44</f>
        <v>11005.2</v>
      </c>
      <c r="AA37" s="333">
        <f t="shared" si="103"/>
        <v>0</v>
      </c>
      <c r="AB37" s="220">
        <f t="shared" ref="AB37" si="104">AA37/Z37</f>
        <v>0</v>
      </c>
      <c r="AC37" s="333">
        <f t="shared" ref="AC37:AD37" si="105">AC44</f>
        <v>11117</v>
      </c>
      <c r="AD37" s="333">
        <f t="shared" si="105"/>
        <v>0</v>
      </c>
      <c r="AE37" s="220">
        <f t="shared" ref="AE37" si="106">AD37/AC37</f>
        <v>0</v>
      </c>
      <c r="AF37" s="333">
        <f t="shared" ref="AF37:AG37" si="107">AF44</f>
        <v>14642.5</v>
      </c>
      <c r="AG37" s="333">
        <f t="shared" si="107"/>
        <v>0</v>
      </c>
      <c r="AH37" s="220">
        <f t="shared" ref="AH37" si="108">AG37/AF37</f>
        <v>0</v>
      </c>
      <c r="AI37" s="333">
        <f t="shared" ref="AI37:AJ37" si="109">AI44</f>
        <v>15834.5</v>
      </c>
      <c r="AJ37" s="333">
        <f t="shared" si="109"/>
        <v>0</v>
      </c>
      <c r="AK37" s="220">
        <f>AJ37/AI37</f>
        <v>0</v>
      </c>
      <c r="AL37" s="333">
        <f t="shared" ref="AL37:AM37" si="110">AL44</f>
        <v>15420.5</v>
      </c>
      <c r="AM37" s="333">
        <f t="shared" si="110"/>
        <v>0</v>
      </c>
      <c r="AN37" s="220">
        <f>AM37/AL37</f>
        <v>0</v>
      </c>
      <c r="AO37" s="333">
        <f t="shared" ref="AO37" si="111">AO44</f>
        <v>17445.900000000001</v>
      </c>
      <c r="AP37" s="333">
        <f>AP44</f>
        <v>0</v>
      </c>
      <c r="AQ37" s="220">
        <f t="shared" ref="AQ37" si="112">AP37/AO37</f>
        <v>0</v>
      </c>
      <c r="AR37" s="374" t="str">
        <f>AR44</f>
        <v xml:space="preserve">Из бюджета автономного округа перечислена дотация на выравнивание бюджетной обеспеченности  поселениям района 37 793,5 тыс.рублей.                                                                                                                                                                                                                                                               </v>
      </c>
    </row>
    <row r="38" spans="1:44" s="310" customFormat="1" ht="123.75" customHeight="1" thickBot="1">
      <c r="A38" s="704"/>
      <c r="B38" s="701"/>
      <c r="C38" s="701"/>
      <c r="D38" s="331" t="s">
        <v>284</v>
      </c>
      <c r="E38" s="333">
        <f t="shared" ref="E38:E41" si="113">H38+K38+N38+Q38+T38+W38+Z38+AC38+AF38+AI38+AL38+AO38</f>
        <v>0</v>
      </c>
      <c r="F38" s="333"/>
      <c r="G38" s="344"/>
      <c r="H38" s="333">
        <f t="shared" si="91"/>
        <v>0</v>
      </c>
      <c r="I38" s="333">
        <f t="shared" si="91"/>
        <v>0</v>
      </c>
      <c r="J38" s="223"/>
      <c r="K38" s="333">
        <f t="shared" ref="K38:L38" si="114">K45</f>
        <v>0</v>
      </c>
      <c r="L38" s="333">
        <f t="shared" si="114"/>
        <v>0</v>
      </c>
      <c r="M38" s="223"/>
      <c r="N38" s="333">
        <f t="shared" ref="N38:O38" si="115">N45</f>
        <v>0</v>
      </c>
      <c r="O38" s="333">
        <f t="shared" si="115"/>
        <v>0</v>
      </c>
      <c r="P38" s="223"/>
      <c r="Q38" s="333">
        <f t="shared" ref="Q38:R38" si="116">Q45</f>
        <v>0</v>
      </c>
      <c r="R38" s="333">
        <f t="shared" si="116"/>
        <v>0</v>
      </c>
      <c r="S38" s="223"/>
      <c r="T38" s="333">
        <f t="shared" ref="T38:U38" si="117">T45</f>
        <v>0</v>
      </c>
      <c r="U38" s="333">
        <f t="shared" si="117"/>
        <v>0</v>
      </c>
      <c r="V38" s="223"/>
      <c r="W38" s="333">
        <f t="shared" ref="W38" si="118">W45</f>
        <v>0</v>
      </c>
      <c r="X38" s="333"/>
      <c r="Y38" s="223"/>
      <c r="Z38" s="333">
        <f t="shared" ref="Z38" si="119">Z45</f>
        <v>0</v>
      </c>
      <c r="AA38" s="333"/>
      <c r="AB38" s="223"/>
      <c r="AC38" s="333">
        <f t="shared" ref="AC38:AD38" si="120">AC45</f>
        <v>0</v>
      </c>
      <c r="AD38" s="333">
        <f t="shared" si="120"/>
        <v>0</v>
      </c>
      <c r="AE38" s="223"/>
      <c r="AF38" s="333">
        <f t="shared" ref="AF38" si="121">AF45</f>
        <v>0</v>
      </c>
      <c r="AG38" s="333"/>
      <c r="AH38" s="223"/>
      <c r="AI38" s="333">
        <f>AI45</f>
        <v>0</v>
      </c>
      <c r="AJ38" s="333">
        <f>AJ45</f>
        <v>0</v>
      </c>
      <c r="AK38" s="223"/>
      <c r="AL38" s="333">
        <f t="shared" ref="AL38:AM38" si="122">AL45</f>
        <v>0</v>
      </c>
      <c r="AM38" s="333">
        <f t="shared" si="122"/>
        <v>0</v>
      </c>
      <c r="AN38" s="223"/>
      <c r="AO38" s="333">
        <f t="shared" ref="AO38:AP38" si="123">AO45</f>
        <v>0</v>
      </c>
      <c r="AP38" s="333">
        <f t="shared" si="123"/>
        <v>0</v>
      </c>
      <c r="AQ38" s="223"/>
      <c r="AR38" s="281"/>
    </row>
    <row r="39" spans="1:44" s="310" customFormat="1" ht="382.5" customHeight="1">
      <c r="A39" s="704"/>
      <c r="B39" s="701"/>
      <c r="C39" s="701"/>
      <c r="D39" s="331" t="s">
        <v>292</v>
      </c>
      <c r="E39" s="219">
        <f t="shared" si="113"/>
        <v>0</v>
      </c>
      <c r="F39" s="219">
        <f t="shared" si="90"/>
        <v>0</v>
      </c>
      <c r="G39" s="344"/>
      <c r="H39" s="333">
        <f t="shared" si="91"/>
        <v>0</v>
      </c>
      <c r="I39" s="333">
        <f t="shared" si="91"/>
        <v>0</v>
      </c>
      <c r="J39" s="223"/>
      <c r="K39" s="333">
        <f t="shared" ref="K39:L39" si="124">K46</f>
        <v>0</v>
      </c>
      <c r="L39" s="333">
        <f t="shared" si="124"/>
        <v>0</v>
      </c>
      <c r="M39" s="223"/>
      <c r="N39" s="333">
        <f t="shared" ref="N39:O39" si="125">N46</f>
        <v>0</v>
      </c>
      <c r="O39" s="333">
        <f t="shared" si="125"/>
        <v>0</v>
      </c>
      <c r="P39" s="223"/>
      <c r="Q39" s="333">
        <f t="shared" ref="Q39:R39" si="126">Q46</f>
        <v>0</v>
      </c>
      <c r="R39" s="333">
        <f t="shared" si="126"/>
        <v>0</v>
      </c>
      <c r="S39" s="223"/>
      <c r="T39" s="333">
        <f t="shared" ref="T39:U39" si="127">T46</f>
        <v>0</v>
      </c>
      <c r="U39" s="333">
        <f t="shared" si="127"/>
        <v>0</v>
      </c>
      <c r="V39" s="223"/>
      <c r="W39" s="333">
        <f t="shared" ref="W39:X39" si="128">W46</f>
        <v>0</v>
      </c>
      <c r="X39" s="333">
        <f t="shared" si="128"/>
        <v>0</v>
      </c>
      <c r="Y39" s="223"/>
      <c r="Z39" s="333">
        <f t="shared" ref="Z39:AA39" si="129">Z46</f>
        <v>0</v>
      </c>
      <c r="AA39" s="333">
        <f t="shared" si="129"/>
        <v>0</v>
      </c>
      <c r="AB39" s="223"/>
      <c r="AC39" s="333">
        <f t="shared" ref="AC39:AD39" si="130">AC46</f>
        <v>0</v>
      </c>
      <c r="AD39" s="333">
        <f t="shared" si="130"/>
        <v>0</v>
      </c>
      <c r="AE39" s="223"/>
      <c r="AF39" s="333">
        <f t="shared" ref="AF39:AG39" si="131">AF46</f>
        <v>0</v>
      </c>
      <c r="AG39" s="333">
        <f t="shared" si="131"/>
        <v>0</v>
      </c>
      <c r="AH39" s="223"/>
      <c r="AI39" s="333">
        <f t="shared" ref="AI39:AJ39" si="132">AI46</f>
        <v>0</v>
      </c>
      <c r="AJ39" s="333">
        <f t="shared" si="132"/>
        <v>0</v>
      </c>
      <c r="AK39" s="223"/>
      <c r="AL39" s="333">
        <f t="shared" ref="AL39" si="133">AL46</f>
        <v>0</v>
      </c>
      <c r="AM39" s="333">
        <f>AM46</f>
        <v>0</v>
      </c>
      <c r="AN39" s="223"/>
      <c r="AO39" s="333">
        <f t="shared" ref="AO39:AP39" si="134">AO46</f>
        <v>0</v>
      </c>
      <c r="AP39" s="333">
        <f t="shared" si="134"/>
        <v>0</v>
      </c>
      <c r="AQ39" s="223"/>
      <c r="AR39" s="281"/>
    </row>
    <row r="40" spans="1:44" s="310" customFormat="1" ht="133.5" customHeight="1">
      <c r="A40" s="704"/>
      <c r="B40" s="701"/>
      <c r="C40" s="701"/>
      <c r="D40" s="331" t="s">
        <v>285</v>
      </c>
      <c r="E40" s="333">
        <f t="shared" si="113"/>
        <v>0</v>
      </c>
      <c r="F40" s="333">
        <f t="shared" si="90"/>
        <v>0</v>
      </c>
      <c r="G40" s="223"/>
      <c r="H40" s="333">
        <f t="shared" si="91"/>
        <v>0</v>
      </c>
      <c r="I40" s="333">
        <f t="shared" si="91"/>
        <v>0</v>
      </c>
      <c r="J40" s="223"/>
      <c r="K40" s="333">
        <f t="shared" ref="K40:L40" si="135">K47</f>
        <v>0</v>
      </c>
      <c r="L40" s="333">
        <f t="shared" si="135"/>
        <v>0</v>
      </c>
      <c r="M40" s="223"/>
      <c r="N40" s="333">
        <f t="shared" ref="N40:O40" si="136">N47</f>
        <v>0</v>
      </c>
      <c r="O40" s="333">
        <f t="shared" si="136"/>
        <v>0</v>
      </c>
      <c r="P40" s="223"/>
      <c r="Q40" s="333">
        <f t="shared" ref="Q40:R40" si="137">Q47</f>
        <v>0</v>
      </c>
      <c r="R40" s="333">
        <f t="shared" si="137"/>
        <v>0</v>
      </c>
      <c r="S40" s="223"/>
      <c r="T40" s="333">
        <f t="shared" ref="T40:U40" si="138">T47</f>
        <v>0</v>
      </c>
      <c r="U40" s="333">
        <f t="shared" si="138"/>
        <v>0</v>
      </c>
      <c r="V40" s="223"/>
      <c r="W40" s="333">
        <f t="shared" ref="W40:X40" si="139">W47</f>
        <v>0</v>
      </c>
      <c r="X40" s="333">
        <f t="shared" si="139"/>
        <v>0</v>
      </c>
      <c r="Y40" s="223"/>
      <c r="Z40" s="333">
        <f t="shared" ref="Z40:AA40" si="140">Z47</f>
        <v>0</v>
      </c>
      <c r="AA40" s="333">
        <f t="shared" si="140"/>
        <v>0</v>
      </c>
      <c r="AB40" s="223"/>
      <c r="AC40" s="333">
        <f t="shared" ref="AC40:AD40" si="141">AC47</f>
        <v>0</v>
      </c>
      <c r="AD40" s="333">
        <f t="shared" si="141"/>
        <v>0</v>
      </c>
      <c r="AE40" s="223"/>
      <c r="AF40" s="333">
        <f t="shared" ref="AF40:AG40" si="142">AF47</f>
        <v>0</v>
      </c>
      <c r="AG40" s="333">
        <f t="shared" si="142"/>
        <v>0</v>
      </c>
      <c r="AH40" s="223"/>
      <c r="AI40" s="333">
        <f t="shared" ref="AI40:AJ40" si="143">AI47</f>
        <v>0</v>
      </c>
      <c r="AJ40" s="333">
        <f t="shared" si="143"/>
        <v>0</v>
      </c>
      <c r="AK40" s="223"/>
      <c r="AL40" s="333">
        <f t="shared" ref="AL40:AM40" si="144">AL47</f>
        <v>0</v>
      </c>
      <c r="AM40" s="333">
        <f t="shared" si="144"/>
        <v>0</v>
      </c>
      <c r="AN40" s="223"/>
      <c r="AO40" s="333">
        <f t="shared" ref="AO40:AP40" si="145">AO47</f>
        <v>0</v>
      </c>
      <c r="AP40" s="333">
        <f t="shared" si="145"/>
        <v>0</v>
      </c>
      <c r="AQ40" s="223"/>
      <c r="AR40" s="281"/>
    </row>
    <row r="41" spans="1:44" s="310" customFormat="1" ht="156.75" customHeight="1" thickBot="1">
      <c r="A41" s="705"/>
      <c r="B41" s="702"/>
      <c r="C41" s="702"/>
      <c r="D41" s="305" t="s">
        <v>43</v>
      </c>
      <c r="E41" s="227">
        <f t="shared" si="113"/>
        <v>0</v>
      </c>
      <c r="F41" s="227">
        <f t="shared" si="90"/>
        <v>0</v>
      </c>
      <c r="G41" s="372"/>
      <c r="H41" s="227">
        <f t="shared" si="91"/>
        <v>0</v>
      </c>
      <c r="I41" s="227">
        <f t="shared" si="91"/>
        <v>0</v>
      </c>
      <c r="J41" s="372"/>
      <c r="K41" s="227">
        <f t="shared" ref="K41:L41" si="146">K48</f>
        <v>0</v>
      </c>
      <c r="L41" s="227">
        <f t="shared" si="146"/>
        <v>0</v>
      </c>
      <c r="M41" s="372"/>
      <c r="N41" s="227">
        <f t="shared" ref="N41:O41" si="147">N48</f>
        <v>0</v>
      </c>
      <c r="O41" s="227">
        <f t="shared" si="147"/>
        <v>0</v>
      </c>
      <c r="P41" s="372"/>
      <c r="Q41" s="227">
        <f t="shared" ref="Q41:R41" si="148">Q48</f>
        <v>0</v>
      </c>
      <c r="R41" s="227">
        <f t="shared" si="148"/>
        <v>0</v>
      </c>
      <c r="S41" s="372"/>
      <c r="T41" s="227">
        <f t="shared" ref="T41:U41" si="149">T48</f>
        <v>0</v>
      </c>
      <c r="U41" s="227">
        <f t="shared" si="149"/>
        <v>0</v>
      </c>
      <c r="V41" s="372"/>
      <c r="W41" s="227">
        <f t="shared" ref="W41:X41" si="150">W48</f>
        <v>0</v>
      </c>
      <c r="X41" s="227">
        <f t="shared" si="150"/>
        <v>0</v>
      </c>
      <c r="Y41" s="372"/>
      <c r="Z41" s="227">
        <f t="shared" ref="Z41:AA41" si="151">Z48</f>
        <v>0</v>
      </c>
      <c r="AA41" s="227">
        <f t="shared" si="151"/>
        <v>0</v>
      </c>
      <c r="AB41" s="372"/>
      <c r="AC41" s="227">
        <f t="shared" ref="AC41:AD41" si="152">AC48</f>
        <v>0</v>
      </c>
      <c r="AD41" s="227">
        <f t="shared" si="152"/>
        <v>0</v>
      </c>
      <c r="AE41" s="372"/>
      <c r="AF41" s="227">
        <f t="shared" ref="AF41:AG41" si="153">AF48</f>
        <v>0</v>
      </c>
      <c r="AG41" s="227">
        <f t="shared" si="153"/>
        <v>0</v>
      </c>
      <c r="AH41" s="372"/>
      <c r="AI41" s="227">
        <f t="shared" ref="AI41:AJ41" si="154">AI48</f>
        <v>0</v>
      </c>
      <c r="AJ41" s="227">
        <f t="shared" si="154"/>
        <v>0</v>
      </c>
      <c r="AK41" s="372"/>
      <c r="AL41" s="227">
        <f t="shared" ref="AL41:AM41" si="155">AL48</f>
        <v>0</v>
      </c>
      <c r="AM41" s="227">
        <f t="shared" si="155"/>
        <v>0</v>
      </c>
      <c r="AN41" s="372"/>
      <c r="AO41" s="227">
        <f t="shared" ref="AO41:AP41" si="156">AO48</f>
        <v>0</v>
      </c>
      <c r="AP41" s="227">
        <f t="shared" si="156"/>
        <v>0</v>
      </c>
      <c r="AQ41" s="372"/>
      <c r="AR41" s="375"/>
    </row>
    <row r="42" spans="1:44" s="310" customFormat="1" ht="106.5" customHeight="1">
      <c r="A42" s="703" t="s">
        <v>294</v>
      </c>
      <c r="B42" s="700" t="s">
        <v>295</v>
      </c>
      <c r="C42" s="700"/>
      <c r="D42" s="303" t="s">
        <v>41</v>
      </c>
      <c r="E42" s="219">
        <f>H42+K42+N42+Q42+T42+W42+Z42+AC42+AF42+AI42+AL42+AO42</f>
        <v>163340.4</v>
      </c>
      <c r="F42" s="219">
        <f>I42+L42+O42+R42+U42+X42+AA42+AD42+AG42+AJ42+AM42+AP42</f>
        <v>37793.5</v>
      </c>
      <c r="G42" s="221">
        <f>F42/E42</f>
        <v>0.23137876483711317</v>
      </c>
      <c r="H42" s="219">
        <f>H43+H44+H45+H46+H47+H48</f>
        <v>12630</v>
      </c>
      <c r="I42" s="219">
        <f>I44</f>
        <v>12630</v>
      </c>
      <c r="J42" s="220">
        <f t="shared" ref="J42" si="157">I42/H42</f>
        <v>1</v>
      </c>
      <c r="K42" s="219">
        <f>K43+K44+K45+K46+K47+K48</f>
        <v>12630</v>
      </c>
      <c r="L42" s="219">
        <f>L43+L44+L45+L46+L47+L48</f>
        <v>12630</v>
      </c>
      <c r="M42" s="220">
        <f t="shared" ref="M42" si="158">L42/K42</f>
        <v>1</v>
      </c>
      <c r="N42" s="219">
        <f>N43+N44+N45+N46+N47+N48</f>
        <v>12533.5</v>
      </c>
      <c r="O42" s="219">
        <f>O43+O44+O45+O46+O47+O48</f>
        <v>12533.5</v>
      </c>
      <c r="P42" s="220">
        <f t="shared" ref="P42" si="159">O42/N42</f>
        <v>1</v>
      </c>
      <c r="Q42" s="219">
        <f>Q43+Q44+Q45+Q46+Q47+Q48</f>
        <v>11770.9</v>
      </c>
      <c r="R42" s="219">
        <f>R43+R44+R45+R46+R47+R48</f>
        <v>0</v>
      </c>
      <c r="S42" s="220">
        <f t="shared" ref="S42" si="160">R42/Q42</f>
        <v>0</v>
      </c>
      <c r="T42" s="219">
        <f>T43+T44+T45+T46+T47+T48</f>
        <v>17193.400000000001</v>
      </c>
      <c r="U42" s="219">
        <f>U43+U44+U45+U46+U47+U48</f>
        <v>0</v>
      </c>
      <c r="V42" s="220">
        <f t="shared" ref="V42" si="161">U42/T42</f>
        <v>0</v>
      </c>
      <c r="W42" s="219">
        <f>W43+W44+W45+W46+W47+W48</f>
        <v>11117</v>
      </c>
      <c r="X42" s="219">
        <f>X43+X44+X45+X46+X47+X48</f>
        <v>0</v>
      </c>
      <c r="Y42" s="220">
        <f t="shared" ref="Y42" si="162">X42/W42</f>
        <v>0</v>
      </c>
      <c r="Z42" s="219">
        <f t="shared" ref="Z42:AA42" si="163">Z43+Z44+Z45+Z46+Z47+Z48</f>
        <v>11005.2</v>
      </c>
      <c r="AA42" s="219">
        <f t="shared" si="163"/>
        <v>0</v>
      </c>
      <c r="AB42" s="220">
        <f t="shared" ref="AB42" si="164">AA42/Z42</f>
        <v>0</v>
      </c>
      <c r="AC42" s="219">
        <f t="shared" ref="AC42:AD42" si="165">AC43+AC44+AC45+AC46+AC47+AC48</f>
        <v>11117</v>
      </c>
      <c r="AD42" s="219">
        <f t="shared" si="165"/>
        <v>0</v>
      </c>
      <c r="AE42" s="220">
        <f t="shared" ref="AE42" si="166">AD42/AC42</f>
        <v>0</v>
      </c>
      <c r="AF42" s="219">
        <f t="shared" ref="AF42:AG42" si="167">AF43+AF44+AF45+AF46+AF47+AF48</f>
        <v>14642.5</v>
      </c>
      <c r="AG42" s="219">
        <f t="shared" si="167"/>
        <v>0</v>
      </c>
      <c r="AH42" s="220">
        <f t="shared" ref="AH42" si="168">AG42/AF42</f>
        <v>0</v>
      </c>
      <c r="AI42" s="219">
        <f t="shared" ref="AI42:AJ42" si="169">AI43+AI44+AI45+AI46+AI47+AI48</f>
        <v>15834.5</v>
      </c>
      <c r="AJ42" s="219">
        <f t="shared" si="169"/>
        <v>0</v>
      </c>
      <c r="AK42" s="221">
        <f>AJ42/AI42</f>
        <v>0</v>
      </c>
      <c r="AL42" s="219">
        <f t="shared" ref="AL42:AM42" si="170">AL43+AL44+AL45+AL46+AL47+AL48</f>
        <v>15420.5</v>
      </c>
      <c r="AM42" s="219">
        <f t="shared" si="170"/>
        <v>0</v>
      </c>
      <c r="AN42" s="221">
        <f>AM42/AL42</f>
        <v>0</v>
      </c>
      <c r="AO42" s="219">
        <f>AO43+AO44+AO45+AO46+AO47+AO48</f>
        <v>17445.900000000001</v>
      </c>
      <c r="AP42" s="219">
        <f>AP43+AP44+AP45+AP46+AP47+AP48</f>
        <v>0</v>
      </c>
      <c r="AQ42" s="220">
        <f t="shared" ref="AQ42" si="171">AP42/AO42</f>
        <v>0</v>
      </c>
      <c r="AR42" s="373" t="s">
        <v>509</v>
      </c>
    </row>
    <row r="43" spans="1:44" s="310" customFormat="1" ht="126" customHeight="1">
      <c r="A43" s="704"/>
      <c r="B43" s="701"/>
      <c r="C43" s="701"/>
      <c r="D43" s="332" t="s">
        <v>37</v>
      </c>
      <c r="E43" s="333">
        <f>H43+K43+N43+Q43+T43+W43+Z43+AC43+AF43+AI43+AL43+AO43</f>
        <v>0</v>
      </c>
      <c r="F43" s="333">
        <f>I43+L43+O43+R43+U43+X43+AA43+AD43+AG43+AJ43+AM43+AP43</f>
        <v>0</v>
      </c>
      <c r="G43" s="220"/>
      <c r="H43" s="333">
        <f>H50</f>
        <v>0</v>
      </c>
      <c r="I43" s="333">
        <f>I50</f>
        <v>0</v>
      </c>
      <c r="J43" s="223"/>
      <c r="K43" s="333">
        <v>0</v>
      </c>
      <c r="L43" s="333">
        <v>0</v>
      </c>
      <c r="M43" s="223"/>
      <c r="N43" s="333">
        <v>0</v>
      </c>
      <c r="O43" s="333">
        <f>O50</f>
        <v>0</v>
      </c>
      <c r="P43" s="223"/>
      <c r="Q43" s="333">
        <f>Q50</f>
        <v>0</v>
      </c>
      <c r="R43" s="333">
        <f>R50</f>
        <v>0</v>
      </c>
      <c r="S43" s="223"/>
      <c r="T43" s="333">
        <f>T50</f>
        <v>0</v>
      </c>
      <c r="U43" s="333">
        <f>U50</f>
        <v>0</v>
      </c>
      <c r="V43" s="223"/>
      <c r="W43" s="333">
        <f>W50</f>
        <v>0</v>
      </c>
      <c r="X43" s="333">
        <f>X50</f>
        <v>0</v>
      </c>
      <c r="Y43" s="223"/>
      <c r="Z43" s="333"/>
      <c r="AA43" s="333"/>
      <c r="AB43" s="220"/>
      <c r="AC43" s="333"/>
      <c r="AD43" s="333">
        <f t="shared" ref="AD43" si="172">AD50</f>
        <v>0</v>
      </c>
      <c r="AE43" s="223"/>
      <c r="AF43" s="333"/>
      <c r="AG43" s="333">
        <f t="shared" ref="AG43" si="173">AG50</f>
        <v>0</v>
      </c>
      <c r="AH43" s="223"/>
      <c r="AI43" s="329"/>
      <c r="AJ43" s="333">
        <v>0</v>
      </c>
      <c r="AK43" s="223"/>
      <c r="AL43" s="333">
        <v>0</v>
      </c>
      <c r="AM43" s="333">
        <v>0</v>
      </c>
      <c r="AN43" s="223"/>
      <c r="AO43" s="333">
        <v>0</v>
      </c>
      <c r="AP43" s="333">
        <v>0</v>
      </c>
      <c r="AQ43" s="367"/>
      <c r="AR43" s="374"/>
    </row>
    <row r="44" spans="1:44" s="310" customFormat="1" ht="188.25" customHeight="1">
      <c r="A44" s="704"/>
      <c r="B44" s="701"/>
      <c r="C44" s="701"/>
      <c r="D44" s="331" t="s">
        <v>2</v>
      </c>
      <c r="E44" s="333">
        <f>H44+K44+N44+Q44+T44+W44+Z44+AC44+AF44+AI44+AL44+AO44</f>
        <v>163340.4</v>
      </c>
      <c r="F44" s="333">
        <f t="shared" ref="E44:F45" si="174">I44+L44+O44+R44+U44+X44+AA44+AD44+AG44+AJ44+AM44+AP44</f>
        <v>37793.5</v>
      </c>
      <c r="G44" s="220">
        <f>F44/E44</f>
        <v>0.23137876483711317</v>
      </c>
      <c r="H44" s="333">
        <v>12630</v>
      </c>
      <c r="I44" s="333">
        <v>12630</v>
      </c>
      <c r="J44" s="220">
        <f t="shared" ref="J44" si="175">I44/H44</f>
        <v>1</v>
      </c>
      <c r="K44" s="333">
        <v>12630</v>
      </c>
      <c r="L44" s="333">
        <v>12630</v>
      </c>
      <c r="M44" s="220">
        <f t="shared" ref="M44" si="176">L44/K44</f>
        <v>1</v>
      </c>
      <c r="N44" s="333">
        <v>12533.5</v>
      </c>
      <c r="O44" s="333">
        <v>12533.5</v>
      </c>
      <c r="P44" s="220">
        <f t="shared" ref="P44" si="177">O44/N44</f>
        <v>1</v>
      </c>
      <c r="Q44" s="333">
        <v>11770.9</v>
      </c>
      <c r="R44" s="333"/>
      <c r="S44" s="220">
        <f t="shared" ref="S44" si="178">R44/Q44</f>
        <v>0</v>
      </c>
      <c r="T44" s="333">
        <v>17193.400000000001</v>
      </c>
      <c r="U44" s="333"/>
      <c r="V44" s="220">
        <f t="shared" ref="V44" si="179">U44/T44</f>
        <v>0</v>
      </c>
      <c r="W44" s="333">
        <v>11117</v>
      </c>
      <c r="X44" s="333"/>
      <c r="Y44" s="220">
        <f t="shared" ref="Y44" si="180">X44/W44</f>
        <v>0</v>
      </c>
      <c r="Z44" s="333">
        <v>11005.2</v>
      </c>
      <c r="AA44" s="333"/>
      <c r="AB44" s="220">
        <f t="shared" ref="AB44" si="181">AA44/Z44</f>
        <v>0</v>
      </c>
      <c r="AC44" s="333">
        <v>11117</v>
      </c>
      <c r="AD44" s="333"/>
      <c r="AE44" s="220">
        <f t="shared" ref="AE44" si="182">AD44/AC44</f>
        <v>0</v>
      </c>
      <c r="AF44" s="333">
        <v>14642.5</v>
      </c>
      <c r="AG44" s="333"/>
      <c r="AH44" s="220">
        <f t="shared" ref="AH44" si="183">AG44/AF44</f>
        <v>0</v>
      </c>
      <c r="AI44" s="333">
        <v>15834.5</v>
      </c>
      <c r="AJ44" s="333"/>
      <c r="AK44" s="220">
        <f>AJ44/AI44</f>
        <v>0</v>
      </c>
      <c r="AL44" s="333">
        <v>15420.5</v>
      </c>
      <c r="AM44" s="333"/>
      <c r="AN44" s="220">
        <f>AM44/AL44</f>
        <v>0</v>
      </c>
      <c r="AO44" s="333">
        <v>17445.900000000001</v>
      </c>
      <c r="AP44" s="333"/>
      <c r="AQ44" s="220">
        <f t="shared" ref="AQ44" si="184">AP44/AO44</f>
        <v>0</v>
      </c>
      <c r="AR44" s="374" t="s">
        <v>510</v>
      </c>
    </row>
    <row r="45" spans="1:44" s="310" customFormat="1" ht="69.75" customHeight="1" thickBot="1">
      <c r="A45" s="704"/>
      <c r="B45" s="701"/>
      <c r="C45" s="701"/>
      <c r="D45" s="331" t="s">
        <v>284</v>
      </c>
      <c r="E45" s="333">
        <f t="shared" si="174"/>
        <v>0</v>
      </c>
      <c r="F45" s="333">
        <v>0</v>
      </c>
      <c r="G45" s="344"/>
      <c r="H45" s="333">
        <v>0</v>
      </c>
      <c r="I45" s="333">
        <v>0</v>
      </c>
      <c r="J45" s="223"/>
      <c r="K45" s="333">
        <v>0</v>
      </c>
      <c r="L45" s="333">
        <v>0</v>
      </c>
      <c r="M45" s="223"/>
      <c r="N45" s="333">
        <v>0</v>
      </c>
      <c r="O45" s="333">
        <v>0</v>
      </c>
      <c r="P45" s="223"/>
      <c r="Q45" s="333">
        <v>0</v>
      </c>
      <c r="R45" s="333"/>
      <c r="S45" s="223"/>
      <c r="T45" s="333">
        <v>0</v>
      </c>
      <c r="U45" s="333"/>
      <c r="V45" s="223"/>
      <c r="W45" s="333">
        <v>0</v>
      </c>
      <c r="X45" s="333"/>
      <c r="Y45" s="223"/>
      <c r="Z45" s="333">
        <v>0</v>
      </c>
      <c r="AA45" s="333"/>
      <c r="AB45" s="223"/>
      <c r="AC45" s="333">
        <v>0</v>
      </c>
      <c r="AD45" s="333"/>
      <c r="AE45" s="223"/>
      <c r="AF45" s="333">
        <v>0</v>
      </c>
      <c r="AG45" s="333"/>
      <c r="AH45" s="223"/>
      <c r="AI45" s="329">
        <v>0</v>
      </c>
      <c r="AJ45" s="333">
        <v>0</v>
      </c>
      <c r="AK45" s="223"/>
      <c r="AL45" s="333">
        <v>0</v>
      </c>
      <c r="AM45" s="333">
        <v>0</v>
      </c>
      <c r="AN45" s="223"/>
      <c r="AO45" s="333">
        <v>0</v>
      </c>
      <c r="AP45" s="333">
        <v>0</v>
      </c>
      <c r="AQ45" s="367"/>
      <c r="AR45" s="374"/>
    </row>
    <row r="46" spans="1:44" s="310" customFormat="1" ht="351" customHeight="1">
      <c r="A46" s="704"/>
      <c r="B46" s="701"/>
      <c r="C46" s="701"/>
      <c r="D46" s="331" t="s">
        <v>292</v>
      </c>
      <c r="E46" s="219">
        <f>H46+K46+N46+Q46+T46+W46+Z46+AC46+AF46+AI46+AL46+AO46</f>
        <v>0</v>
      </c>
      <c r="F46" s="219">
        <f>I46+L46+O46+R46+U46+X46+AA46+AD46+AG46+AJ46+AM46+AP46</f>
        <v>0</v>
      </c>
      <c r="G46" s="344"/>
      <c r="H46" s="333">
        <f t="shared" ref="H46:I46" si="185">H56</f>
        <v>0</v>
      </c>
      <c r="I46" s="333">
        <f t="shared" si="185"/>
        <v>0</v>
      </c>
      <c r="J46" s="223"/>
      <c r="K46" s="333">
        <f t="shared" ref="K46:L46" si="186">K56</f>
        <v>0</v>
      </c>
      <c r="L46" s="333">
        <f t="shared" si="186"/>
        <v>0</v>
      </c>
      <c r="M46" s="223"/>
      <c r="N46" s="333">
        <f t="shared" ref="N46:O46" si="187">N56</f>
        <v>0</v>
      </c>
      <c r="O46" s="333">
        <f t="shared" si="187"/>
        <v>0</v>
      </c>
      <c r="P46" s="223"/>
      <c r="Q46" s="333">
        <f t="shared" ref="Q46:R46" si="188">Q56</f>
        <v>0</v>
      </c>
      <c r="R46" s="333">
        <f t="shared" si="188"/>
        <v>0</v>
      </c>
      <c r="S46" s="223"/>
      <c r="T46" s="333">
        <f t="shared" ref="T46:U46" si="189">T56</f>
        <v>0</v>
      </c>
      <c r="U46" s="333">
        <f t="shared" si="189"/>
        <v>0</v>
      </c>
      <c r="V46" s="223"/>
      <c r="W46" s="333">
        <f t="shared" ref="W46:X46" si="190">W56</f>
        <v>0</v>
      </c>
      <c r="X46" s="333">
        <f t="shared" si="190"/>
        <v>0</v>
      </c>
      <c r="Y46" s="223"/>
      <c r="Z46" s="333">
        <f t="shared" ref="Z46:AA46" si="191">Z56</f>
        <v>0</v>
      </c>
      <c r="AA46" s="333">
        <f t="shared" si="191"/>
        <v>0</v>
      </c>
      <c r="AB46" s="223"/>
      <c r="AC46" s="333">
        <f t="shared" ref="AC46:AD46" si="192">AC56</f>
        <v>0</v>
      </c>
      <c r="AD46" s="333">
        <f t="shared" si="192"/>
        <v>0</v>
      </c>
      <c r="AE46" s="223"/>
      <c r="AF46" s="333">
        <f t="shared" ref="AF46:AG46" si="193">AF56</f>
        <v>0</v>
      </c>
      <c r="AG46" s="333">
        <f t="shared" si="193"/>
        <v>0</v>
      </c>
      <c r="AH46" s="223"/>
      <c r="AI46" s="329">
        <v>0</v>
      </c>
      <c r="AJ46" s="333">
        <f t="shared" ref="AJ46" si="194">AJ56</f>
        <v>0</v>
      </c>
      <c r="AK46" s="223"/>
      <c r="AL46" s="333">
        <f t="shared" ref="AL46:AM46" si="195">AL56</f>
        <v>0</v>
      </c>
      <c r="AM46" s="333">
        <f t="shared" si="195"/>
        <v>0</v>
      </c>
      <c r="AN46" s="223"/>
      <c r="AO46" s="333">
        <f t="shared" ref="AO46:AP46" si="196">AO56</f>
        <v>0</v>
      </c>
      <c r="AP46" s="333">
        <f t="shared" si="196"/>
        <v>0</v>
      </c>
      <c r="AQ46" s="367"/>
      <c r="AR46" s="374"/>
    </row>
    <row r="47" spans="1:44" s="310" customFormat="1" ht="114.75" customHeight="1">
      <c r="A47" s="704"/>
      <c r="B47" s="701"/>
      <c r="C47" s="701"/>
      <c r="D47" s="331" t="s">
        <v>285</v>
      </c>
      <c r="E47" s="333">
        <f>H47+K47+N47+Q47+T47+W47+Z47+AC47+AF47+AI47+AL47+AO47</f>
        <v>0</v>
      </c>
      <c r="F47" s="333">
        <f>I47+L47+O47+R47+U47+X47+AA47+AD47+AG47+AJ47+AM47+AP47</f>
        <v>0</v>
      </c>
      <c r="G47" s="344"/>
      <c r="H47" s="333">
        <f t="shared" ref="H47:I47" si="197">H57</f>
        <v>0</v>
      </c>
      <c r="I47" s="333">
        <f t="shared" si="197"/>
        <v>0</v>
      </c>
      <c r="J47" s="223"/>
      <c r="K47" s="333">
        <f t="shared" ref="K47:L47" si="198">K57</f>
        <v>0</v>
      </c>
      <c r="L47" s="333">
        <f t="shared" si="198"/>
        <v>0</v>
      </c>
      <c r="M47" s="223"/>
      <c r="N47" s="333">
        <f t="shared" ref="N47:O47" si="199">N57</f>
        <v>0</v>
      </c>
      <c r="O47" s="333">
        <f t="shared" si="199"/>
        <v>0</v>
      </c>
      <c r="P47" s="223"/>
      <c r="Q47" s="333">
        <f t="shared" ref="Q47:R47" si="200">Q57</f>
        <v>0</v>
      </c>
      <c r="R47" s="333">
        <f t="shared" si="200"/>
        <v>0</v>
      </c>
      <c r="S47" s="223"/>
      <c r="T47" s="333">
        <f t="shared" ref="T47:U47" si="201">T57</f>
        <v>0</v>
      </c>
      <c r="U47" s="333">
        <f t="shared" si="201"/>
        <v>0</v>
      </c>
      <c r="V47" s="223"/>
      <c r="W47" s="333">
        <f t="shared" ref="W47:X47" si="202">W57</f>
        <v>0</v>
      </c>
      <c r="X47" s="333">
        <f t="shared" si="202"/>
        <v>0</v>
      </c>
      <c r="Y47" s="223"/>
      <c r="Z47" s="333">
        <f t="shared" ref="Z47:AA47" si="203">Z57</f>
        <v>0</v>
      </c>
      <c r="AA47" s="333">
        <f t="shared" si="203"/>
        <v>0</v>
      </c>
      <c r="AB47" s="223"/>
      <c r="AC47" s="333">
        <f t="shared" ref="AC47:AD47" si="204">AC57</f>
        <v>0</v>
      </c>
      <c r="AD47" s="333">
        <f t="shared" si="204"/>
        <v>0</v>
      </c>
      <c r="AE47" s="223"/>
      <c r="AF47" s="333">
        <f t="shared" ref="AF47:AG47" si="205">AF57</f>
        <v>0</v>
      </c>
      <c r="AG47" s="333">
        <f t="shared" si="205"/>
        <v>0</v>
      </c>
      <c r="AH47" s="223"/>
      <c r="AI47" s="333">
        <f t="shared" ref="AI47:AJ47" si="206">AI57</f>
        <v>0</v>
      </c>
      <c r="AJ47" s="333">
        <f t="shared" si="206"/>
        <v>0</v>
      </c>
      <c r="AK47" s="223"/>
      <c r="AL47" s="333">
        <f t="shared" ref="AL47:AM47" si="207">AL57</f>
        <v>0</v>
      </c>
      <c r="AM47" s="333">
        <f t="shared" si="207"/>
        <v>0</v>
      </c>
      <c r="AN47" s="223"/>
      <c r="AO47" s="333">
        <f t="shared" ref="AO47:AP47" si="208">AO57</f>
        <v>0</v>
      </c>
      <c r="AP47" s="333">
        <f t="shared" si="208"/>
        <v>0</v>
      </c>
      <c r="AQ47" s="367"/>
      <c r="AR47" s="374"/>
    </row>
    <row r="48" spans="1:44" s="310" customFormat="1" ht="144.75" customHeight="1" thickBot="1">
      <c r="A48" s="705"/>
      <c r="B48" s="702"/>
      <c r="C48" s="702"/>
      <c r="D48" s="305" t="s">
        <v>43</v>
      </c>
      <c r="E48" s="227">
        <f t="shared" ref="E48:F48" si="209">H48+K48+N48+Q48+T48+W48+Z48+AC48+AF48+AI48+AL48+AO48</f>
        <v>0</v>
      </c>
      <c r="F48" s="227">
        <f t="shared" si="209"/>
        <v>0</v>
      </c>
      <c r="G48" s="376"/>
      <c r="H48" s="227">
        <f t="shared" ref="H48:I48" si="210">H58</f>
        <v>0</v>
      </c>
      <c r="I48" s="227">
        <f t="shared" si="210"/>
        <v>0</v>
      </c>
      <c r="J48" s="372"/>
      <c r="K48" s="227">
        <f t="shared" ref="K48:L48" si="211">K58</f>
        <v>0</v>
      </c>
      <c r="L48" s="227">
        <f t="shared" si="211"/>
        <v>0</v>
      </c>
      <c r="M48" s="372"/>
      <c r="N48" s="227">
        <f t="shared" ref="N48:O48" si="212">N58</f>
        <v>0</v>
      </c>
      <c r="O48" s="227">
        <f t="shared" si="212"/>
        <v>0</v>
      </c>
      <c r="P48" s="372"/>
      <c r="Q48" s="227">
        <f t="shared" ref="Q48:R48" si="213">Q58</f>
        <v>0</v>
      </c>
      <c r="R48" s="227">
        <f t="shared" si="213"/>
        <v>0</v>
      </c>
      <c r="S48" s="372"/>
      <c r="T48" s="227">
        <f t="shared" ref="T48:U48" si="214">T58</f>
        <v>0</v>
      </c>
      <c r="U48" s="227">
        <f t="shared" si="214"/>
        <v>0</v>
      </c>
      <c r="V48" s="372"/>
      <c r="W48" s="227">
        <f t="shared" ref="W48:X48" si="215">W58</f>
        <v>0</v>
      </c>
      <c r="X48" s="227">
        <f t="shared" si="215"/>
        <v>0</v>
      </c>
      <c r="Y48" s="372"/>
      <c r="Z48" s="227">
        <f t="shared" ref="Z48:AA48" si="216">Z58</f>
        <v>0</v>
      </c>
      <c r="AA48" s="227">
        <f t="shared" si="216"/>
        <v>0</v>
      </c>
      <c r="AB48" s="372"/>
      <c r="AC48" s="227">
        <f t="shared" ref="AC48:AD48" si="217">AC58</f>
        <v>0</v>
      </c>
      <c r="AD48" s="227">
        <f t="shared" si="217"/>
        <v>0</v>
      </c>
      <c r="AE48" s="372"/>
      <c r="AF48" s="227">
        <f t="shared" ref="AF48:AG48" si="218">AF58</f>
        <v>0</v>
      </c>
      <c r="AG48" s="227">
        <f t="shared" si="218"/>
        <v>0</v>
      </c>
      <c r="AH48" s="372"/>
      <c r="AI48" s="227">
        <f t="shared" ref="AI48:AJ48" si="219">AI58</f>
        <v>0</v>
      </c>
      <c r="AJ48" s="227">
        <f t="shared" si="219"/>
        <v>0</v>
      </c>
      <c r="AK48" s="372"/>
      <c r="AL48" s="227">
        <f t="shared" ref="AL48:AM48" si="220">AL58</f>
        <v>0</v>
      </c>
      <c r="AM48" s="227">
        <f t="shared" si="220"/>
        <v>0</v>
      </c>
      <c r="AN48" s="372"/>
      <c r="AO48" s="227">
        <f t="shared" ref="AO48:AP48" si="221">AO58</f>
        <v>0</v>
      </c>
      <c r="AP48" s="227">
        <f t="shared" si="221"/>
        <v>0</v>
      </c>
      <c r="AQ48" s="377"/>
      <c r="AR48" s="374"/>
    </row>
    <row r="49" spans="1:44" s="310" customFormat="1" ht="107.25" customHeight="1">
      <c r="A49" s="712" t="s">
        <v>296</v>
      </c>
      <c r="B49" s="707" t="s">
        <v>411</v>
      </c>
      <c r="C49" s="707"/>
      <c r="D49" s="378" t="s">
        <v>41</v>
      </c>
      <c r="E49" s="299">
        <f>H49+K49+N49+Q49+T49+W49+Z49+AC49+AF49+AI49+AL49+AO49</f>
        <v>598564.79999999993</v>
      </c>
      <c r="F49" s="299">
        <f>I49+L49+O49+R49+U49+X49+AA49+AD49+AG49+AJ49+AM49+AP49</f>
        <v>151465.1</v>
      </c>
      <c r="G49" s="301">
        <f>F49/E49</f>
        <v>0.25304712204927526</v>
      </c>
      <c r="H49" s="299">
        <f>H59+H68+H103+H174</f>
        <v>16856</v>
      </c>
      <c r="I49" s="299">
        <f>I59+I68+I103+I174</f>
        <v>16856</v>
      </c>
      <c r="J49" s="220">
        <f t="shared" ref="J49" si="222">I49/H49</f>
        <v>1</v>
      </c>
      <c r="K49" s="299">
        <f>K59+K68+K103+K174</f>
        <v>25006.3</v>
      </c>
      <c r="L49" s="299">
        <f>L59+L68+L103+L174</f>
        <v>25006.3</v>
      </c>
      <c r="M49" s="300">
        <f>L49/K49</f>
        <v>1</v>
      </c>
      <c r="N49" s="299">
        <f>N59+N68+N103+N174</f>
        <v>111914.59999999999</v>
      </c>
      <c r="O49" s="299">
        <f>O59+O68+O103+O174</f>
        <v>109602.8</v>
      </c>
      <c r="P49" s="300">
        <f>O49/N49</f>
        <v>0.97934317774445878</v>
      </c>
      <c r="Q49" s="299">
        <f>Q59+Q68+Q103+Q174</f>
        <v>75817.200000000012</v>
      </c>
      <c r="R49" s="299">
        <f>R59+R68+R103+R174</f>
        <v>0</v>
      </c>
      <c r="S49" s="221">
        <f>R49/Q49</f>
        <v>0</v>
      </c>
      <c r="T49" s="299">
        <f>T59+T68+T103+T174</f>
        <v>42482.5</v>
      </c>
      <c r="U49" s="299">
        <f>U59+U68+U103+U174</f>
        <v>0</v>
      </c>
      <c r="V49" s="221">
        <f>U49/T49</f>
        <v>0</v>
      </c>
      <c r="W49" s="299">
        <f>W59+W68+W103+W174</f>
        <v>43971.6</v>
      </c>
      <c r="X49" s="299">
        <f>X59+X68+X103+X174</f>
        <v>0</v>
      </c>
      <c r="Y49" s="221">
        <f>X49/W49</f>
        <v>0</v>
      </c>
      <c r="Z49" s="299">
        <f>Z59+Z68+Z103+Z174</f>
        <v>43673.8</v>
      </c>
      <c r="AA49" s="299">
        <f>AA59+AA68+AA103+AA174</f>
        <v>0</v>
      </c>
      <c r="AB49" s="221">
        <f>AA49/Z49</f>
        <v>0</v>
      </c>
      <c r="AC49" s="299">
        <f>AC59+AC68+AC103+AC174</f>
        <v>42446.2</v>
      </c>
      <c r="AD49" s="299">
        <f>AD59+AD68+AD103+AD174</f>
        <v>0</v>
      </c>
      <c r="AE49" s="221">
        <f>AD49/AC49</f>
        <v>0</v>
      </c>
      <c r="AF49" s="299">
        <f>AF59+AF68+AF103+AF174</f>
        <v>54306.400000000001</v>
      </c>
      <c r="AG49" s="299">
        <f>AG59+AG68+AG103+AG174</f>
        <v>0</v>
      </c>
      <c r="AH49" s="221">
        <f>AG49/AF49</f>
        <v>0</v>
      </c>
      <c r="AI49" s="299">
        <f>AI59+AI68+AI103+AI174</f>
        <v>43088.099999999991</v>
      </c>
      <c r="AJ49" s="299">
        <f>AJ59+AJ68+AJ103+AJ174</f>
        <v>0</v>
      </c>
      <c r="AK49" s="300">
        <f>AJ49/AI49</f>
        <v>0</v>
      </c>
      <c r="AL49" s="299">
        <f>AL59+AL68+AL103+AL174</f>
        <v>43270.1</v>
      </c>
      <c r="AM49" s="299">
        <f>AM59+AM68+AM103+AM174</f>
        <v>0</v>
      </c>
      <c r="AN49" s="300">
        <f>AM49/AL49</f>
        <v>0</v>
      </c>
      <c r="AO49" s="299">
        <f t="shared" ref="AO49:AP51" si="223">AO59+AO68+AO103+AO174</f>
        <v>55732</v>
      </c>
      <c r="AP49" s="299">
        <f t="shared" si="223"/>
        <v>0</v>
      </c>
      <c r="AQ49" s="221">
        <f>AP49/AO49</f>
        <v>0</v>
      </c>
      <c r="AR49" s="379" t="s">
        <v>511</v>
      </c>
    </row>
    <row r="50" spans="1:44" s="310" customFormat="1" ht="281.25" customHeight="1" thickBot="1">
      <c r="A50" s="704"/>
      <c r="B50" s="701"/>
      <c r="C50" s="701"/>
      <c r="D50" s="332" t="s">
        <v>37</v>
      </c>
      <c r="E50" s="333">
        <f>H50+K50+N50+Q50+T50+W50+Z50+AC50+AF50+AI50+AL50+AO50</f>
        <v>4160.5999999999995</v>
      </c>
      <c r="F50" s="333">
        <f>I50+L50+O50+R50+U50+X50+AA50+AD50+AG50+AJ50+AM50+AP50</f>
        <v>1040.0999999999999</v>
      </c>
      <c r="G50" s="220">
        <f t="shared" ref="G50:G53" si="224">F50/E50</f>
        <v>0.24998798250252369</v>
      </c>
      <c r="H50" s="333">
        <f>H60+H69+H104+H140+H175</f>
        <v>0</v>
      </c>
      <c r="I50" s="333">
        <f>I60+I69+I104+I140+I175</f>
        <v>0</v>
      </c>
      <c r="J50" s="223"/>
      <c r="K50" s="333">
        <f>K60+K69+K104+K140+K175</f>
        <v>1040.0999999999999</v>
      </c>
      <c r="L50" s="333">
        <f>L60+L69+L104+L140+L175</f>
        <v>1040.0999999999999</v>
      </c>
      <c r="M50" s="220">
        <f>L50/K50</f>
        <v>1</v>
      </c>
      <c r="N50" s="333">
        <f>N60+N69+N104+N140+N175</f>
        <v>2311.8000000000002</v>
      </c>
      <c r="O50" s="333">
        <f>O60+O69+O104+O140+O175</f>
        <v>0</v>
      </c>
      <c r="P50" s="223"/>
      <c r="Q50" s="333">
        <f>Q60+Q69+Q104+Q140+Q175</f>
        <v>0</v>
      </c>
      <c r="R50" s="333">
        <f>R60+R69+R104+R140+R175</f>
        <v>0</v>
      </c>
      <c r="S50" s="223"/>
      <c r="T50" s="333">
        <f>T60+T69+T104+T140+T175</f>
        <v>0</v>
      </c>
      <c r="U50" s="333">
        <f>U60+U69+U104+U140+U175</f>
        <v>0</v>
      </c>
      <c r="V50" s="223"/>
      <c r="W50" s="333">
        <f>W60+W69+W104+W140+W175</f>
        <v>0</v>
      </c>
      <c r="X50" s="333">
        <f>X60+X69+X104+X140+X175</f>
        <v>0</v>
      </c>
      <c r="Y50" s="223"/>
      <c r="Z50" s="333">
        <f>Z60+Z69+Z104+Z140+Z175</f>
        <v>291.60000000000002</v>
      </c>
      <c r="AA50" s="333">
        <f>AA60+AA69+AA104+AA140+AA175</f>
        <v>0</v>
      </c>
      <c r="AB50" s="220">
        <f t="shared" ref="AB50:AB51" si="225">AA50/Z50</f>
        <v>0</v>
      </c>
      <c r="AC50" s="333">
        <f>AC60+AC69+AC104+AC140+AC175</f>
        <v>0</v>
      </c>
      <c r="AD50" s="333">
        <f>AD60+AD69+AD104+AD140+AD175</f>
        <v>0</v>
      </c>
      <c r="AE50" s="223"/>
      <c r="AF50" s="333">
        <f>AF60+AF69+AF104+AF140+AF175</f>
        <v>0</v>
      </c>
      <c r="AG50" s="333">
        <f>AG60+AG69+AG104+AG140+AG175</f>
        <v>0</v>
      </c>
      <c r="AH50" s="223"/>
      <c r="AI50" s="333">
        <f>AI60+AI69+AI104+AI140+AI175</f>
        <v>268.2</v>
      </c>
      <c r="AJ50" s="333">
        <f>AJ60+AJ69+AJ104+AJ140+AJ175</f>
        <v>0</v>
      </c>
      <c r="AK50" s="220">
        <f t="shared" ref="AK50:AK59" si="226">AJ50/AI50</f>
        <v>0</v>
      </c>
      <c r="AL50" s="333">
        <f>+AL36</f>
        <v>0</v>
      </c>
      <c r="AM50" s="333">
        <f>AM60+AM69+AM104+AM175</f>
        <v>0</v>
      </c>
      <c r="AN50" s="223"/>
      <c r="AO50" s="333">
        <f t="shared" si="223"/>
        <v>248.9</v>
      </c>
      <c r="AP50" s="333">
        <f t="shared" si="223"/>
        <v>0</v>
      </c>
      <c r="AQ50" s="220">
        <f t="shared" ref="AQ50" si="227">AP50/AO50</f>
        <v>0</v>
      </c>
      <c r="AR50" s="374" t="s">
        <v>499</v>
      </c>
    </row>
    <row r="51" spans="1:44" s="310" customFormat="1" ht="390" customHeight="1">
      <c r="A51" s="704"/>
      <c r="B51" s="701"/>
      <c r="C51" s="701"/>
      <c r="D51" s="633" t="s">
        <v>2</v>
      </c>
      <c r="E51" s="624">
        <f t="shared" ref="E51:F58" si="228">H51+K51+N51+Q51+T51+W51+Z51+AC51+AF51+AI51+AL51+AO51</f>
        <v>16649.899999999998</v>
      </c>
      <c r="F51" s="624">
        <f t="shared" si="228"/>
        <v>2950.7</v>
      </c>
      <c r="G51" s="642">
        <f t="shared" si="224"/>
        <v>0.17722028360530695</v>
      </c>
      <c r="H51" s="624">
        <f>H61+H70+H105+H176</f>
        <v>306.3</v>
      </c>
      <c r="I51" s="624">
        <f>I61+I70+I105+I176</f>
        <v>306.3</v>
      </c>
      <c r="J51" s="627">
        <f>I51/H51</f>
        <v>1</v>
      </c>
      <c r="K51" s="624">
        <f>K61+K70+K105+K176</f>
        <v>2160.1999999999998</v>
      </c>
      <c r="L51" s="624">
        <f>L61+L70+L105</f>
        <v>2160.1999999999998</v>
      </c>
      <c r="M51" s="627">
        <f>L51/K51</f>
        <v>1</v>
      </c>
      <c r="N51" s="624">
        <f>N61+N70+N105+N176</f>
        <v>484.20000000000005</v>
      </c>
      <c r="O51" s="624">
        <f>O61+O70+O105+O176</f>
        <v>484.20000000000005</v>
      </c>
      <c r="P51" s="627">
        <f>O51/N51</f>
        <v>1</v>
      </c>
      <c r="Q51" s="624">
        <f>Q61+Q70+Q105+Q176</f>
        <v>12149.1</v>
      </c>
      <c r="R51" s="624">
        <f>R61+R70+R105+R176</f>
        <v>0</v>
      </c>
      <c r="S51" s="627">
        <f>R51/Q51</f>
        <v>0</v>
      </c>
      <c r="T51" s="624">
        <f>T61+T70+T105+T176</f>
        <v>211.9</v>
      </c>
      <c r="U51" s="624">
        <f>U61+U70+U105+U176</f>
        <v>0</v>
      </c>
      <c r="V51" s="627">
        <f>U51/T51*1</f>
        <v>0</v>
      </c>
      <c r="W51" s="624">
        <f>W61+W70+W105+W176</f>
        <v>64.099999999999994</v>
      </c>
      <c r="X51" s="624">
        <f>X61+X70+X105+X176</f>
        <v>0</v>
      </c>
      <c r="Y51" s="627">
        <f>X51/W51*1</f>
        <v>0</v>
      </c>
      <c r="Z51" s="624">
        <f>Z61+Z70+Z105+Z176</f>
        <v>412.3</v>
      </c>
      <c r="AA51" s="624">
        <f>AA61+AA70+AA105+AA176</f>
        <v>0</v>
      </c>
      <c r="AB51" s="627">
        <f t="shared" si="225"/>
        <v>0</v>
      </c>
      <c r="AC51" s="624">
        <f>AC61+AC70+AC105+AC176</f>
        <v>175.6</v>
      </c>
      <c r="AD51" s="624">
        <f>AD61+AD70+AD105+AD176</f>
        <v>0</v>
      </c>
      <c r="AE51" s="627">
        <f t="shared" ref="AE51" si="229">AD51/AC51</f>
        <v>0</v>
      </c>
      <c r="AF51" s="624">
        <f>AF61+AF70+AF105+AF176</f>
        <v>181.5</v>
      </c>
      <c r="AG51" s="624">
        <f>AG61+AG70+AG105+AG176</f>
        <v>0</v>
      </c>
      <c r="AH51" s="711">
        <f>AG51/AF51</f>
        <v>0</v>
      </c>
      <c r="AI51" s="624">
        <f>AI61+AI70+AI105+AI176</f>
        <v>109.9</v>
      </c>
      <c r="AJ51" s="624">
        <f>AJ61+AJ70+AJ105+AJ176</f>
        <v>0</v>
      </c>
      <c r="AK51" s="627">
        <f t="shared" si="226"/>
        <v>0</v>
      </c>
      <c r="AL51" s="624">
        <f>AL61+AL70+AL105+AL176</f>
        <v>163.30000000000001</v>
      </c>
      <c r="AM51" s="624">
        <f>AM61+AM70+AM105+AM176</f>
        <v>0</v>
      </c>
      <c r="AN51" s="627">
        <f t="shared" ref="AN51" si="230">AM51/AL51</f>
        <v>0</v>
      </c>
      <c r="AO51" s="624">
        <f t="shared" si="223"/>
        <v>231.5</v>
      </c>
      <c r="AP51" s="624">
        <f t="shared" si="223"/>
        <v>0</v>
      </c>
      <c r="AQ51" s="711">
        <f>AP51/AO51</f>
        <v>0</v>
      </c>
      <c r="AR51" s="630" t="s">
        <v>533</v>
      </c>
    </row>
    <row r="52" spans="1:44" s="310" customFormat="1" ht="409.5" customHeight="1" thickBot="1">
      <c r="A52" s="704"/>
      <c r="B52" s="701"/>
      <c r="C52" s="701"/>
      <c r="D52" s="635"/>
      <c r="E52" s="626"/>
      <c r="F52" s="626"/>
      <c r="G52" s="644"/>
      <c r="H52" s="626"/>
      <c r="I52" s="626"/>
      <c r="J52" s="629"/>
      <c r="K52" s="626"/>
      <c r="L52" s="626"/>
      <c r="M52" s="629"/>
      <c r="N52" s="626"/>
      <c r="O52" s="626"/>
      <c r="P52" s="629"/>
      <c r="Q52" s="626"/>
      <c r="R52" s="626"/>
      <c r="S52" s="629"/>
      <c r="T52" s="626"/>
      <c r="U52" s="626"/>
      <c r="V52" s="710"/>
      <c r="W52" s="626"/>
      <c r="X52" s="626"/>
      <c r="Y52" s="710"/>
      <c r="Z52" s="626"/>
      <c r="AA52" s="626"/>
      <c r="AB52" s="710"/>
      <c r="AC52" s="626"/>
      <c r="AD52" s="626"/>
      <c r="AE52" s="710"/>
      <c r="AF52" s="626"/>
      <c r="AG52" s="626"/>
      <c r="AH52" s="710"/>
      <c r="AI52" s="626"/>
      <c r="AJ52" s="626"/>
      <c r="AK52" s="710"/>
      <c r="AL52" s="626"/>
      <c r="AM52" s="626"/>
      <c r="AN52" s="710"/>
      <c r="AO52" s="626"/>
      <c r="AP52" s="626"/>
      <c r="AQ52" s="710"/>
      <c r="AR52" s="632"/>
    </row>
    <row r="53" spans="1:44" s="310" customFormat="1" ht="409.5" customHeight="1">
      <c r="A53" s="704"/>
      <c r="B53" s="701"/>
      <c r="C53" s="701"/>
      <c r="D53" s="633" t="s">
        <v>284</v>
      </c>
      <c r="E53" s="624">
        <f t="shared" si="228"/>
        <v>577754.30000000005</v>
      </c>
      <c r="F53" s="624">
        <f t="shared" si="228"/>
        <v>147474.29999999999</v>
      </c>
      <c r="G53" s="642">
        <f t="shared" si="224"/>
        <v>0.25525435293168736</v>
      </c>
      <c r="H53" s="624">
        <f>H62+H71+H107+H177</f>
        <v>16549.7</v>
      </c>
      <c r="I53" s="624">
        <f>I62+I71+I107+I177</f>
        <v>16549.7</v>
      </c>
      <c r="J53" s="627">
        <f t="shared" ref="J53" si="231">I53/H53</f>
        <v>1</v>
      </c>
      <c r="K53" s="624">
        <f>K62+K71+K107+K177</f>
        <v>21806</v>
      </c>
      <c r="L53" s="624">
        <f>L62+L71+L107+L177</f>
        <v>21806</v>
      </c>
      <c r="M53" s="627">
        <f>L53/K53</f>
        <v>1</v>
      </c>
      <c r="N53" s="624">
        <f>N62+N71+N107+N177</f>
        <v>109118.59999999999</v>
      </c>
      <c r="O53" s="624">
        <f>O62+O71+O107+O177</f>
        <v>109118.59999999999</v>
      </c>
      <c r="P53" s="627">
        <f>O53/N53</f>
        <v>1</v>
      </c>
      <c r="Q53" s="624">
        <f>Q62+Q71+Q107+Q177</f>
        <v>63668.100000000006</v>
      </c>
      <c r="R53" s="624">
        <f>R62+R71+R107+R177</f>
        <v>0</v>
      </c>
      <c r="S53" s="627">
        <f>R53/Q53</f>
        <v>0</v>
      </c>
      <c r="T53" s="624">
        <f>T62+T71+T107+T177</f>
        <v>42270.6</v>
      </c>
      <c r="U53" s="624">
        <f>U62+U71+U107+U177</f>
        <v>0</v>
      </c>
      <c r="V53" s="711">
        <f>U53/T53</f>
        <v>0</v>
      </c>
      <c r="W53" s="624">
        <f>W62+W71+W107+W177</f>
        <v>43907.5</v>
      </c>
      <c r="X53" s="624">
        <f>X62+X71+X107+X177</f>
        <v>0</v>
      </c>
      <c r="Y53" s="711">
        <f>X53/W53</f>
        <v>0</v>
      </c>
      <c r="Z53" s="624">
        <f>Z62+Z71+Z107+Z177</f>
        <v>42969.9</v>
      </c>
      <c r="AA53" s="624">
        <f>AA62+AA71+AA107+AA177</f>
        <v>0</v>
      </c>
      <c r="AB53" s="711">
        <f>AA53/Z53</f>
        <v>0</v>
      </c>
      <c r="AC53" s="624">
        <f>AC62+AC71+AC107+AC177</f>
        <v>42270.6</v>
      </c>
      <c r="AD53" s="624">
        <f>AD62+AD71+AD107+AD177</f>
        <v>0</v>
      </c>
      <c r="AE53" s="711">
        <f>AD53/AC53</f>
        <v>0</v>
      </c>
      <c r="AF53" s="624">
        <f>AF62+AF71+AF107+AF177</f>
        <v>54124.9</v>
      </c>
      <c r="AG53" s="624">
        <f>AG62+AG71+AG107+AG177</f>
        <v>0</v>
      </c>
      <c r="AH53" s="711">
        <f>AG53/AF53</f>
        <v>0</v>
      </c>
      <c r="AI53" s="624">
        <f>AI62+AI71+AI107+AI177</f>
        <v>42709.999999999993</v>
      </c>
      <c r="AJ53" s="624">
        <f>AJ62+AJ71+AJ107+AJ177</f>
        <v>0</v>
      </c>
      <c r="AK53" s="711">
        <f>AJ53/AI53</f>
        <v>0</v>
      </c>
      <c r="AL53" s="624">
        <f>AL62+AL71+AL107+AL177</f>
        <v>43106.799999999996</v>
      </c>
      <c r="AM53" s="624">
        <f>AM62+AM71+AM107+AM177</f>
        <v>0</v>
      </c>
      <c r="AN53" s="711">
        <f>AM53/AL53</f>
        <v>0</v>
      </c>
      <c r="AO53" s="624">
        <f>AO62+AO71+AO107+AO177</f>
        <v>55251.6</v>
      </c>
      <c r="AP53" s="624">
        <f>AP62+AP71+AP107+AP177</f>
        <v>0</v>
      </c>
      <c r="AQ53" s="711">
        <f>AP53/AO53</f>
        <v>0</v>
      </c>
      <c r="AR53" s="630" t="s">
        <v>534</v>
      </c>
    </row>
    <row r="54" spans="1:44" s="310" customFormat="1" ht="408" customHeight="1">
      <c r="A54" s="704"/>
      <c r="B54" s="701"/>
      <c r="C54" s="701"/>
      <c r="D54" s="634"/>
      <c r="E54" s="625"/>
      <c r="F54" s="625"/>
      <c r="G54" s="643"/>
      <c r="H54" s="625"/>
      <c r="I54" s="625"/>
      <c r="J54" s="628"/>
      <c r="K54" s="625"/>
      <c r="L54" s="625"/>
      <c r="M54" s="628"/>
      <c r="N54" s="625"/>
      <c r="O54" s="625"/>
      <c r="P54" s="628"/>
      <c r="Q54" s="625"/>
      <c r="R54" s="625"/>
      <c r="S54" s="628"/>
      <c r="T54" s="625"/>
      <c r="U54" s="625"/>
      <c r="V54" s="628"/>
      <c r="W54" s="625"/>
      <c r="X54" s="625"/>
      <c r="Y54" s="628"/>
      <c r="Z54" s="625"/>
      <c r="AA54" s="625"/>
      <c r="AB54" s="628"/>
      <c r="AC54" s="625"/>
      <c r="AD54" s="625"/>
      <c r="AE54" s="628"/>
      <c r="AF54" s="625"/>
      <c r="AG54" s="625"/>
      <c r="AH54" s="628"/>
      <c r="AI54" s="625"/>
      <c r="AJ54" s="625"/>
      <c r="AK54" s="628"/>
      <c r="AL54" s="625"/>
      <c r="AM54" s="625"/>
      <c r="AN54" s="628"/>
      <c r="AO54" s="625"/>
      <c r="AP54" s="625"/>
      <c r="AQ54" s="628"/>
      <c r="AR54" s="631"/>
    </row>
    <row r="55" spans="1:44" s="310" customFormat="1" ht="408.75" customHeight="1" thickBot="1">
      <c r="A55" s="704"/>
      <c r="B55" s="701"/>
      <c r="C55" s="701"/>
      <c r="D55" s="635"/>
      <c r="E55" s="789"/>
      <c r="F55" s="789"/>
      <c r="G55" s="644"/>
      <c r="H55" s="626"/>
      <c r="I55" s="626"/>
      <c r="J55" s="629"/>
      <c r="K55" s="626"/>
      <c r="L55" s="626"/>
      <c r="M55" s="629"/>
      <c r="N55" s="626"/>
      <c r="O55" s="626"/>
      <c r="P55" s="629"/>
      <c r="Q55" s="626"/>
      <c r="R55" s="626"/>
      <c r="S55" s="629"/>
      <c r="T55" s="626"/>
      <c r="U55" s="626"/>
      <c r="V55" s="629"/>
      <c r="W55" s="626"/>
      <c r="X55" s="626"/>
      <c r="Y55" s="629"/>
      <c r="Z55" s="626"/>
      <c r="AA55" s="626"/>
      <c r="AB55" s="629"/>
      <c r="AC55" s="626"/>
      <c r="AD55" s="626"/>
      <c r="AE55" s="629"/>
      <c r="AF55" s="626"/>
      <c r="AG55" s="626"/>
      <c r="AH55" s="629"/>
      <c r="AI55" s="626"/>
      <c r="AJ55" s="626"/>
      <c r="AK55" s="629"/>
      <c r="AL55" s="626"/>
      <c r="AM55" s="626"/>
      <c r="AN55" s="629"/>
      <c r="AO55" s="626"/>
      <c r="AP55" s="626"/>
      <c r="AQ55" s="629"/>
      <c r="AR55" s="632"/>
    </row>
    <row r="56" spans="1:44" s="310" customFormat="1" ht="243.75" customHeight="1">
      <c r="A56" s="704"/>
      <c r="B56" s="701"/>
      <c r="C56" s="701"/>
      <c r="D56" s="331" t="s">
        <v>292</v>
      </c>
      <c r="E56" s="219">
        <f t="shared" si="228"/>
        <v>0</v>
      </c>
      <c r="F56" s="219">
        <f t="shared" ref="F56:F58" si="232">I56+L56+O56+R56+U56+X56+AA56+AD56+AG56+AJ56+AM56+AP56</f>
        <v>0</v>
      </c>
      <c r="G56" s="223"/>
      <c r="H56" s="333">
        <f t="shared" ref="H56:I58" si="233">H65+H72+H108+H178</f>
        <v>0</v>
      </c>
      <c r="I56" s="333">
        <f t="shared" si="233"/>
        <v>0</v>
      </c>
      <c r="J56" s="223"/>
      <c r="K56" s="333">
        <f t="shared" ref="K56:L58" si="234">K65+K72+K108+K178</f>
        <v>0</v>
      </c>
      <c r="L56" s="333">
        <f t="shared" si="234"/>
        <v>0</v>
      </c>
      <c r="M56" s="223"/>
      <c r="N56" s="333">
        <f t="shared" ref="N56:O58" si="235">N65+N72+N108+N178</f>
        <v>0</v>
      </c>
      <c r="O56" s="333">
        <f t="shared" si="235"/>
        <v>0</v>
      </c>
      <c r="P56" s="223"/>
      <c r="Q56" s="333">
        <f t="shared" ref="Q56:R58" si="236">Q65+Q72+Q108+Q178</f>
        <v>0</v>
      </c>
      <c r="R56" s="333">
        <f t="shared" si="236"/>
        <v>0</v>
      </c>
      <c r="S56" s="223"/>
      <c r="T56" s="333">
        <f t="shared" ref="T56:U58" si="237">T65+T72+T108+T178</f>
        <v>0</v>
      </c>
      <c r="U56" s="333">
        <f t="shared" si="237"/>
        <v>0</v>
      </c>
      <c r="V56" s="223"/>
      <c r="W56" s="333">
        <f t="shared" ref="W56:X58" si="238">W65+W72+W108+W178</f>
        <v>0</v>
      </c>
      <c r="X56" s="333">
        <f t="shared" si="238"/>
        <v>0</v>
      </c>
      <c r="Y56" s="223"/>
      <c r="Z56" s="333">
        <f t="shared" ref="Z56:AA58" si="239">Z65+Z72+Z108+Z178</f>
        <v>0</v>
      </c>
      <c r="AA56" s="333">
        <f t="shared" si="239"/>
        <v>0</v>
      </c>
      <c r="AB56" s="223"/>
      <c r="AC56" s="333">
        <f t="shared" ref="AC56:AD58" si="240">AC65+AC72+AC108+AC178</f>
        <v>0</v>
      </c>
      <c r="AD56" s="333">
        <f t="shared" si="240"/>
        <v>0</v>
      </c>
      <c r="AE56" s="223"/>
      <c r="AF56" s="333">
        <f t="shared" ref="AF56:AG58" si="241">AF65+AF72+AF108+AF178</f>
        <v>0</v>
      </c>
      <c r="AG56" s="333">
        <f t="shared" si="241"/>
        <v>0</v>
      </c>
      <c r="AH56" s="223"/>
      <c r="AI56" s="333">
        <f t="shared" ref="AI56:AJ58" si="242">AI65+AI72+AI108+AI178</f>
        <v>0</v>
      </c>
      <c r="AJ56" s="333">
        <f t="shared" si="242"/>
        <v>0</v>
      </c>
      <c r="AK56" s="223"/>
      <c r="AL56" s="333">
        <f t="shared" ref="AL56:AM58" si="243">AL65+AL72+AL108+AL178</f>
        <v>0</v>
      </c>
      <c r="AM56" s="333">
        <f t="shared" si="243"/>
        <v>0</v>
      </c>
      <c r="AN56" s="223"/>
      <c r="AO56" s="333">
        <f t="shared" ref="AO56:AP58" si="244">AO65+AO72+AO108+AO178</f>
        <v>0</v>
      </c>
      <c r="AP56" s="333">
        <f t="shared" si="244"/>
        <v>0</v>
      </c>
      <c r="AQ56" s="223"/>
      <c r="AR56" s="281"/>
    </row>
    <row r="57" spans="1:44" s="310" customFormat="1" ht="114.75" customHeight="1">
      <c r="A57" s="704"/>
      <c r="B57" s="701"/>
      <c r="C57" s="701"/>
      <c r="D57" s="331" t="s">
        <v>285</v>
      </c>
      <c r="E57" s="333">
        <f t="shared" si="228"/>
        <v>0</v>
      </c>
      <c r="F57" s="333">
        <f t="shared" si="232"/>
        <v>0</v>
      </c>
      <c r="G57" s="223"/>
      <c r="H57" s="333">
        <f t="shared" si="233"/>
        <v>0</v>
      </c>
      <c r="I57" s="333">
        <f t="shared" si="233"/>
        <v>0</v>
      </c>
      <c r="J57" s="223"/>
      <c r="K57" s="333">
        <f t="shared" si="234"/>
        <v>0</v>
      </c>
      <c r="L57" s="333">
        <f t="shared" si="234"/>
        <v>0</v>
      </c>
      <c r="M57" s="223"/>
      <c r="N57" s="333">
        <f t="shared" si="235"/>
        <v>0</v>
      </c>
      <c r="O57" s="333">
        <f t="shared" si="235"/>
        <v>0</v>
      </c>
      <c r="P57" s="223"/>
      <c r="Q57" s="333">
        <f t="shared" si="236"/>
        <v>0</v>
      </c>
      <c r="R57" s="333">
        <f t="shared" si="236"/>
        <v>0</v>
      </c>
      <c r="S57" s="223"/>
      <c r="T57" s="333">
        <f t="shared" si="237"/>
        <v>0</v>
      </c>
      <c r="U57" s="333">
        <f t="shared" si="237"/>
        <v>0</v>
      </c>
      <c r="V57" s="223"/>
      <c r="W57" s="333">
        <f t="shared" si="238"/>
        <v>0</v>
      </c>
      <c r="X57" s="333">
        <f t="shared" si="238"/>
        <v>0</v>
      </c>
      <c r="Y57" s="223"/>
      <c r="Z57" s="333">
        <f t="shared" si="239"/>
        <v>0</v>
      </c>
      <c r="AA57" s="333">
        <f t="shared" si="239"/>
        <v>0</v>
      </c>
      <c r="AB57" s="223"/>
      <c r="AC57" s="333">
        <f t="shared" si="240"/>
        <v>0</v>
      </c>
      <c r="AD57" s="333">
        <f t="shared" si="240"/>
        <v>0</v>
      </c>
      <c r="AE57" s="223"/>
      <c r="AF57" s="333">
        <f t="shared" si="241"/>
        <v>0</v>
      </c>
      <c r="AG57" s="333">
        <f t="shared" si="241"/>
        <v>0</v>
      </c>
      <c r="AH57" s="223"/>
      <c r="AI57" s="333">
        <f t="shared" si="242"/>
        <v>0</v>
      </c>
      <c r="AJ57" s="333">
        <f t="shared" si="242"/>
        <v>0</v>
      </c>
      <c r="AK57" s="223"/>
      <c r="AL57" s="333">
        <f t="shared" si="243"/>
        <v>0</v>
      </c>
      <c r="AM57" s="333">
        <f t="shared" si="243"/>
        <v>0</v>
      </c>
      <c r="AN57" s="223"/>
      <c r="AO57" s="333">
        <f t="shared" si="244"/>
        <v>0</v>
      </c>
      <c r="AP57" s="333">
        <f t="shared" si="244"/>
        <v>0</v>
      </c>
      <c r="AQ57" s="223"/>
      <c r="AR57" s="281"/>
    </row>
    <row r="58" spans="1:44" s="310" customFormat="1" ht="156" customHeight="1" thickBot="1">
      <c r="A58" s="705"/>
      <c r="B58" s="702"/>
      <c r="C58" s="702"/>
      <c r="D58" s="305" t="s">
        <v>43</v>
      </c>
      <c r="E58" s="227">
        <f t="shared" si="228"/>
        <v>0</v>
      </c>
      <c r="F58" s="227">
        <f t="shared" si="232"/>
        <v>0</v>
      </c>
      <c r="G58" s="372"/>
      <c r="H58" s="227">
        <f t="shared" si="233"/>
        <v>0</v>
      </c>
      <c r="I58" s="227">
        <f t="shared" si="233"/>
        <v>0</v>
      </c>
      <c r="J58" s="372"/>
      <c r="K58" s="227">
        <f t="shared" si="234"/>
        <v>0</v>
      </c>
      <c r="L58" s="227">
        <f t="shared" si="234"/>
        <v>0</v>
      </c>
      <c r="M58" s="372"/>
      <c r="N58" s="227">
        <f t="shared" si="235"/>
        <v>0</v>
      </c>
      <c r="O58" s="227">
        <f t="shared" si="235"/>
        <v>0</v>
      </c>
      <c r="P58" s="372"/>
      <c r="Q58" s="227">
        <f t="shared" si="236"/>
        <v>0</v>
      </c>
      <c r="R58" s="227">
        <f t="shared" si="236"/>
        <v>0</v>
      </c>
      <c r="S58" s="372"/>
      <c r="T58" s="227">
        <f t="shared" si="237"/>
        <v>0</v>
      </c>
      <c r="U58" s="227">
        <f t="shared" si="237"/>
        <v>0</v>
      </c>
      <c r="V58" s="372"/>
      <c r="W58" s="227">
        <f t="shared" si="238"/>
        <v>0</v>
      </c>
      <c r="X58" s="227">
        <f t="shared" si="238"/>
        <v>0</v>
      </c>
      <c r="Y58" s="372"/>
      <c r="Z58" s="227">
        <f t="shared" si="239"/>
        <v>0</v>
      </c>
      <c r="AA58" s="227">
        <f t="shared" si="239"/>
        <v>0</v>
      </c>
      <c r="AB58" s="372"/>
      <c r="AC58" s="227">
        <f t="shared" si="240"/>
        <v>0</v>
      </c>
      <c r="AD58" s="227">
        <f t="shared" si="240"/>
        <v>0</v>
      </c>
      <c r="AE58" s="372"/>
      <c r="AF58" s="227">
        <f t="shared" si="241"/>
        <v>0</v>
      </c>
      <c r="AG58" s="227">
        <f t="shared" si="241"/>
        <v>0</v>
      </c>
      <c r="AH58" s="372"/>
      <c r="AI58" s="227">
        <f t="shared" si="242"/>
        <v>0</v>
      </c>
      <c r="AJ58" s="227">
        <f t="shared" si="242"/>
        <v>0</v>
      </c>
      <c r="AK58" s="372"/>
      <c r="AL58" s="227">
        <f t="shared" si="243"/>
        <v>0</v>
      </c>
      <c r="AM58" s="227">
        <f t="shared" si="243"/>
        <v>0</v>
      </c>
      <c r="AN58" s="372"/>
      <c r="AO58" s="227">
        <f t="shared" si="244"/>
        <v>0</v>
      </c>
      <c r="AP58" s="227">
        <f t="shared" si="244"/>
        <v>0</v>
      </c>
      <c r="AQ58" s="372"/>
      <c r="AR58" s="375"/>
    </row>
    <row r="59" spans="1:44" s="310" customFormat="1" ht="117.75" customHeight="1">
      <c r="A59" s="790" t="s">
        <v>298</v>
      </c>
      <c r="B59" s="713" t="s">
        <v>297</v>
      </c>
      <c r="C59" s="700"/>
      <c r="D59" s="303" t="s">
        <v>41</v>
      </c>
      <c r="E59" s="299">
        <f>H59+K59+N59+Q59+T59+W59+Z59+AC59+AF59+AI59+AL59+AO59</f>
        <v>545865.29999999993</v>
      </c>
      <c r="F59" s="299">
        <f>I59+L59+O59+R59+U59+X59+AA59+AD59+AG59+AJ59+AM59+AP59</f>
        <v>147104.70000000001</v>
      </c>
      <c r="G59" s="380">
        <f>F59/E59</f>
        <v>0.26948901130004055</v>
      </c>
      <c r="H59" s="219">
        <f>H60+H61+H62+H65+H66+H67</f>
        <v>16549.7</v>
      </c>
      <c r="I59" s="219">
        <f>I60+I61+I62+I65+I66+I67</f>
        <v>16549.7</v>
      </c>
      <c r="J59" s="221">
        <f>I59/H59</f>
        <v>1</v>
      </c>
      <c r="K59" s="219">
        <f>K60+K61+K62+K65+K66+K67</f>
        <v>21761.3</v>
      </c>
      <c r="L59" s="219">
        <f>L60+L61+L62+L65+L66+L67</f>
        <v>21761.3</v>
      </c>
      <c r="M59" s="221">
        <f>L59/K59</f>
        <v>1</v>
      </c>
      <c r="N59" s="219">
        <f>N60+N61+N62+N65+N66+N67</f>
        <v>108793.7</v>
      </c>
      <c r="O59" s="219">
        <f>O60+O61+O62+O65+O66+O67</f>
        <v>108793.7</v>
      </c>
      <c r="P59" s="221">
        <f>O59/N59</f>
        <v>1</v>
      </c>
      <c r="Q59" s="219">
        <f>Q60+Q61+Q62+Q65+Q66+Q67</f>
        <v>60595.8</v>
      </c>
      <c r="R59" s="219">
        <f>R60+R61+R62+R65+R66+R67</f>
        <v>0</v>
      </c>
      <c r="S59" s="221">
        <f>R59/Q59</f>
        <v>0</v>
      </c>
      <c r="T59" s="219">
        <f>T60+T61+T62+T65+T66+T67</f>
        <v>42270.6</v>
      </c>
      <c r="U59" s="219">
        <f>U60+U61+U62+U65+U66+U67</f>
        <v>0</v>
      </c>
      <c r="V59" s="221">
        <f>U59/T59</f>
        <v>0</v>
      </c>
      <c r="W59" s="219">
        <f>W60+W61+W62+W65+W66+W67</f>
        <v>42270.6</v>
      </c>
      <c r="X59" s="219">
        <f>X60+X61+X62+X65+X66+X67</f>
        <v>0</v>
      </c>
      <c r="Y59" s="221">
        <f>X59/W59</f>
        <v>0</v>
      </c>
      <c r="Z59" s="219">
        <f>Z60+Z61+Z62+Z65+Z66+Z67</f>
        <v>42270.6</v>
      </c>
      <c r="AA59" s="219">
        <f>AA60+AA61+AA62+AA65+AA66+AA67</f>
        <v>0</v>
      </c>
      <c r="AB59" s="221">
        <f>AA59/Z59</f>
        <v>0</v>
      </c>
      <c r="AC59" s="219">
        <f>AC60+AC61+AC62+AC65+AC66+AC67</f>
        <v>42270.6</v>
      </c>
      <c r="AD59" s="219">
        <f>AD60+AD61+AD62+AD65+AD66+AD67</f>
        <v>0</v>
      </c>
      <c r="AE59" s="221">
        <f>AD59/AC59</f>
        <v>0</v>
      </c>
      <c r="AF59" s="219">
        <f>AF60+AF61+AF62+AF65+AF66+AF67</f>
        <v>42270.6</v>
      </c>
      <c r="AG59" s="219">
        <f>AG60+AG61+AG62+AG65+AG66+AG67</f>
        <v>0</v>
      </c>
      <c r="AH59" s="221">
        <f>AG59/AF59</f>
        <v>0</v>
      </c>
      <c r="AI59" s="219">
        <f>AI60+AI61+AI62+AI65+AI66+AI67</f>
        <v>42270.6</v>
      </c>
      <c r="AJ59" s="219">
        <f>AJ60+AJ61+AJ62+AJ65+AJ66+AJ67</f>
        <v>0</v>
      </c>
      <c r="AK59" s="221">
        <f t="shared" si="226"/>
        <v>0</v>
      </c>
      <c r="AL59" s="219">
        <f>AL60+AL61+AL62+AL65+AL66+AL67</f>
        <v>42270.6</v>
      </c>
      <c r="AM59" s="219">
        <f>AM60+AM61+AM62+AM65+AM66+AM67</f>
        <v>0</v>
      </c>
      <c r="AN59" s="221">
        <f t="shared" ref="AN59" si="245">AM59/AL59</f>
        <v>0</v>
      </c>
      <c r="AO59" s="219">
        <f>AO60+AO61+AO62+AO65+AO66+AO67</f>
        <v>42270.6</v>
      </c>
      <c r="AP59" s="219">
        <f>AP60+AP61+AP62+AP65+AP66+AP67</f>
        <v>0</v>
      </c>
      <c r="AQ59" s="221">
        <f t="shared" ref="AQ59" si="246">AP59/AO59</f>
        <v>0</v>
      </c>
      <c r="AR59" s="373" t="s">
        <v>512</v>
      </c>
    </row>
    <row r="60" spans="1:44" s="310" customFormat="1" ht="114.75" customHeight="1">
      <c r="A60" s="791"/>
      <c r="B60" s="714"/>
      <c r="C60" s="701"/>
      <c r="D60" s="332" t="s">
        <v>37</v>
      </c>
      <c r="E60" s="333">
        <f>H60+K60+N60+Q60+T60+W60+Z60+AC60+AF60+AI60+AL60+AO60</f>
        <v>0</v>
      </c>
      <c r="F60" s="333">
        <f>I60+L60+O60+R60+U60+X60+AA60+AD60+AG60+AJ60+AM60+AP60</f>
        <v>0</v>
      </c>
      <c r="G60" s="344"/>
      <c r="H60" s="333"/>
      <c r="I60" s="333"/>
      <c r="J60" s="223"/>
      <c r="K60" s="333"/>
      <c r="L60" s="333"/>
      <c r="M60" s="223"/>
      <c r="N60" s="333"/>
      <c r="O60" s="333"/>
      <c r="P60" s="223"/>
      <c r="Q60" s="333"/>
      <c r="R60" s="333"/>
      <c r="S60" s="223"/>
      <c r="T60" s="333"/>
      <c r="U60" s="333"/>
      <c r="V60" s="223"/>
      <c r="W60" s="333"/>
      <c r="X60" s="333"/>
      <c r="Y60" s="223"/>
      <c r="Z60" s="333"/>
      <c r="AA60" s="333"/>
      <c r="AB60" s="223"/>
      <c r="AC60" s="333"/>
      <c r="AD60" s="333"/>
      <c r="AE60" s="223"/>
      <c r="AF60" s="333"/>
      <c r="AG60" s="333"/>
      <c r="AH60" s="223"/>
      <c r="AI60" s="333">
        <f t="shared" ref="AI60:AJ60" si="247">AI238</f>
        <v>0</v>
      </c>
      <c r="AJ60" s="333">
        <f t="shared" si="247"/>
        <v>0</v>
      </c>
      <c r="AK60" s="223"/>
      <c r="AL60" s="333">
        <f t="shared" ref="AL60:AM60" si="248">AL238</f>
        <v>0</v>
      </c>
      <c r="AM60" s="333">
        <f t="shared" si="248"/>
        <v>0</v>
      </c>
      <c r="AN60" s="223"/>
      <c r="AO60" s="333">
        <f>AO238</f>
        <v>0</v>
      </c>
      <c r="AP60" s="333">
        <f>AP238</f>
        <v>0</v>
      </c>
      <c r="AQ60" s="223"/>
      <c r="AR60" s="374"/>
    </row>
    <row r="61" spans="1:44" s="310" customFormat="1" ht="114.75" customHeight="1">
      <c r="A61" s="791"/>
      <c r="B61" s="714"/>
      <c r="C61" s="701"/>
      <c r="D61" s="331" t="s">
        <v>2</v>
      </c>
      <c r="E61" s="333">
        <f t="shared" ref="E61:E67" si="249">H61+K61+N61+Q61+T61+W61+Z61+AC61+AF61+AI61+AL61+AO61</f>
        <v>0</v>
      </c>
      <c r="F61" s="333">
        <f t="shared" ref="F61:F67" si="250">I61+L61+O61+R61+U61+X61+AA61+AD61+AG61+AJ61+AM61+AP61</f>
        <v>0</v>
      </c>
      <c r="G61" s="344"/>
      <c r="H61" s="333"/>
      <c r="I61" s="333"/>
      <c r="J61" s="223"/>
      <c r="K61" s="333"/>
      <c r="L61" s="333"/>
      <c r="M61" s="223"/>
      <c r="N61" s="333"/>
      <c r="O61" s="333"/>
      <c r="P61" s="223"/>
      <c r="Q61" s="333"/>
      <c r="R61" s="333"/>
      <c r="S61" s="223"/>
      <c r="T61" s="333"/>
      <c r="U61" s="333"/>
      <c r="V61" s="223"/>
      <c r="W61" s="333"/>
      <c r="X61" s="333"/>
      <c r="Y61" s="223"/>
      <c r="Z61" s="333"/>
      <c r="AA61" s="333"/>
      <c r="AB61" s="223"/>
      <c r="AC61" s="333"/>
      <c r="AD61" s="333"/>
      <c r="AE61" s="223"/>
      <c r="AF61" s="333"/>
      <c r="AG61" s="333"/>
      <c r="AH61" s="223"/>
      <c r="AI61" s="333">
        <f t="shared" ref="AI61:AJ61" si="251">AI239</f>
        <v>0</v>
      </c>
      <c r="AJ61" s="333">
        <f t="shared" si="251"/>
        <v>0</v>
      </c>
      <c r="AK61" s="223"/>
      <c r="AL61" s="333">
        <f t="shared" ref="AL61:AM61" si="252">AL239</f>
        <v>0</v>
      </c>
      <c r="AM61" s="333">
        <f t="shared" si="252"/>
        <v>0</v>
      </c>
      <c r="AN61" s="223"/>
      <c r="AO61" s="333">
        <f>AO239</f>
        <v>0</v>
      </c>
      <c r="AP61" s="333">
        <f>AP239</f>
        <v>0</v>
      </c>
      <c r="AQ61" s="223"/>
      <c r="AR61" s="374"/>
    </row>
    <row r="62" spans="1:44" s="310" customFormat="1" ht="68.25" customHeight="1">
      <c r="A62" s="791"/>
      <c r="B62" s="714"/>
      <c r="C62" s="701"/>
      <c r="D62" s="633" t="s">
        <v>284</v>
      </c>
      <c r="E62" s="624">
        <f>H62+K62+N62+Q62+T62+W62+Z62+AC62+AF62+AI62+AL62+AO62</f>
        <v>545865.29999999993</v>
      </c>
      <c r="F62" s="624">
        <f t="shared" si="250"/>
        <v>147104.70000000001</v>
      </c>
      <c r="G62" s="642">
        <f t="shared" ref="G62" si="253">F62/E62</f>
        <v>0.26948901130004055</v>
      </c>
      <c r="H62" s="624">
        <v>16549.7</v>
      </c>
      <c r="I62" s="624">
        <v>16549.7</v>
      </c>
      <c r="J62" s="627">
        <f>I62/H62</f>
        <v>1</v>
      </c>
      <c r="K62" s="624">
        <v>21761.3</v>
      </c>
      <c r="L62" s="624">
        <v>21761.3</v>
      </c>
      <c r="M62" s="627">
        <f>L62/K62</f>
        <v>1</v>
      </c>
      <c r="N62" s="624">
        <v>108793.7</v>
      </c>
      <c r="O62" s="624">
        <v>108793.7</v>
      </c>
      <c r="P62" s="627">
        <f>O62/N62</f>
        <v>1</v>
      </c>
      <c r="Q62" s="624">
        <v>60595.8</v>
      </c>
      <c r="R62" s="624"/>
      <c r="S62" s="627">
        <f>R62/Q62</f>
        <v>0</v>
      </c>
      <c r="T62" s="624">
        <v>42270.6</v>
      </c>
      <c r="U62" s="624"/>
      <c r="V62" s="627">
        <f>U62/T62</f>
        <v>0</v>
      </c>
      <c r="W62" s="624">
        <v>42270.6</v>
      </c>
      <c r="X62" s="624"/>
      <c r="Y62" s="627">
        <f>X62/W62</f>
        <v>0</v>
      </c>
      <c r="Z62" s="624">
        <v>42270.6</v>
      </c>
      <c r="AA62" s="624"/>
      <c r="AB62" s="642">
        <f t="shared" ref="AB62" si="254">AA62/Z62</f>
        <v>0</v>
      </c>
      <c r="AC62" s="624">
        <v>42270.6</v>
      </c>
      <c r="AD62" s="624"/>
      <c r="AE62" s="627">
        <f>AD62/AC62</f>
        <v>0</v>
      </c>
      <c r="AF62" s="624">
        <v>42270.6</v>
      </c>
      <c r="AG62" s="624"/>
      <c r="AH62" s="627">
        <f>AG62/AF62</f>
        <v>0</v>
      </c>
      <c r="AI62" s="624">
        <v>42270.6</v>
      </c>
      <c r="AJ62" s="624"/>
      <c r="AK62" s="627">
        <f t="shared" ref="AK62:AK68" si="255">AJ62/AI62</f>
        <v>0</v>
      </c>
      <c r="AL62" s="624">
        <v>42270.6</v>
      </c>
      <c r="AM62" s="624"/>
      <c r="AN62" s="627">
        <f t="shared" ref="AN62" si="256">AM62/AL62</f>
        <v>0</v>
      </c>
      <c r="AO62" s="624">
        <v>42270.6</v>
      </c>
      <c r="AP62" s="624"/>
      <c r="AQ62" s="627">
        <f>AP62/AO62</f>
        <v>0</v>
      </c>
      <c r="AR62" s="630" t="s">
        <v>513</v>
      </c>
    </row>
    <row r="63" spans="1:44" s="310" customFormat="1" ht="409.5" customHeight="1">
      <c r="A63" s="791"/>
      <c r="B63" s="714"/>
      <c r="C63" s="701"/>
      <c r="D63" s="634"/>
      <c r="E63" s="625"/>
      <c r="F63" s="625"/>
      <c r="G63" s="643"/>
      <c r="H63" s="625"/>
      <c r="I63" s="625"/>
      <c r="J63" s="628"/>
      <c r="K63" s="625"/>
      <c r="L63" s="625"/>
      <c r="M63" s="628"/>
      <c r="N63" s="625"/>
      <c r="O63" s="625"/>
      <c r="P63" s="628"/>
      <c r="Q63" s="625"/>
      <c r="R63" s="625"/>
      <c r="S63" s="628"/>
      <c r="T63" s="625"/>
      <c r="U63" s="625"/>
      <c r="V63" s="628"/>
      <c r="W63" s="625"/>
      <c r="X63" s="625"/>
      <c r="Y63" s="628"/>
      <c r="Z63" s="625"/>
      <c r="AA63" s="625"/>
      <c r="AB63" s="643"/>
      <c r="AC63" s="625"/>
      <c r="AD63" s="625"/>
      <c r="AE63" s="628"/>
      <c r="AF63" s="625"/>
      <c r="AG63" s="625"/>
      <c r="AH63" s="628"/>
      <c r="AI63" s="625"/>
      <c r="AJ63" s="625"/>
      <c r="AK63" s="628"/>
      <c r="AL63" s="625"/>
      <c r="AM63" s="625"/>
      <c r="AN63" s="628"/>
      <c r="AO63" s="625"/>
      <c r="AP63" s="625"/>
      <c r="AQ63" s="628"/>
      <c r="AR63" s="631"/>
    </row>
    <row r="64" spans="1:44" s="310" customFormat="1" ht="408.75" customHeight="1" thickBot="1">
      <c r="A64" s="791"/>
      <c r="B64" s="714"/>
      <c r="C64" s="701"/>
      <c r="D64" s="635"/>
      <c r="E64" s="789"/>
      <c r="F64" s="789"/>
      <c r="G64" s="644"/>
      <c r="H64" s="626"/>
      <c r="I64" s="626"/>
      <c r="J64" s="629"/>
      <c r="K64" s="626"/>
      <c r="L64" s="626"/>
      <c r="M64" s="629"/>
      <c r="N64" s="626"/>
      <c r="O64" s="626"/>
      <c r="P64" s="629"/>
      <c r="Q64" s="626"/>
      <c r="R64" s="626"/>
      <c r="S64" s="629"/>
      <c r="T64" s="626"/>
      <c r="U64" s="626"/>
      <c r="V64" s="629"/>
      <c r="W64" s="626"/>
      <c r="X64" s="626"/>
      <c r="Y64" s="629"/>
      <c r="Z64" s="626"/>
      <c r="AA64" s="626"/>
      <c r="AB64" s="644"/>
      <c r="AC64" s="626"/>
      <c r="AD64" s="626"/>
      <c r="AE64" s="629"/>
      <c r="AF64" s="626"/>
      <c r="AG64" s="626"/>
      <c r="AH64" s="629"/>
      <c r="AI64" s="626"/>
      <c r="AJ64" s="626"/>
      <c r="AK64" s="629"/>
      <c r="AL64" s="626"/>
      <c r="AM64" s="626"/>
      <c r="AN64" s="629"/>
      <c r="AO64" s="626"/>
      <c r="AP64" s="626"/>
      <c r="AQ64" s="629"/>
      <c r="AR64" s="632"/>
    </row>
    <row r="65" spans="1:44" s="310" customFormat="1" ht="369" customHeight="1">
      <c r="A65" s="791"/>
      <c r="B65" s="714"/>
      <c r="C65" s="701"/>
      <c r="D65" s="331" t="s">
        <v>292</v>
      </c>
      <c r="E65" s="219">
        <f t="shared" si="249"/>
        <v>0</v>
      </c>
      <c r="F65" s="219">
        <f t="shared" si="250"/>
        <v>0</v>
      </c>
      <c r="G65" s="344"/>
      <c r="H65" s="333"/>
      <c r="I65" s="333"/>
      <c r="J65" s="223"/>
      <c r="K65" s="333"/>
      <c r="L65" s="333"/>
      <c r="M65" s="223"/>
      <c r="N65" s="333"/>
      <c r="O65" s="333"/>
      <c r="P65" s="223"/>
      <c r="Q65" s="333"/>
      <c r="R65" s="333"/>
      <c r="S65" s="223"/>
      <c r="T65" s="333"/>
      <c r="U65" s="333"/>
      <c r="V65" s="223"/>
      <c r="W65" s="333"/>
      <c r="X65" s="333"/>
      <c r="Y65" s="223"/>
      <c r="Z65" s="333"/>
      <c r="AA65" s="333"/>
      <c r="AB65" s="223"/>
      <c r="AC65" s="333"/>
      <c r="AD65" s="333"/>
      <c r="AE65" s="223"/>
      <c r="AF65" s="333"/>
      <c r="AG65" s="333"/>
      <c r="AH65" s="223"/>
      <c r="AI65" s="333">
        <f t="shared" ref="AI65:AJ65" si="257">AI241</f>
        <v>0</v>
      </c>
      <c r="AJ65" s="333">
        <f t="shared" si="257"/>
        <v>0</v>
      </c>
      <c r="AK65" s="223"/>
      <c r="AL65" s="333">
        <f t="shared" ref="AL65:AM65" si="258">AL241</f>
        <v>0</v>
      </c>
      <c r="AM65" s="333">
        <f t="shared" si="258"/>
        <v>0</v>
      </c>
      <c r="AN65" s="223"/>
      <c r="AO65" s="333">
        <f t="shared" ref="AO65:AP65" si="259">AO241</f>
        <v>0</v>
      </c>
      <c r="AP65" s="333">
        <f t="shared" si="259"/>
        <v>0</v>
      </c>
      <c r="AQ65" s="223"/>
      <c r="AR65" s="374"/>
    </row>
    <row r="66" spans="1:44" s="310" customFormat="1" ht="114.75" customHeight="1">
      <c r="A66" s="791"/>
      <c r="B66" s="714"/>
      <c r="C66" s="701"/>
      <c r="D66" s="331" t="s">
        <v>285</v>
      </c>
      <c r="E66" s="333">
        <f t="shared" si="249"/>
        <v>0</v>
      </c>
      <c r="F66" s="333">
        <f t="shared" si="250"/>
        <v>0</v>
      </c>
      <c r="G66" s="344"/>
      <c r="H66" s="333"/>
      <c r="I66" s="333"/>
      <c r="J66" s="223"/>
      <c r="K66" s="333"/>
      <c r="L66" s="333"/>
      <c r="M66" s="223"/>
      <c r="N66" s="333"/>
      <c r="O66" s="333"/>
      <c r="P66" s="223"/>
      <c r="Q66" s="333"/>
      <c r="R66" s="333"/>
      <c r="S66" s="223"/>
      <c r="T66" s="333"/>
      <c r="U66" s="333"/>
      <c r="V66" s="223"/>
      <c r="W66" s="333"/>
      <c r="X66" s="333"/>
      <c r="Y66" s="223"/>
      <c r="Z66" s="333"/>
      <c r="AA66" s="333"/>
      <c r="AB66" s="223"/>
      <c r="AC66" s="333"/>
      <c r="AD66" s="333"/>
      <c r="AE66" s="223"/>
      <c r="AF66" s="333"/>
      <c r="AG66" s="333"/>
      <c r="AH66" s="223"/>
      <c r="AI66" s="333">
        <f t="shared" ref="AI66:AJ66" si="260">AI242</f>
        <v>0</v>
      </c>
      <c r="AJ66" s="333">
        <f t="shared" si="260"/>
        <v>0</v>
      </c>
      <c r="AK66" s="223"/>
      <c r="AL66" s="333">
        <f t="shared" ref="AL66:AM66" si="261">AL242</f>
        <v>0</v>
      </c>
      <c r="AM66" s="333">
        <f t="shared" si="261"/>
        <v>0</v>
      </c>
      <c r="AN66" s="223"/>
      <c r="AO66" s="333">
        <f t="shared" ref="AO66:AP66" si="262">AO242</f>
        <v>0</v>
      </c>
      <c r="AP66" s="333">
        <f t="shared" si="262"/>
        <v>0</v>
      </c>
      <c r="AQ66" s="223"/>
      <c r="AR66" s="374"/>
    </row>
    <row r="67" spans="1:44" s="310" customFormat="1" ht="114.75" customHeight="1" thickBot="1">
      <c r="A67" s="792"/>
      <c r="B67" s="715"/>
      <c r="C67" s="702"/>
      <c r="D67" s="305" t="s">
        <v>43</v>
      </c>
      <c r="E67" s="227">
        <f t="shared" si="249"/>
        <v>0</v>
      </c>
      <c r="F67" s="227">
        <f t="shared" si="250"/>
        <v>0</v>
      </c>
      <c r="G67" s="376"/>
      <c r="H67" s="227"/>
      <c r="I67" s="227"/>
      <c r="J67" s="372"/>
      <c r="K67" s="227"/>
      <c r="L67" s="227"/>
      <c r="M67" s="372"/>
      <c r="N67" s="227"/>
      <c r="O67" s="227"/>
      <c r="P67" s="372"/>
      <c r="Q67" s="227"/>
      <c r="R67" s="227"/>
      <c r="S67" s="372"/>
      <c r="T67" s="227"/>
      <c r="U67" s="227"/>
      <c r="V67" s="372"/>
      <c r="W67" s="227"/>
      <c r="X67" s="227"/>
      <c r="Y67" s="372"/>
      <c r="Z67" s="227"/>
      <c r="AA67" s="227"/>
      <c r="AB67" s="372"/>
      <c r="AC67" s="227"/>
      <c r="AD67" s="227"/>
      <c r="AE67" s="372"/>
      <c r="AF67" s="227"/>
      <c r="AG67" s="227"/>
      <c r="AH67" s="372"/>
      <c r="AI67" s="227">
        <f t="shared" ref="AI67:AJ67" si="263">AI243</f>
        <v>0</v>
      </c>
      <c r="AJ67" s="227">
        <f t="shared" si="263"/>
        <v>0</v>
      </c>
      <c r="AK67" s="372"/>
      <c r="AL67" s="227">
        <f t="shared" ref="AL67:AM67" si="264">AL243</f>
        <v>0</v>
      </c>
      <c r="AM67" s="227">
        <f t="shared" si="264"/>
        <v>0</v>
      </c>
      <c r="AN67" s="372"/>
      <c r="AO67" s="227">
        <f t="shared" ref="AO67:AP67" si="265">AO243</f>
        <v>0</v>
      </c>
      <c r="AP67" s="227">
        <f t="shared" si="265"/>
        <v>0</v>
      </c>
      <c r="AQ67" s="372"/>
      <c r="AR67" s="381"/>
    </row>
    <row r="68" spans="1:44" s="310" customFormat="1" ht="194.25" customHeight="1">
      <c r="A68" s="703" t="s">
        <v>299</v>
      </c>
      <c r="B68" s="700" t="s">
        <v>416</v>
      </c>
      <c r="C68" s="700"/>
      <c r="D68" s="303" t="s">
        <v>41</v>
      </c>
      <c r="E68" s="219">
        <f>H68+K68+N68+Q68+T68+W68+Z68+AC68+AF68+AI68+AL68+AO68</f>
        <v>36260.300000000003</v>
      </c>
      <c r="F68" s="219">
        <f>I68+L68+O68+R68+U68+X68+AA68+AD68+AG68+AJ68+AM68+AP68</f>
        <v>324.89999999999998</v>
      </c>
      <c r="G68" s="380">
        <f>F68/E68</f>
        <v>8.9602126843958806E-3</v>
      </c>
      <c r="H68" s="219">
        <f>H69+H70+H71+H72+H73+H74</f>
        <v>0</v>
      </c>
      <c r="I68" s="219">
        <f>I69+I70+I71+I72+I73+I74</f>
        <v>0</v>
      </c>
      <c r="J68" s="382"/>
      <c r="K68" s="219">
        <f>K69+K70+K71+K72+K73+K74</f>
        <v>0</v>
      </c>
      <c r="L68" s="219">
        <f>L69+L70+L71+L72+L73+L74</f>
        <v>0</v>
      </c>
      <c r="M68" s="221">
        <v>0</v>
      </c>
      <c r="N68" s="219">
        <f>N69+N70+N71+N72+N73+N74</f>
        <v>324.89999999999998</v>
      </c>
      <c r="O68" s="219">
        <f>O69+O70+O71+O72+O73+O74</f>
        <v>324.89999999999998</v>
      </c>
      <c r="P68" s="221">
        <f>O68/N68</f>
        <v>1</v>
      </c>
      <c r="Q68" s="219">
        <f>Q69+Q70+Q71+Q72+Q73+Q74</f>
        <v>7575.8</v>
      </c>
      <c r="R68" s="219">
        <f>R69+R70+R71+R72+R73+R74</f>
        <v>0</v>
      </c>
      <c r="S68" s="221">
        <f>R68/Q68</f>
        <v>0</v>
      </c>
      <c r="T68" s="219">
        <f>T69+T70+T71+T72+T73+T74</f>
        <v>0</v>
      </c>
      <c r="U68" s="219">
        <f>U69+U70+U71+U72+U73+U74</f>
        <v>0</v>
      </c>
      <c r="V68" s="221">
        <v>0</v>
      </c>
      <c r="W68" s="219">
        <f>W69+W70+W71+W72+W73+W74</f>
        <v>1636.9</v>
      </c>
      <c r="X68" s="219">
        <f>X69+X70+X71+X72+X73+X74</f>
        <v>0</v>
      </c>
      <c r="Y68" s="221">
        <f>X68/W68*1</f>
        <v>0</v>
      </c>
      <c r="Z68" s="219">
        <f t="shared" ref="Z68:AA68" si="266">Z69+Z70+Z71+Z72+Z73+Z74</f>
        <v>655.5</v>
      </c>
      <c r="AA68" s="219">
        <f t="shared" si="266"/>
        <v>0</v>
      </c>
      <c r="AB68" s="221">
        <f>AA68/Z68*1</f>
        <v>0</v>
      </c>
      <c r="AC68" s="219">
        <f t="shared" ref="AC68:AD68" si="267">AC69+AC70+AC71+AC72+AC73+AC74</f>
        <v>0</v>
      </c>
      <c r="AD68" s="219">
        <f t="shared" si="267"/>
        <v>0</v>
      </c>
      <c r="AE68" s="221">
        <v>0</v>
      </c>
      <c r="AF68" s="219">
        <f t="shared" ref="AF68:AG68" si="268">AF69+AF70+AF71+AF72+AF73+AF74</f>
        <v>11854.300000000001</v>
      </c>
      <c r="AG68" s="219">
        <f t="shared" si="268"/>
        <v>0</v>
      </c>
      <c r="AH68" s="221">
        <f>AG68/AF68</f>
        <v>0</v>
      </c>
      <c r="AI68" s="219">
        <f>AI69+AI70+AI71</f>
        <v>395.7</v>
      </c>
      <c r="AJ68" s="219">
        <f>AJ69+AJ70+AJ71</f>
        <v>0</v>
      </c>
      <c r="AK68" s="221">
        <f t="shared" si="255"/>
        <v>0</v>
      </c>
      <c r="AL68" s="219">
        <f>AL69+AL70+AL71</f>
        <v>836.2</v>
      </c>
      <c r="AM68" s="219">
        <f t="shared" ref="AM68" si="269">AM69+AM70+AM71+AM72+AM73+AM74</f>
        <v>0</v>
      </c>
      <c r="AN68" s="221">
        <f t="shared" ref="AN68" si="270">AM68/AL68</f>
        <v>0</v>
      </c>
      <c r="AO68" s="219">
        <f>AO69+AO70+AO71</f>
        <v>12981</v>
      </c>
      <c r="AP68" s="219">
        <f>AP69+AP70+AP71+AP72+AP73+AP74</f>
        <v>0</v>
      </c>
      <c r="AQ68" s="221">
        <f t="shared" ref="AQ68" si="271">AP68/AO68</f>
        <v>0</v>
      </c>
      <c r="AR68" s="281" t="s">
        <v>532</v>
      </c>
    </row>
    <row r="69" spans="1:44" s="310" customFormat="1" ht="114.75" customHeight="1">
      <c r="A69" s="704"/>
      <c r="B69" s="701"/>
      <c r="C69" s="701"/>
      <c r="D69" s="332" t="s">
        <v>37</v>
      </c>
      <c r="E69" s="333">
        <f>H69+K69+N69+Q69+T69+W69+Z69+AC69+AF69+AI69+AL69+AO69</f>
        <v>0</v>
      </c>
      <c r="F69" s="333">
        <f>I69+L69+O69+R69+U69+X69+AA69+AD69+AG69+AJ69+AM69+AP69</f>
        <v>0</v>
      </c>
      <c r="G69" s="333"/>
      <c r="H69" s="333">
        <f>H76+H83+H90+H97</f>
        <v>0</v>
      </c>
      <c r="I69" s="333">
        <f>I76+I83+I90+I97</f>
        <v>0</v>
      </c>
      <c r="J69" s="333"/>
      <c r="K69" s="333">
        <f>K76+K83+K90+K97</f>
        <v>0</v>
      </c>
      <c r="L69" s="333">
        <f>L76+L83+L90+L97</f>
        <v>0</v>
      </c>
      <c r="M69" s="333"/>
      <c r="N69" s="333">
        <f>N76+N83+N90+N97</f>
        <v>0</v>
      </c>
      <c r="O69" s="333">
        <f>O76+O83+O90+O97</f>
        <v>0</v>
      </c>
      <c r="P69" s="333">
        <f>P76+P83+P90+P104+P112+P119</f>
        <v>0</v>
      </c>
      <c r="Q69" s="333">
        <f>Q76+Q83+Q90+Q97</f>
        <v>0</v>
      </c>
      <c r="R69" s="333">
        <f>R76+R83+R90+R97</f>
        <v>0</v>
      </c>
      <c r="S69" s="333"/>
      <c r="T69" s="333">
        <f>T76+T83+T90+T97</f>
        <v>0</v>
      </c>
      <c r="U69" s="333">
        <f>U76+U83+U90+U97</f>
        <v>0</v>
      </c>
      <c r="V69" s="333"/>
      <c r="W69" s="333">
        <f>W76+W83+W90+W97</f>
        <v>0</v>
      </c>
      <c r="X69" s="333">
        <f>X76+X83+X90+X97</f>
        <v>0</v>
      </c>
      <c r="Y69" s="333"/>
      <c r="Z69" s="333">
        <f>Z76+Z83+Z90+Z97</f>
        <v>0</v>
      </c>
      <c r="AA69" s="333">
        <f>AA76+AA83+AA90+AA97</f>
        <v>0</v>
      </c>
      <c r="AB69" s="333"/>
      <c r="AC69" s="333">
        <f>AC76+AC83+AC90+AC97</f>
        <v>0</v>
      </c>
      <c r="AD69" s="333">
        <f>AD76+AD83+AD90+AD97</f>
        <v>0</v>
      </c>
      <c r="AE69" s="333">
        <f>AE76+AE83+AE90+AE104+AE112+AE119</f>
        <v>0</v>
      </c>
      <c r="AF69" s="333">
        <f>AF76+AF83+AF90+AF97</f>
        <v>0</v>
      </c>
      <c r="AG69" s="333">
        <f>AG76+AG83+AG90+AG97</f>
        <v>0</v>
      </c>
      <c r="AH69" s="333">
        <f>AH76+AH83+AH90+AH104+AH112+AH119</f>
        <v>0</v>
      </c>
      <c r="AI69" s="333">
        <f>AI76+AI83+AI90+AI97</f>
        <v>0</v>
      </c>
      <c r="AJ69" s="333">
        <f>AJ76+AJ83+AJ90+AJ97</f>
        <v>0</v>
      </c>
      <c r="AK69" s="333"/>
      <c r="AL69" s="333">
        <f>AL76+AL83+AL90+AL97</f>
        <v>0</v>
      </c>
      <c r="AM69" s="333">
        <f>AM76+AM83+AM90+AM97</f>
        <v>0</v>
      </c>
      <c r="AN69" s="333">
        <f>AN76+AN83+AN90+AN104+AN112+AN119</f>
        <v>0</v>
      </c>
      <c r="AO69" s="333">
        <f>AO76+AO83+AO90+AO97</f>
        <v>0</v>
      </c>
      <c r="AP69" s="333">
        <f>AP76+AP83+AP90+AP97</f>
        <v>0</v>
      </c>
      <c r="AQ69" s="333"/>
      <c r="AR69" s="281"/>
    </row>
    <row r="70" spans="1:44" s="310" customFormat="1" ht="114.75" customHeight="1" thickBot="1">
      <c r="A70" s="704"/>
      <c r="B70" s="701"/>
      <c r="C70" s="701"/>
      <c r="D70" s="331" t="s">
        <v>2</v>
      </c>
      <c r="E70" s="333">
        <f t="shared" ref="E70:F74" si="272">H70+K70+N70+Q70+T70+W70+Z70+AC70+AF70+AI70+AL70+AO70</f>
        <v>4750</v>
      </c>
      <c r="F70" s="333">
        <f t="shared" si="272"/>
        <v>0</v>
      </c>
      <c r="G70" s="344">
        <f t="shared" ref="G70:G71" si="273">F70/E70</f>
        <v>0</v>
      </c>
      <c r="H70" s="333">
        <f>H77+H84+H91+H98</f>
        <v>0</v>
      </c>
      <c r="I70" s="333">
        <f t="shared" ref="I70:I71" si="274">I77+I84+I91+I98</f>
        <v>0</v>
      </c>
      <c r="J70" s="333"/>
      <c r="K70" s="333">
        <f>K77+K84+K91+K98</f>
        <v>0</v>
      </c>
      <c r="L70" s="333">
        <f t="shared" ref="L70:L71" si="275">L77+L84+L91+L98</f>
        <v>0</v>
      </c>
      <c r="M70" s="333"/>
      <c r="N70" s="333">
        <f>N77+N84+N91+N98</f>
        <v>0</v>
      </c>
      <c r="O70" s="333">
        <f t="shared" ref="O70:O71" si="276">O77+O84+O91+O98</f>
        <v>0</v>
      </c>
      <c r="P70" s="333"/>
      <c r="Q70" s="333">
        <f>Q77+Q84+Q91+Q98</f>
        <v>4750</v>
      </c>
      <c r="R70" s="333">
        <f t="shared" ref="R70:R71" si="277">R77+R84+R91+R98</f>
        <v>0</v>
      </c>
      <c r="S70" s="333"/>
      <c r="T70" s="333">
        <f>T77+T84+T91+T98</f>
        <v>0</v>
      </c>
      <c r="U70" s="333">
        <f t="shared" ref="U70:U71" si="278">U77+U84+U91+U98</f>
        <v>0</v>
      </c>
      <c r="V70" s="333"/>
      <c r="W70" s="333">
        <f>W77+W84+W91+W98</f>
        <v>0</v>
      </c>
      <c r="X70" s="333">
        <f t="shared" ref="X70:X71" si="279">X77+X84+X91+X98</f>
        <v>0</v>
      </c>
      <c r="Y70" s="333"/>
      <c r="Z70" s="333">
        <f>Z77+Z84+Z91+Z98</f>
        <v>0</v>
      </c>
      <c r="AA70" s="333">
        <f t="shared" ref="AA70:AA71" si="280">AA77+AA84+AA91+AA98</f>
        <v>0</v>
      </c>
      <c r="AB70" s="333"/>
      <c r="AC70" s="333">
        <f>AC77+AC84+AC91+AC98</f>
        <v>0</v>
      </c>
      <c r="AD70" s="333">
        <f t="shared" ref="AD70:AD71" si="281">AD77+AD84+AD91+AD98</f>
        <v>0</v>
      </c>
      <c r="AE70" s="333"/>
      <c r="AF70" s="333">
        <f>AF77+AF84+AF91+AF98</f>
        <v>0</v>
      </c>
      <c r="AG70" s="333">
        <f t="shared" ref="AG70:AG71" si="282">AG77+AG84+AG91+AG98</f>
        <v>0</v>
      </c>
      <c r="AH70" s="333"/>
      <c r="AI70" s="333">
        <f>AI77+AI84+AI91+AI98</f>
        <v>0</v>
      </c>
      <c r="AJ70" s="333">
        <f t="shared" ref="AJ70:AJ71" si="283">AJ77+AJ84+AJ91+AJ98</f>
        <v>0</v>
      </c>
      <c r="AK70" s="220"/>
      <c r="AL70" s="333">
        <f t="shared" ref="AL70:AM70" si="284">AL77+AL84+AL91+AL98</f>
        <v>0</v>
      </c>
      <c r="AM70" s="333">
        <f t="shared" si="284"/>
        <v>0</v>
      </c>
      <c r="AN70" s="220"/>
      <c r="AO70" s="333">
        <f t="shared" ref="AO70:AP70" si="285">AO77+AO84+AO91+AO98</f>
        <v>0</v>
      </c>
      <c r="AP70" s="333">
        <f t="shared" si="285"/>
        <v>0</v>
      </c>
      <c r="AQ70" s="333"/>
      <c r="AR70" s="281"/>
    </row>
    <row r="71" spans="1:44" s="310" customFormat="1" ht="371.25" customHeight="1" thickBot="1">
      <c r="A71" s="704"/>
      <c r="B71" s="701"/>
      <c r="C71" s="701"/>
      <c r="D71" s="331" t="s">
        <v>284</v>
      </c>
      <c r="E71" s="333">
        <f t="shared" si="272"/>
        <v>31510.300000000003</v>
      </c>
      <c r="F71" s="333">
        <f t="shared" si="272"/>
        <v>324.89999999999998</v>
      </c>
      <c r="G71" s="220">
        <f t="shared" si="273"/>
        <v>1.0310914209004674E-2</v>
      </c>
      <c r="H71" s="333">
        <f>H78+H85+H92+H99</f>
        <v>0</v>
      </c>
      <c r="I71" s="333">
        <f t="shared" si="274"/>
        <v>0</v>
      </c>
      <c r="J71" s="333"/>
      <c r="K71" s="333">
        <f>K78+K85+K92+K99</f>
        <v>0</v>
      </c>
      <c r="L71" s="333">
        <f t="shared" si="275"/>
        <v>0</v>
      </c>
      <c r="M71" s="221">
        <v>0</v>
      </c>
      <c r="N71" s="333">
        <f>N78+N85+N92</f>
        <v>324.89999999999998</v>
      </c>
      <c r="O71" s="333">
        <f t="shared" si="276"/>
        <v>324.89999999999998</v>
      </c>
      <c r="P71" s="220">
        <v>0</v>
      </c>
      <c r="Q71" s="333">
        <f>Q78+Q85+Q92+Q99</f>
        <v>2825.8</v>
      </c>
      <c r="R71" s="333">
        <f t="shared" si="277"/>
        <v>0</v>
      </c>
      <c r="S71" s="220">
        <v>0</v>
      </c>
      <c r="T71" s="333">
        <f>T78+T85+T92+T99</f>
        <v>0</v>
      </c>
      <c r="U71" s="333">
        <f t="shared" si="278"/>
        <v>0</v>
      </c>
      <c r="V71" s="221">
        <v>0</v>
      </c>
      <c r="W71" s="333">
        <f>W78+W85+W92+W99</f>
        <v>1636.9</v>
      </c>
      <c r="X71" s="333">
        <f t="shared" si="279"/>
        <v>0</v>
      </c>
      <c r="Y71" s="221">
        <f>X71/W71*1</f>
        <v>0</v>
      </c>
      <c r="Z71" s="333">
        <f>Z78+Z85+Z92+Z99</f>
        <v>655.5</v>
      </c>
      <c r="AA71" s="333">
        <f t="shared" si="280"/>
        <v>0</v>
      </c>
      <c r="AB71" s="221">
        <f>AA71/Z71*1</f>
        <v>0</v>
      </c>
      <c r="AC71" s="333">
        <f>AC78+AC85+AC92+AC99</f>
        <v>0</v>
      </c>
      <c r="AD71" s="333">
        <f t="shared" si="281"/>
        <v>0</v>
      </c>
      <c r="AE71" s="220">
        <f>AE78+AE85+AE92+AE107+AE114+AE121</f>
        <v>0</v>
      </c>
      <c r="AF71" s="333">
        <f>AF78+AF85+AF92+AF99</f>
        <v>11854.300000000001</v>
      </c>
      <c r="AG71" s="333">
        <f t="shared" si="282"/>
        <v>0</v>
      </c>
      <c r="AH71" s="220">
        <f t="shared" ref="AH71" si="286">AG71/AF71</f>
        <v>0</v>
      </c>
      <c r="AI71" s="333">
        <f>AI78+AI85+AI92+AI99</f>
        <v>395.7</v>
      </c>
      <c r="AJ71" s="333">
        <f t="shared" si="283"/>
        <v>0</v>
      </c>
      <c r="AK71" s="220">
        <f t="shared" ref="AK71" si="287">AJ71/AI71</f>
        <v>0</v>
      </c>
      <c r="AL71" s="333">
        <f t="shared" ref="AL71:AM71" si="288">AL78+AL85+AL92+AL99</f>
        <v>836.2</v>
      </c>
      <c r="AM71" s="333">
        <f t="shared" si="288"/>
        <v>0</v>
      </c>
      <c r="AN71" s="220">
        <f t="shared" ref="AN71" si="289">AM71/AL71</f>
        <v>0</v>
      </c>
      <c r="AO71" s="333">
        <f t="shared" ref="AO71:AP71" si="290">AO78+AO85+AO92+AO99</f>
        <v>12981</v>
      </c>
      <c r="AP71" s="333">
        <f t="shared" si="290"/>
        <v>0</v>
      </c>
      <c r="AQ71" s="220">
        <f t="shared" ref="AQ71" si="291">AP71/AO71</f>
        <v>0</v>
      </c>
      <c r="AR71" s="281" t="s">
        <v>519</v>
      </c>
    </row>
    <row r="72" spans="1:44" s="310" customFormat="1" ht="387.75" customHeight="1">
      <c r="A72" s="704"/>
      <c r="B72" s="701"/>
      <c r="C72" s="701"/>
      <c r="D72" s="331" t="s">
        <v>292</v>
      </c>
      <c r="E72" s="219">
        <f t="shared" si="272"/>
        <v>0</v>
      </c>
      <c r="F72" s="219">
        <f t="shared" si="272"/>
        <v>0</v>
      </c>
      <c r="G72" s="333"/>
      <c r="H72" s="333">
        <f t="shared" ref="H72:I74" si="292">H79+H86+H93+H108+H115+H122</f>
        <v>0</v>
      </c>
      <c r="I72" s="333">
        <f t="shared" si="292"/>
        <v>0</v>
      </c>
      <c r="J72" s="333"/>
      <c r="K72" s="333">
        <f t="shared" ref="K72:L74" si="293">K79+K86+K93+K108+K115+K122</f>
        <v>0</v>
      </c>
      <c r="L72" s="333">
        <f t="shared" si="293"/>
        <v>0</v>
      </c>
      <c r="M72" s="333"/>
      <c r="N72" s="333">
        <f t="shared" ref="N72:O74" si="294">N79+N86+N93+N108+N115+N122</f>
        <v>0</v>
      </c>
      <c r="O72" s="333">
        <f t="shared" si="294"/>
        <v>0</v>
      </c>
      <c r="P72" s="333">
        <f>P79+P86+P93+P108+P115+P122</f>
        <v>0</v>
      </c>
      <c r="Q72" s="333">
        <f t="shared" ref="Q72:R74" si="295">Q79+Q86+Q93+Q108+Q115+Q122</f>
        <v>0</v>
      </c>
      <c r="R72" s="333">
        <f t="shared" si="295"/>
        <v>0</v>
      </c>
      <c r="S72" s="333"/>
      <c r="T72" s="333">
        <f t="shared" ref="T72:U74" si="296">T79+T86+T93+T108+T115+T122</f>
        <v>0</v>
      </c>
      <c r="U72" s="333">
        <f t="shared" si="296"/>
        <v>0</v>
      </c>
      <c r="V72" s="333"/>
      <c r="W72" s="333">
        <f t="shared" ref="W72:X74" si="297">W79+W86+W93+W108+W115+W122</f>
        <v>0</v>
      </c>
      <c r="X72" s="333">
        <f t="shared" si="297"/>
        <v>0</v>
      </c>
      <c r="Y72" s="333">
        <f>Y79+Y86+Y93+Y108+Y115+Y122</f>
        <v>0</v>
      </c>
      <c r="Z72" s="333">
        <f t="shared" ref="Z72:AA74" si="298">Z79+Z86+Z93+Z108+Z115+Z122</f>
        <v>0</v>
      </c>
      <c r="AA72" s="333">
        <f t="shared" si="298"/>
        <v>0</v>
      </c>
      <c r="AB72" s="333">
        <f>AB79+AB86+AB93+AB108+AB115+AB122</f>
        <v>0</v>
      </c>
      <c r="AC72" s="333">
        <f t="shared" ref="AC72:AD74" si="299">AC79+AC86+AC93+AC108+AC115+AC122</f>
        <v>0</v>
      </c>
      <c r="AD72" s="333">
        <f t="shared" si="299"/>
        <v>0</v>
      </c>
      <c r="AE72" s="333">
        <f>AE79+AE86+AE93+AE108+AE115+AE122</f>
        <v>0</v>
      </c>
      <c r="AF72" s="333">
        <f t="shared" ref="AF72:AQ72" si="300">AF79+AF86+AF93+AF108+AF115+AF122</f>
        <v>0</v>
      </c>
      <c r="AG72" s="333">
        <f t="shared" si="300"/>
        <v>0</v>
      </c>
      <c r="AH72" s="333">
        <f t="shared" si="300"/>
        <v>0</v>
      </c>
      <c r="AI72" s="333">
        <f t="shared" si="300"/>
        <v>0</v>
      </c>
      <c r="AJ72" s="333">
        <f t="shared" si="300"/>
        <v>0</v>
      </c>
      <c r="AK72" s="333">
        <f t="shared" si="300"/>
        <v>0</v>
      </c>
      <c r="AL72" s="333">
        <f t="shared" si="300"/>
        <v>0</v>
      </c>
      <c r="AM72" s="333">
        <f t="shared" si="300"/>
        <v>0</v>
      </c>
      <c r="AN72" s="333">
        <f t="shared" si="300"/>
        <v>0</v>
      </c>
      <c r="AO72" s="333">
        <f t="shared" si="300"/>
        <v>0</v>
      </c>
      <c r="AP72" s="333">
        <f t="shared" si="300"/>
        <v>0</v>
      </c>
      <c r="AQ72" s="333">
        <f t="shared" si="300"/>
        <v>0</v>
      </c>
      <c r="AR72" s="384"/>
    </row>
    <row r="73" spans="1:44" s="310" customFormat="1" ht="114.75" customHeight="1">
      <c r="A73" s="704"/>
      <c r="B73" s="701"/>
      <c r="C73" s="701"/>
      <c r="D73" s="331" t="s">
        <v>285</v>
      </c>
      <c r="E73" s="333">
        <f t="shared" si="272"/>
        <v>0</v>
      </c>
      <c r="F73" s="333">
        <f t="shared" si="272"/>
        <v>0</v>
      </c>
      <c r="G73" s="333"/>
      <c r="H73" s="333">
        <f t="shared" si="292"/>
        <v>0</v>
      </c>
      <c r="I73" s="333">
        <f t="shared" si="292"/>
        <v>0</v>
      </c>
      <c r="J73" s="333"/>
      <c r="K73" s="333">
        <f t="shared" si="293"/>
        <v>0</v>
      </c>
      <c r="L73" s="333">
        <f t="shared" si="293"/>
        <v>0</v>
      </c>
      <c r="M73" s="333"/>
      <c r="N73" s="333">
        <f t="shared" si="294"/>
        <v>0</v>
      </c>
      <c r="O73" s="333">
        <f t="shared" si="294"/>
        <v>0</v>
      </c>
      <c r="P73" s="333">
        <f>P80+P87+P94+P109+P116+P123</f>
        <v>0</v>
      </c>
      <c r="Q73" s="333">
        <f t="shared" si="295"/>
        <v>0</v>
      </c>
      <c r="R73" s="333">
        <f t="shared" si="295"/>
        <v>0</v>
      </c>
      <c r="S73" s="333"/>
      <c r="T73" s="333">
        <f t="shared" si="296"/>
        <v>0</v>
      </c>
      <c r="U73" s="333">
        <f t="shared" si="296"/>
        <v>0</v>
      </c>
      <c r="V73" s="333"/>
      <c r="W73" s="333">
        <f t="shared" si="297"/>
        <v>0</v>
      </c>
      <c r="X73" s="333">
        <f t="shared" si="297"/>
        <v>0</v>
      </c>
      <c r="Y73" s="333">
        <f>Y80+Y87+Y94+Y109+Y116+Y123</f>
        <v>0</v>
      </c>
      <c r="Z73" s="333">
        <f t="shared" si="298"/>
        <v>0</v>
      </c>
      <c r="AA73" s="333">
        <f t="shared" si="298"/>
        <v>0</v>
      </c>
      <c r="AB73" s="333">
        <f>AB80+AB87+AB94+AB109+AB116+AB123</f>
        <v>0</v>
      </c>
      <c r="AC73" s="333">
        <f t="shared" si="299"/>
        <v>0</v>
      </c>
      <c r="AD73" s="333">
        <f t="shared" si="299"/>
        <v>0</v>
      </c>
      <c r="AE73" s="333">
        <f>AE80+AE87+AE94+AE109+AE116+AE123</f>
        <v>0</v>
      </c>
      <c r="AF73" s="333">
        <f t="shared" ref="AF73:AQ73" si="301">AF80+AF87+AF94+AF109+AF116+AF123</f>
        <v>0</v>
      </c>
      <c r="AG73" s="333">
        <f t="shared" si="301"/>
        <v>0</v>
      </c>
      <c r="AH73" s="333">
        <f t="shared" si="301"/>
        <v>0</v>
      </c>
      <c r="AI73" s="333">
        <f t="shared" si="301"/>
        <v>0</v>
      </c>
      <c r="AJ73" s="333">
        <f t="shared" si="301"/>
        <v>0</v>
      </c>
      <c r="AK73" s="333">
        <f t="shared" si="301"/>
        <v>0</v>
      </c>
      <c r="AL73" s="333">
        <f t="shared" si="301"/>
        <v>0</v>
      </c>
      <c r="AM73" s="333">
        <f t="shared" si="301"/>
        <v>0</v>
      </c>
      <c r="AN73" s="333">
        <f t="shared" si="301"/>
        <v>0</v>
      </c>
      <c r="AO73" s="333">
        <f t="shared" si="301"/>
        <v>0</v>
      </c>
      <c r="AP73" s="333">
        <f t="shared" si="301"/>
        <v>0</v>
      </c>
      <c r="AQ73" s="333">
        <f t="shared" si="301"/>
        <v>0</v>
      </c>
      <c r="AR73" s="281"/>
    </row>
    <row r="74" spans="1:44" s="310" customFormat="1" ht="116.25" customHeight="1" thickBot="1">
      <c r="A74" s="705"/>
      <c r="B74" s="702"/>
      <c r="C74" s="702"/>
      <c r="D74" s="305" t="s">
        <v>43</v>
      </c>
      <c r="E74" s="227">
        <f t="shared" si="272"/>
        <v>0</v>
      </c>
      <c r="F74" s="227">
        <f t="shared" si="272"/>
        <v>0</v>
      </c>
      <c r="G74" s="376"/>
      <c r="H74" s="227">
        <f t="shared" si="292"/>
        <v>0</v>
      </c>
      <c r="I74" s="227">
        <f t="shared" si="292"/>
        <v>0</v>
      </c>
      <c r="J74" s="227"/>
      <c r="K74" s="227">
        <f t="shared" si="293"/>
        <v>0</v>
      </c>
      <c r="L74" s="227">
        <f t="shared" si="293"/>
        <v>0</v>
      </c>
      <c r="M74" s="227"/>
      <c r="N74" s="227">
        <f t="shared" si="294"/>
        <v>0</v>
      </c>
      <c r="O74" s="227">
        <f t="shared" si="294"/>
        <v>0</v>
      </c>
      <c r="P74" s="227">
        <f>P81+P88+P95+P110+P117+P124</f>
        <v>0</v>
      </c>
      <c r="Q74" s="227">
        <f t="shared" si="295"/>
        <v>0</v>
      </c>
      <c r="R74" s="227">
        <f t="shared" si="295"/>
        <v>0</v>
      </c>
      <c r="S74" s="227"/>
      <c r="T74" s="227">
        <f t="shared" si="296"/>
        <v>0</v>
      </c>
      <c r="U74" s="227">
        <f t="shared" si="296"/>
        <v>0</v>
      </c>
      <c r="V74" s="227"/>
      <c r="W74" s="227">
        <f t="shared" si="297"/>
        <v>0</v>
      </c>
      <c r="X74" s="227">
        <f t="shared" si="297"/>
        <v>0</v>
      </c>
      <c r="Y74" s="227">
        <f>Y81+Y88+Y95+Y110+Y117+Y124</f>
        <v>0</v>
      </c>
      <c r="Z74" s="227">
        <f t="shared" si="298"/>
        <v>0</v>
      </c>
      <c r="AA74" s="227">
        <f t="shared" si="298"/>
        <v>0</v>
      </c>
      <c r="AB74" s="227">
        <f>AB81+AB88+AB95+AB110+AB117+AB124</f>
        <v>0</v>
      </c>
      <c r="AC74" s="227">
        <f t="shared" si="299"/>
        <v>0</v>
      </c>
      <c r="AD74" s="227">
        <f t="shared" si="299"/>
        <v>0</v>
      </c>
      <c r="AE74" s="227">
        <f>AE81+AE88+AE95+AE110+AE117+AE124</f>
        <v>0</v>
      </c>
      <c r="AF74" s="227">
        <f t="shared" ref="AF74:AQ74" si="302">AF81+AF88+AF95+AF110+AF117+AF124</f>
        <v>0</v>
      </c>
      <c r="AG74" s="227">
        <f t="shared" si="302"/>
        <v>0</v>
      </c>
      <c r="AH74" s="227">
        <f t="shared" si="302"/>
        <v>0</v>
      </c>
      <c r="AI74" s="227">
        <f t="shared" si="302"/>
        <v>0</v>
      </c>
      <c r="AJ74" s="227">
        <f t="shared" si="302"/>
        <v>0</v>
      </c>
      <c r="AK74" s="227">
        <f t="shared" si="302"/>
        <v>0</v>
      </c>
      <c r="AL74" s="227">
        <f t="shared" si="302"/>
        <v>0</v>
      </c>
      <c r="AM74" s="227">
        <f t="shared" si="302"/>
        <v>0</v>
      </c>
      <c r="AN74" s="227">
        <f t="shared" si="302"/>
        <v>0</v>
      </c>
      <c r="AO74" s="227">
        <f t="shared" si="302"/>
        <v>0</v>
      </c>
      <c r="AP74" s="227">
        <f t="shared" si="302"/>
        <v>0</v>
      </c>
      <c r="AQ74" s="227">
        <f t="shared" si="302"/>
        <v>0</v>
      </c>
      <c r="AR74" s="375"/>
    </row>
    <row r="75" spans="1:44" s="310" customFormat="1" ht="151.5" customHeight="1">
      <c r="A75" s="703" t="s">
        <v>300</v>
      </c>
      <c r="B75" s="700" t="s">
        <v>301</v>
      </c>
      <c r="C75" s="700"/>
      <c r="D75" s="303" t="s">
        <v>41</v>
      </c>
      <c r="E75" s="219">
        <f>H75+K75+N75+Q75+T75+W75+Z75+AC75+AF75+AI75+AL75+AO75</f>
        <v>10489.2</v>
      </c>
      <c r="F75" s="219">
        <f>I75+L75+O75+R75+U75+X75+AA75+AD75+AG75+AJ75+AM75+AP75</f>
        <v>324.89999999999998</v>
      </c>
      <c r="G75" s="380">
        <f>F75/E75</f>
        <v>3.0974716851618803E-2</v>
      </c>
      <c r="H75" s="219">
        <f>H76+H77+H78+H79+H80+H81</f>
        <v>0</v>
      </c>
      <c r="I75" s="219">
        <f>I76+I77+I78+I79+I80+I81</f>
        <v>0</v>
      </c>
      <c r="J75" s="382"/>
      <c r="K75" s="219">
        <f>K76+K77+K78+K79+K80+K81</f>
        <v>0</v>
      </c>
      <c r="L75" s="219">
        <f>L76+L77+L78+L79+L80+L81</f>
        <v>0</v>
      </c>
      <c r="M75" s="220">
        <v>0</v>
      </c>
      <c r="N75" s="219">
        <f>N76+N77+N78+N79+N80+N81</f>
        <v>324.89999999999998</v>
      </c>
      <c r="O75" s="219">
        <f>O76+O77+O78+O79+O80+O81</f>
        <v>324.89999999999998</v>
      </c>
      <c r="P75" s="220">
        <f>O75/N75</f>
        <v>1</v>
      </c>
      <c r="Q75" s="219">
        <f>Q76+Q77+Q78+Q79+Q80+Q81</f>
        <v>2627.8</v>
      </c>
      <c r="R75" s="219">
        <f>R76+R77+R78+R79+R80+R81</f>
        <v>0</v>
      </c>
      <c r="S75" s="220">
        <f>R75/Q75</f>
        <v>0</v>
      </c>
      <c r="T75" s="219">
        <f>T76+T77+T78+T79+T80+T81</f>
        <v>0</v>
      </c>
      <c r="U75" s="219">
        <f>U76+U77+U78+U79+U80+U81</f>
        <v>0</v>
      </c>
      <c r="V75" s="221" t="e">
        <f>U75/T75</f>
        <v>#DIV/0!</v>
      </c>
      <c r="W75" s="219">
        <f>W76+W77+W78+W79+W80+W81</f>
        <v>1636.9</v>
      </c>
      <c r="X75" s="219">
        <f>X76+X77+X78+X79+X80+X81</f>
        <v>0</v>
      </c>
      <c r="Y75" s="221">
        <f>X75/W75</f>
        <v>0</v>
      </c>
      <c r="Z75" s="219">
        <f t="shared" ref="Z75" si="303">Z76+Z77+Z78+Z79+Z80+Z81</f>
        <v>655.5</v>
      </c>
      <c r="AA75" s="219">
        <f t="shared" ref="AA75" si="304">AA76+AA77+AA78+AA79+AA80+AA81</f>
        <v>0</v>
      </c>
      <c r="AB75" s="221">
        <f>AA75/Z75</f>
        <v>0</v>
      </c>
      <c r="AC75" s="219">
        <f t="shared" ref="AC75" si="305">AC76+AC77+AC78+AC79+AC80+AC81</f>
        <v>0</v>
      </c>
      <c r="AD75" s="219">
        <f t="shared" ref="AD75" si="306">AD76+AD77+AD78+AD79+AD80+AD81</f>
        <v>0</v>
      </c>
      <c r="AE75" s="221" t="e">
        <f>AD75/AC75</f>
        <v>#DIV/0!</v>
      </c>
      <c r="AF75" s="219">
        <f t="shared" ref="AF75:AI75" si="307">AF76+AF77+AF78+AF79+AF80+AF81</f>
        <v>2042.7</v>
      </c>
      <c r="AG75" s="219">
        <f t="shared" si="307"/>
        <v>0</v>
      </c>
      <c r="AH75" s="221">
        <f>AG75/AF75</f>
        <v>0</v>
      </c>
      <c r="AI75" s="219">
        <f t="shared" si="307"/>
        <v>395.7</v>
      </c>
      <c r="AJ75" s="219">
        <f t="shared" ref="AJ75" si="308">AJ76+AJ77+AJ78+AJ79+AJ80+AJ81</f>
        <v>0</v>
      </c>
      <c r="AK75" s="221">
        <f t="shared" ref="AK75" si="309">AJ75/AI75</f>
        <v>0</v>
      </c>
      <c r="AL75" s="219">
        <f t="shared" ref="AL75" si="310">AL76+AL77+AL78+AL79+AL80+AL81</f>
        <v>836.2</v>
      </c>
      <c r="AM75" s="219">
        <f t="shared" ref="AM75" si="311">AM76+AM77+AM78+AM79+AM80+AM81</f>
        <v>0</v>
      </c>
      <c r="AN75" s="221">
        <f t="shared" ref="AN75" si="312">AM75/AL75</f>
        <v>0</v>
      </c>
      <c r="AO75" s="219">
        <f>AO76+AO77+AO78+AO79+AO80+AO81</f>
        <v>1969.5</v>
      </c>
      <c r="AP75" s="219">
        <f>AP76+AP77+AP78+AP79+AP80+AP81</f>
        <v>0</v>
      </c>
      <c r="AQ75" s="221">
        <f t="shared" ref="AQ75" si="313">AP75/AO75</f>
        <v>0</v>
      </c>
      <c r="AR75" s="281" t="s">
        <v>515</v>
      </c>
    </row>
    <row r="76" spans="1:44" s="310" customFormat="1" ht="135" customHeight="1">
      <c r="A76" s="704"/>
      <c r="B76" s="701"/>
      <c r="C76" s="701"/>
      <c r="D76" s="332" t="s">
        <v>37</v>
      </c>
      <c r="E76" s="333">
        <f>H76+K76+N76+Q76+T76+W76+Z76+AC76+AF76+AI76+AL76+AO76</f>
        <v>0</v>
      </c>
      <c r="F76" s="333">
        <f>I76+L76+O76+R76+U76+X76+AA76+AD76+AG76+AJ76+AM76+AP76</f>
        <v>0</v>
      </c>
      <c r="G76" s="344"/>
      <c r="H76" s="333"/>
      <c r="I76" s="333"/>
      <c r="J76" s="223"/>
      <c r="K76" s="333"/>
      <c r="L76" s="333"/>
      <c r="M76" s="223"/>
      <c r="N76" s="333"/>
      <c r="O76" s="333"/>
      <c r="P76" s="223"/>
      <c r="Q76" s="333"/>
      <c r="R76" s="333"/>
      <c r="S76" s="223"/>
      <c r="T76" s="333"/>
      <c r="U76" s="333"/>
      <c r="V76" s="223"/>
      <c r="W76" s="333"/>
      <c r="X76" s="333"/>
      <c r="Y76" s="223"/>
      <c r="Z76" s="333"/>
      <c r="AA76" s="333"/>
      <c r="AB76" s="223"/>
      <c r="AC76" s="333"/>
      <c r="AD76" s="333"/>
      <c r="AE76" s="223"/>
      <c r="AF76" s="333"/>
      <c r="AG76" s="333"/>
      <c r="AH76" s="223"/>
      <c r="AI76" s="333"/>
      <c r="AJ76" s="333"/>
      <c r="AK76" s="223"/>
      <c r="AL76" s="333"/>
      <c r="AM76" s="333"/>
      <c r="AN76" s="223"/>
      <c r="AO76" s="333"/>
      <c r="AP76" s="333"/>
      <c r="AQ76" s="223"/>
      <c r="AR76" s="281"/>
    </row>
    <row r="77" spans="1:44" s="310" customFormat="1" ht="114.75" customHeight="1">
      <c r="A77" s="704"/>
      <c r="B77" s="701"/>
      <c r="C77" s="701"/>
      <c r="D77" s="331" t="s">
        <v>2</v>
      </c>
      <c r="E77" s="333">
        <f t="shared" ref="E77:E81" si="314">H77+K77+N77+Q77+T77+W77+Z77+AC77+AF77+AI77+AL77+AO77</f>
        <v>0</v>
      </c>
      <c r="F77" s="333">
        <f t="shared" ref="F77:F81" si="315">I77+L77+O77+R77+U77+X77+AA77+AD77+AG77+AJ77+AM77+AP77</f>
        <v>0</v>
      </c>
      <c r="G77" s="344"/>
      <c r="H77" s="333"/>
      <c r="I77" s="333"/>
      <c r="J77" s="223"/>
      <c r="K77" s="333"/>
      <c r="L77" s="333"/>
      <c r="M77" s="223"/>
      <c r="N77" s="333"/>
      <c r="O77" s="333"/>
      <c r="P77" s="223"/>
      <c r="Q77" s="333"/>
      <c r="R77" s="333"/>
      <c r="S77" s="223"/>
      <c r="T77" s="333"/>
      <c r="U77" s="333"/>
      <c r="V77" s="223"/>
      <c r="W77" s="333"/>
      <c r="X77" s="333"/>
      <c r="Y77" s="223"/>
      <c r="Z77" s="333"/>
      <c r="AA77" s="333"/>
      <c r="AB77" s="223"/>
      <c r="AC77" s="333"/>
      <c r="AD77" s="333"/>
      <c r="AE77" s="223"/>
      <c r="AF77" s="333"/>
      <c r="AG77" s="333"/>
      <c r="AH77" s="223"/>
      <c r="AI77" s="333"/>
      <c r="AJ77" s="333"/>
      <c r="AK77" s="223"/>
      <c r="AL77" s="333"/>
      <c r="AM77" s="333"/>
      <c r="AN77" s="223"/>
      <c r="AO77" s="333"/>
      <c r="AP77" s="333"/>
      <c r="AQ77" s="223"/>
      <c r="AR77" s="281"/>
    </row>
    <row r="78" spans="1:44" s="310" customFormat="1" ht="240.75" customHeight="1" thickBot="1">
      <c r="A78" s="704"/>
      <c r="B78" s="701"/>
      <c r="C78" s="701"/>
      <c r="D78" s="331" t="s">
        <v>284</v>
      </c>
      <c r="E78" s="333">
        <f t="shared" si="314"/>
        <v>10489.2</v>
      </c>
      <c r="F78" s="333">
        <f t="shared" si="315"/>
        <v>324.89999999999998</v>
      </c>
      <c r="G78" s="344">
        <f t="shared" ref="G78" si="316">F78/E78</f>
        <v>3.0974716851618803E-2</v>
      </c>
      <c r="H78" s="333">
        <v>0</v>
      </c>
      <c r="I78" s="333"/>
      <c r="J78" s="223"/>
      <c r="K78" s="333">
        <v>0</v>
      </c>
      <c r="L78" s="333"/>
      <c r="M78" s="223"/>
      <c r="N78" s="333">
        <v>324.89999999999998</v>
      </c>
      <c r="O78" s="333">
        <v>324.89999999999998</v>
      </c>
      <c r="P78" s="220">
        <f>O78/N78</f>
        <v>1</v>
      </c>
      <c r="Q78" s="333">
        <v>2627.8</v>
      </c>
      <c r="R78" s="333"/>
      <c r="S78" s="220">
        <f>R78/Q78</f>
        <v>0</v>
      </c>
      <c r="T78" s="333"/>
      <c r="U78" s="333"/>
      <c r="V78" s="223"/>
      <c r="W78" s="333">
        <v>1636.9</v>
      </c>
      <c r="X78" s="333"/>
      <c r="Y78" s="220">
        <f>X78/W78</f>
        <v>0</v>
      </c>
      <c r="Z78" s="333">
        <v>655.5</v>
      </c>
      <c r="AA78" s="333"/>
      <c r="AB78" s="220">
        <f t="shared" ref="AB78" si="317">AA78/Z78</f>
        <v>0</v>
      </c>
      <c r="AC78" s="333"/>
      <c r="AD78" s="333"/>
      <c r="AE78" s="344"/>
      <c r="AF78" s="333">
        <v>2042.7</v>
      </c>
      <c r="AG78" s="333"/>
      <c r="AH78" s="220">
        <f t="shared" ref="AH78" si="318">AG78/AF78</f>
        <v>0</v>
      </c>
      <c r="AI78" s="333">
        <v>395.7</v>
      </c>
      <c r="AJ78" s="333"/>
      <c r="AK78" s="220">
        <f t="shared" ref="AK78" si="319">AJ78/AI78</f>
        <v>0</v>
      </c>
      <c r="AL78" s="333">
        <v>836.2</v>
      </c>
      <c r="AM78" s="333"/>
      <c r="AN78" s="220">
        <v>1</v>
      </c>
      <c r="AO78" s="333">
        <v>1969.5</v>
      </c>
      <c r="AP78" s="333"/>
      <c r="AQ78" s="220">
        <f t="shared" ref="AQ78" si="320">AP78/AO78</f>
        <v>0</v>
      </c>
      <c r="AR78" s="281" t="s">
        <v>514</v>
      </c>
    </row>
    <row r="79" spans="1:44" s="310" customFormat="1" ht="392.25" customHeight="1">
      <c r="A79" s="704"/>
      <c r="B79" s="701"/>
      <c r="C79" s="701"/>
      <c r="D79" s="331" t="s">
        <v>292</v>
      </c>
      <c r="E79" s="219">
        <f t="shared" si="314"/>
        <v>0</v>
      </c>
      <c r="F79" s="219">
        <f t="shared" si="315"/>
        <v>0</v>
      </c>
      <c r="G79" s="344"/>
      <c r="H79" s="333"/>
      <c r="I79" s="333"/>
      <c r="J79" s="223"/>
      <c r="K79" s="333"/>
      <c r="L79" s="333"/>
      <c r="M79" s="223"/>
      <c r="N79" s="333"/>
      <c r="O79" s="333"/>
      <c r="P79" s="223"/>
      <c r="Q79" s="333"/>
      <c r="R79" s="333"/>
      <c r="S79" s="223"/>
      <c r="T79" s="333"/>
      <c r="U79" s="333"/>
      <c r="V79" s="223"/>
      <c r="W79" s="333"/>
      <c r="X79" s="333"/>
      <c r="Y79" s="223"/>
      <c r="Z79" s="333"/>
      <c r="AA79" s="333"/>
      <c r="AB79" s="223"/>
      <c r="AC79" s="333"/>
      <c r="AD79" s="333"/>
      <c r="AE79" s="223"/>
      <c r="AF79" s="333"/>
      <c r="AG79" s="333"/>
      <c r="AH79" s="223"/>
      <c r="AI79" s="333"/>
      <c r="AJ79" s="333"/>
      <c r="AK79" s="223"/>
      <c r="AL79" s="333"/>
      <c r="AM79" s="333"/>
      <c r="AN79" s="223"/>
      <c r="AO79" s="333"/>
      <c r="AP79" s="333"/>
      <c r="AQ79" s="223"/>
      <c r="AR79" s="281"/>
    </row>
    <row r="80" spans="1:44" s="310" customFormat="1" ht="114.75" customHeight="1">
      <c r="A80" s="704"/>
      <c r="B80" s="701"/>
      <c r="C80" s="701"/>
      <c r="D80" s="331" t="s">
        <v>285</v>
      </c>
      <c r="E80" s="333">
        <f t="shared" si="314"/>
        <v>0</v>
      </c>
      <c r="F80" s="333">
        <f t="shared" si="315"/>
        <v>0</v>
      </c>
      <c r="G80" s="223"/>
      <c r="H80" s="333"/>
      <c r="I80" s="333"/>
      <c r="J80" s="223"/>
      <c r="K80" s="333"/>
      <c r="L80" s="333"/>
      <c r="M80" s="223"/>
      <c r="N80" s="333"/>
      <c r="O80" s="333"/>
      <c r="P80" s="223"/>
      <c r="Q80" s="333"/>
      <c r="R80" s="333"/>
      <c r="S80" s="223"/>
      <c r="T80" s="333"/>
      <c r="U80" s="333"/>
      <c r="V80" s="223"/>
      <c r="W80" s="333"/>
      <c r="X80" s="333"/>
      <c r="Y80" s="223"/>
      <c r="Z80" s="333"/>
      <c r="AA80" s="333"/>
      <c r="AB80" s="223"/>
      <c r="AC80" s="333"/>
      <c r="AD80" s="333"/>
      <c r="AE80" s="223"/>
      <c r="AF80" s="333"/>
      <c r="AG80" s="333"/>
      <c r="AH80" s="223"/>
      <c r="AI80" s="333"/>
      <c r="AJ80" s="333"/>
      <c r="AK80" s="223"/>
      <c r="AL80" s="333"/>
      <c r="AM80" s="333"/>
      <c r="AN80" s="223"/>
      <c r="AO80" s="333"/>
      <c r="AP80" s="333"/>
      <c r="AQ80" s="223"/>
      <c r="AR80" s="281"/>
    </row>
    <row r="81" spans="1:44" s="310" customFormat="1" ht="114.75" customHeight="1" thickBot="1">
      <c r="A81" s="705"/>
      <c r="B81" s="702"/>
      <c r="C81" s="702"/>
      <c r="D81" s="305" t="s">
        <v>43</v>
      </c>
      <c r="E81" s="227">
        <f t="shared" si="314"/>
        <v>0</v>
      </c>
      <c r="F81" s="227">
        <f t="shared" si="315"/>
        <v>0</v>
      </c>
      <c r="G81" s="372"/>
      <c r="H81" s="227"/>
      <c r="I81" s="227"/>
      <c r="J81" s="372"/>
      <c r="K81" s="227"/>
      <c r="L81" s="227"/>
      <c r="M81" s="372"/>
      <c r="N81" s="227"/>
      <c r="O81" s="227"/>
      <c r="P81" s="372"/>
      <c r="Q81" s="227"/>
      <c r="R81" s="227"/>
      <c r="S81" s="372"/>
      <c r="T81" s="227"/>
      <c r="U81" s="227"/>
      <c r="V81" s="372"/>
      <c r="W81" s="227"/>
      <c r="X81" s="227"/>
      <c r="Y81" s="372"/>
      <c r="Z81" s="227"/>
      <c r="AA81" s="227"/>
      <c r="AB81" s="372"/>
      <c r="AC81" s="227"/>
      <c r="AD81" s="227"/>
      <c r="AE81" s="372"/>
      <c r="AF81" s="227"/>
      <c r="AG81" s="227"/>
      <c r="AH81" s="372"/>
      <c r="AI81" s="227"/>
      <c r="AJ81" s="227"/>
      <c r="AK81" s="372"/>
      <c r="AL81" s="227"/>
      <c r="AM81" s="227"/>
      <c r="AN81" s="372"/>
      <c r="AO81" s="227"/>
      <c r="AP81" s="227"/>
      <c r="AQ81" s="372"/>
      <c r="AR81" s="375"/>
    </row>
    <row r="82" spans="1:44" s="310" customFormat="1" ht="153" customHeight="1">
      <c r="A82" s="703" t="s">
        <v>302</v>
      </c>
      <c r="B82" s="700" t="s">
        <v>407</v>
      </c>
      <c r="C82" s="700"/>
      <c r="D82" s="303" t="s">
        <v>41</v>
      </c>
      <c r="E82" s="219">
        <f>H82+K82+N82+Q82+T82+W82+Z82+AC82+AF82+AI82+AL82+AO82</f>
        <v>21021.1</v>
      </c>
      <c r="F82" s="219">
        <f>I82+L82+O82+R82+U82+X82+AA82+AD82+AG82+AJ82+AM82+AP82</f>
        <v>0</v>
      </c>
      <c r="G82" s="380">
        <f>F82/E82</f>
        <v>0</v>
      </c>
      <c r="H82" s="219">
        <f>H83+H84+H85+H86+H87+H88</f>
        <v>0</v>
      </c>
      <c r="I82" s="219">
        <f>I83+I84+I85+I86+I87+I88</f>
        <v>0</v>
      </c>
      <c r="J82" s="382"/>
      <c r="K82" s="219">
        <f>K83+K84+K85+K86+K87+K88</f>
        <v>0</v>
      </c>
      <c r="L82" s="219">
        <f>L83+L84+L85+L86+L87+L88</f>
        <v>0</v>
      </c>
      <c r="M82" s="382"/>
      <c r="N82" s="219">
        <f>N83+N84+N85+N86+N87+N88</f>
        <v>0</v>
      </c>
      <c r="O82" s="219">
        <f>O83+O84+O85+O86+O87+O88</f>
        <v>0</v>
      </c>
      <c r="P82" s="221">
        <v>0</v>
      </c>
      <c r="Q82" s="219">
        <f>Q83+Q84+Q85+Q86+Q87+Q88</f>
        <v>198</v>
      </c>
      <c r="R82" s="219">
        <f>R83+R84+R85+R86+R87+R88</f>
        <v>0</v>
      </c>
      <c r="S82" s="221">
        <v>0</v>
      </c>
      <c r="T82" s="219">
        <f>T83+T84+T85+T86+T87+T88</f>
        <v>0</v>
      </c>
      <c r="U82" s="219">
        <f>U83+U84+U85+U86+U87+U88</f>
        <v>0</v>
      </c>
      <c r="V82" s="220"/>
      <c r="W82" s="219">
        <f>W83+W84+W85+W86+W87+W88</f>
        <v>0</v>
      </c>
      <c r="X82" s="219">
        <f>X83+X84+X85+X86+X87+X88</f>
        <v>0</v>
      </c>
      <c r="Y82" s="220" t="e">
        <f>X82/W82</f>
        <v>#DIV/0!</v>
      </c>
      <c r="Z82" s="219">
        <f t="shared" ref="Z82" si="321">Z83+Z84+Z85+Z86+Z87+Z88</f>
        <v>0</v>
      </c>
      <c r="AA82" s="219">
        <f t="shared" ref="AA82" si="322">AA83+AA84+AA85+AA86+AA87+AA88</f>
        <v>0</v>
      </c>
      <c r="AB82" s="220">
        <v>0</v>
      </c>
      <c r="AC82" s="219">
        <f t="shared" ref="AC82" si="323">AC83+AC84+AC85+AC86+AC87+AC88</f>
        <v>0</v>
      </c>
      <c r="AD82" s="219">
        <f t="shared" ref="AD82" si="324">AD83+AD84+AD85+AD86+AD87+AD88</f>
        <v>0</v>
      </c>
      <c r="AE82" s="220"/>
      <c r="AF82" s="219">
        <f t="shared" ref="AF82" si="325">AF83+AF84+AF85+AF86+AF87+AF88</f>
        <v>9811.6</v>
      </c>
      <c r="AG82" s="219">
        <f t="shared" ref="AG82" si="326">AG83+AG84+AG85+AG86+AG87+AG88</f>
        <v>0</v>
      </c>
      <c r="AH82" s="220">
        <f t="shared" ref="AH82" si="327">AG82/AF82</f>
        <v>0</v>
      </c>
      <c r="AI82" s="219">
        <f t="shared" ref="AI82" si="328">AI83+AI84+AI85+AI86+AI87+AI88</f>
        <v>0</v>
      </c>
      <c r="AJ82" s="219">
        <f t="shared" ref="AJ82" si="329">AJ83+AJ84+AJ85+AJ86+AJ87+AJ88</f>
        <v>0</v>
      </c>
      <c r="AK82" s="221" t="e">
        <f t="shared" ref="AK82" si="330">AJ82/AI82</f>
        <v>#DIV/0!</v>
      </c>
      <c r="AL82" s="219">
        <f t="shared" ref="AL82" si="331">AL83+AL84+AL85+AL86+AL87+AL88</f>
        <v>0</v>
      </c>
      <c r="AM82" s="219">
        <f t="shared" ref="AM82" si="332">AM83+AM84+AM85+AM86+AM87+AM88</f>
        <v>0</v>
      </c>
      <c r="AN82" s="220">
        <v>0</v>
      </c>
      <c r="AO82" s="219">
        <f>AO83+AO84+AO85+AO86+AO87+AO88</f>
        <v>11011.5</v>
      </c>
      <c r="AP82" s="219">
        <f>AP83+AP84+AP85+AP86+AP87+AP88</f>
        <v>0</v>
      </c>
      <c r="AQ82" s="221">
        <f t="shared" ref="AQ82" si="333">AP82/AO82</f>
        <v>0</v>
      </c>
      <c r="AR82" s="373"/>
    </row>
    <row r="83" spans="1:44" s="310" customFormat="1" ht="114.75" customHeight="1">
      <c r="A83" s="704"/>
      <c r="B83" s="701"/>
      <c r="C83" s="701"/>
      <c r="D83" s="332" t="s">
        <v>37</v>
      </c>
      <c r="E83" s="333">
        <f>H83+K83+N83+Q83+T83+W83+Z83+AC83+AF83+AI83+AL83+AO83</f>
        <v>0</v>
      </c>
      <c r="F83" s="333">
        <f>I83+L83+O83+R83+U83+X83+AA83+AD83+AG83+AJ83+AM83+AP83</f>
        <v>0</v>
      </c>
      <c r="G83" s="344"/>
      <c r="H83" s="333"/>
      <c r="I83" s="333"/>
      <c r="J83" s="223"/>
      <c r="K83" s="333"/>
      <c r="L83" s="333"/>
      <c r="M83" s="223"/>
      <c r="N83" s="333"/>
      <c r="O83" s="333"/>
      <c r="P83" s="223"/>
      <c r="Q83" s="333"/>
      <c r="R83" s="333"/>
      <c r="S83" s="223"/>
      <c r="T83" s="333"/>
      <c r="U83" s="333"/>
      <c r="V83" s="223"/>
      <c r="W83" s="333"/>
      <c r="X83" s="333"/>
      <c r="Y83" s="223"/>
      <c r="Z83" s="333"/>
      <c r="AA83" s="333"/>
      <c r="AB83" s="223"/>
      <c r="AC83" s="333"/>
      <c r="AD83" s="333"/>
      <c r="AE83" s="223"/>
      <c r="AF83" s="333"/>
      <c r="AG83" s="333"/>
      <c r="AH83" s="223"/>
      <c r="AI83" s="333"/>
      <c r="AJ83" s="333"/>
      <c r="AK83" s="223"/>
      <c r="AL83" s="333"/>
      <c r="AM83" s="333"/>
      <c r="AN83" s="223"/>
      <c r="AO83" s="333"/>
      <c r="AP83" s="333"/>
      <c r="AQ83" s="223"/>
      <c r="AR83" s="281"/>
    </row>
    <row r="84" spans="1:44" s="310" customFormat="1" ht="114.75" customHeight="1">
      <c r="A84" s="704"/>
      <c r="B84" s="701"/>
      <c r="C84" s="701"/>
      <c r="D84" s="331" t="s">
        <v>2</v>
      </c>
      <c r="E84" s="333">
        <f t="shared" ref="E84:E88" si="334">H84+K84+N84+Q84+T84+W84+Z84+AC84+AF84+AI84+AL84+AO84</f>
        <v>0</v>
      </c>
      <c r="F84" s="333">
        <f t="shared" ref="F84:F88" si="335">I84+L84+O84+R84+U84+X84+AA84+AD84+AG84+AJ84+AM84+AP84</f>
        <v>0</v>
      </c>
      <c r="G84" s="344"/>
      <c r="H84" s="333"/>
      <c r="I84" s="333"/>
      <c r="J84" s="223"/>
      <c r="K84" s="333"/>
      <c r="L84" s="333"/>
      <c r="M84" s="223"/>
      <c r="N84" s="333"/>
      <c r="O84" s="333"/>
      <c r="P84" s="223"/>
      <c r="Q84" s="333"/>
      <c r="R84" s="333"/>
      <c r="S84" s="223"/>
      <c r="T84" s="333"/>
      <c r="U84" s="333"/>
      <c r="V84" s="223"/>
      <c r="W84" s="333"/>
      <c r="X84" s="333"/>
      <c r="Y84" s="223"/>
      <c r="Z84" s="333"/>
      <c r="AA84" s="333"/>
      <c r="AB84" s="223"/>
      <c r="AC84" s="333"/>
      <c r="AD84" s="333"/>
      <c r="AE84" s="223"/>
      <c r="AF84" s="333"/>
      <c r="AG84" s="333"/>
      <c r="AH84" s="223"/>
      <c r="AI84" s="333"/>
      <c r="AJ84" s="333"/>
      <c r="AK84" s="223"/>
      <c r="AL84" s="333"/>
      <c r="AM84" s="333"/>
      <c r="AN84" s="223"/>
      <c r="AO84" s="333"/>
      <c r="AP84" s="333"/>
      <c r="AQ84" s="223"/>
      <c r="AR84" s="281"/>
    </row>
    <row r="85" spans="1:44" s="310" customFormat="1" ht="207" customHeight="1" thickBot="1">
      <c r="A85" s="704"/>
      <c r="B85" s="701"/>
      <c r="C85" s="701"/>
      <c r="D85" s="331" t="s">
        <v>284</v>
      </c>
      <c r="E85" s="333">
        <f t="shared" si="334"/>
        <v>21021.1</v>
      </c>
      <c r="F85" s="333">
        <f t="shared" si="335"/>
        <v>0</v>
      </c>
      <c r="G85" s="344">
        <f t="shared" ref="G85" si="336">F85/E85</f>
        <v>0</v>
      </c>
      <c r="H85" s="333"/>
      <c r="I85" s="333"/>
      <c r="J85" s="223"/>
      <c r="K85" s="333">
        <v>0</v>
      </c>
      <c r="L85" s="333"/>
      <c r="M85" s="223"/>
      <c r="N85" s="333"/>
      <c r="O85" s="333"/>
      <c r="P85" s="220">
        <v>0</v>
      </c>
      <c r="Q85" s="333">
        <v>198</v>
      </c>
      <c r="R85" s="333"/>
      <c r="S85" s="223"/>
      <c r="T85" s="333"/>
      <c r="U85" s="333"/>
      <c r="V85" s="223"/>
      <c r="W85" s="333"/>
      <c r="X85" s="333"/>
      <c r="Y85" s="223"/>
      <c r="Z85" s="333"/>
      <c r="AA85" s="333"/>
      <c r="AB85" s="223"/>
      <c r="AC85" s="333"/>
      <c r="AD85" s="333"/>
      <c r="AE85" s="220"/>
      <c r="AF85" s="333">
        <v>9811.6</v>
      </c>
      <c r="AG85" s="333"/>
      <c r="AH85" s="220">
        <f t="shared" ref="AH85" si="337">AG85/AF85</f>
        <v>0</v>
      </c>
      <c r="AI85" s="333">
        <v>0</v>
      </c>
      <c r="AJ85" s="333">
        <v>0</v>
      </c>
      <c r="AK85" s="220"/>
      <c r="AL85" s="333">
        <v>0</v>
      </c>
      <c r="AM85" s="333"/>
      <c r="AN85" s="220"/>
      <c r="AO85" s="333">
        <v>11011.5</v>
      </c>
      <c r="AP85" s="333"/>
      <c r="AQ85" s="220">
        <f t="shared" ref="AQ85" si="338">AP85/AO85</f>
        <v>0</v>
      </c>
      <c r="AR85" s="281"/>
    </row>
    <row r="86" spans="1:44" s="310" customFormat="1" ht="357.75" customHeight="1">
      <c r="A86" s="704"/>
      <c r="B86" s="701"/>
      <c r="C86" s="701"/>
      <c r="D86" s="331" t="s">
        <v>292</v>
      </c>
      <c r="E86" s="219">
        <f t="shared" si="334"/>
        <v>0</v>
      </c>
      <c r="F86" s="219">
        <f t="shared" si="335"/>
        <v>0</v>
      </c>
      <c r="G86" s="344"/>
      <c r="H86" s="333"/>
      <c r="I86" s="333"/>
      <c r="J86" s="223"/>
      <c r="K86" s="333"/>
      <c r="L86" s="333"/>
      <c r="M86" s="223"/>
      <c r="N86" s="333"/>
      <c r="O86" s="333"/>
      <c r="P86" s="223"/>
      <c r="Q86" s="333"/>
      <c r="R86" s="333"/>
      <c r="S86" s="223"/>
      <c r="T86" s="333"/>
      <c r="U86" s="333"/>
      <c r="V86" s="223"/>
      <c r="W86" s="333"/>
      <c r="X86" s="333"/>
      <c r="Y86" s="223"/>
      <c r="Z86" s="333"/>
      <c r="AA86" s="333"/>
      <c r="AB86" s="223"/>
      <c r="AC86" s="333"/>
      <c r="AD86" s="333"/>
      <c r="AE86" s="223"/>
      <c r="AF86" s="333"/>
      <c r="AG86" s="333"/>
      <c r="AH86" s="223"/>
      <c r="AI86" s="333"/>
      <c r="AJ86" s="333"/>
      <c r="AK86" s="223"/>
      <c r="AL86" s="333"/>
      <c r="AM86" s="333"/>
      <c r="AN86" s="223"/>
      <c r="AO86" s="333"/>
      <c r="AP86" s="333"/>
      <c r="AQ86" s="223"/>
      <c r="AR86" s="281"/>
    </row>
    <row r="87" spans="1:44" s="310" customFormat="1" ht="119.25" customHeight="1">
      <c r="A87" s="704"/>
      <c r="B87" s="701"/>
      <c r="C87" s="701"/>
      <c r="D87" s="331" t="s">
        <v>285</v>
      </c>
      <c r="E87" s="333">
        <f t="shared" si="334"/>
        <v>0</v>
      </c>
      <c r="F87" s="333">
        <f t="shared" si="335"/>
        <v>0</v>
      </c>
      <c r="G87" s="344"/>
      <c r="H87" s="333"/>
      <c r="I87" s="333"/>
      <c r="J87" s="223"/>
      <c r="K87" s="333"/>
      <c r="L87" s="333"/>
      <c r="M87" s="223"/>
      <c r="N87" s="333"/>
      <c r="O87" s="333"/>
      <c r="P87" s="223"/>
      <c r="Q87" s="333"/>
      <c r="R87" s="333"/>
      <c r="S87" s="223"/>
      <c r="T87" s="333"/>
      <c r="U87" s="333"/>
      <c r="V87" s="223"/>
      <c r="W87" s="333"/>
      <c r="X87" s="333"/>
      <c r="Y87" s="223"/>
      <c r="Z87" s="333"/>
      <c r="AA87" s="333"/>
      <c r="AB87" s="223"/>
      <c r="AC87" s="333"/>
      <c r="AD87" s="333"/>
      <c r="AE87" s="223"/>
      <c r="AF87" s="333"/>
      <c r="AG87" s="333"/>
      <c r="AH87" s="223"/>
      <c r="AI87" s="333"/>
      <c r="AJ87" s="333"/>
      <c r="AK87" s="223"/>
      <c r="AL87" s="333"/>
      <c r="AM87" s="333"/>
      <c r="AN87" s="223"/>
      <c r="AO87" s="333"/>
      <c r="AP87" s="333"/>
      <c r="AQ87" s="223"/>
      <c r="AR87" s="281"/>
    </row>
    <row r="88" spans="1:44" s="310" customFormat="1" ht="135.75" customHeight="1" thickBot="1">
      <c r="A88" s="705"/>
      <c r="B88" s="702"/>
      <c r="C88" s="702"/>
      <c r="D88" s="305" t="s">
        <v>43</v>
      </c>
      <c r="E88" s="227">
        <f t="shared" si="334"/>
        <v>0</v>
      </c>
      <c r="F88" s="227">
        <f t="shared" si="335"/>
        <v>0</v>
      </c>
      <c r="G88" s="376"/>
      <c r="H88" s="227"/>
      <c r="I88" s="227"/>
      <c r="J88" s="372"/>
      <c r="K88" s="227"/>
      <c r="L88" s="227"/>
      <c r="M88" s="372"/>
      <c r="N88" s="227"/>
      <c r="O88" s="227"/>
      <c r="P88" s="372"/>
      <c r="Q88" s="227"/>
      <c r="R88" s="227"/>
      <c r="S88" s="372"/>
      <c r="T88" s="227"/>
      <c r="U88" s="227"/>
      <c r="V88" s="372"/>
      <c r="W88" s="227"/>
      <c r="X88" s="227"/>
      <c r="Y88" s="372"/>
      <c r="Z88" s="227"/>
      <c r="AA88" s="227"/>
      <c r="AB88" s="372"/>
      <c r="AC88" s="227"/>
      <c r="AD88" s="227"/>
      <c r="AE88" s="372"/>
      <c r="AF88" s="227"/>
      <c r="AG88" s="227"/>
      <c r="AH88" s="372"/>
      <c r="AI88" s="227"/>
      <c r="AJ88" s="227"/>
      <c r="AK88" s="372"/>
      <c r="AL88" s="227"/>
      <c r="AM88" s="227"/>
      <c r="AN88" s="372"/>
      <c r="AO88" s="227"/>
      <c r="AP88" s="227"/>
      <c r="AQ88" s="372"/>
      <c r="AR88" s="375"/>
    </row>
    <row r="89" spans="1:44" s="310" customFormat="1" ht="118.5" customHeight="1">
      <c r="A89" s="703" t="s">
        <v>303</v>
      </c>
      <c r="B89" s="700" t="s">
        <v>485</v>
      </c>
      <c r="C89" s="700"/>
      <c r="D89" s="303" t="s">
        <v>41</v>
      </c>
      <c r="E89" s="219">
        <f>H89+K89+N89+Q89+T89+W89+Z89+AC89+AF89+AI89+AL89+AO89</f>
        <v>4750</v>
      </c>
      <c r="F89" s="219">
        <f>I89+L89+O89+R89+U89+X89+AA89+AD89+AG89+AJ89+AM89+AP89</f>
        <v>0</v>
      </c>
      <c r="G89" s="220">
        <v>0</v>
      </c>
      <c r="H89" s="219">
        <f>H90+H91+H92+H93+H94+H95</f>
        <v>0</v>
      </c>
      <c r="I89" s="219">
        <f>I90+I91+I92+I93+I94+I95</f>
        <v>0</v>
      </c>
      <c r="J89" s="382"/>
      <c r="K89" s="219">
        <f>K90+K91+K92+K93+K94+K95</f>
        <v>0</v>
      </c>
      <c r="L89" s="219">
        <f>L90+L91+L92+L93+L94+L95</f>
        <v>0</v>
      </c>
      <c r="M89" s="382"/>
      <c r="N89" s="219">
        <f>N90+N91+N92+N93+N94+N95</f>
        <v>0</v>
      </c>
      <c r="O89" s="219">
        <f>O90+O91+O92+O93+O94+O95</f>
        <v>0</v>
      </c>
      <c r="P89" s="221" t="e">
        <f>O89/N89</f>
        <v>#DIV/0!</v>
      </c>
      <c r="Q89" s="219">
        <f>Q90+Q91+Q92+Q93+Q94+Q95</f>
        <v>4750</v>
      </c>
      <c r="R89" s="219">
        <f>R90+R91+R92+R93+R94+R95</f>
        <v>0</v>
      </c>
      <c r="S89" s="382"/>
      <c r="T89" s="219">
        <f>T90+T91+T92+T93+T94+T95</f>
        <v>0</v>
      </c>
      <c r="U89" s="219">
        <f>U90+U91+U92+U93+U94+U95</f>
        <v>0</v>
      </c>
      <c r="V89" s="382"/>
      <c r="W89" s="219">
        <f>W90+W91+W92+W93+W94+W95</f>
        <v>0</v>
      </c>
      <c r="X89" s="219">
        <f>X90+X91+X92+X93+X94+X95</f>
        <v>0</v>
      </c>
      <c r="Y89" s="382"/>
      <c r="Z89" s="219">
        <f t="shared" ref="Z89" si="339">Z90+Z91+Z92+Z93+Z94+Z95</f>
        <v>0</v>
      </c>
      <c r="AA89" s="219">
        <f t="shared" ref="AA89" si="340">AA90+AA91+AA92+AA93+AA94+AA95</f>
        <v>0</v>
      </c>
      <c r="AB89" s="382"/>
      <c r="AC89" s="219">
        <f t="shared" ref="AC89" si="341">AC90+AC91+AC92+AC93+AC94+AC95</f>
        <v>0</v>
      </c>
      <c r="AD89" s="219">
        <f t="shared" ref="AD89" si="342">AD90+AD91+AD92+AD93+AD94+AD95</f>
        <v>0</v>
      </c>
      <c r="AE89" s="220"/>
      <c r="AF89" s="219">
        <f t="shared" ref="AF89" si="343">AF90+AF91+AF92+AF93+AF94+AF95</f>
        <v>0</v>
      </c>
      <c r="AG89" s="219">
        <f t="shared" ref="AG89" si="344">AG90+AG91+AG92+AG93+AG94+AG95</f>
        <v>0</v>
      </c>
      <c r="AH89" s="220">
        <v>0</v>
      </c>
      <c r="AI89" s="219">
        <f t="shared" ref="AI89" si="345">AI90+AI91+AI92+AI93+AI94+AI95</f>
        <v>0</v>
      </c>
      <c r="AJ89" s="219">
        <f t="shared" ref="AJ89" si="346">AJ90+AJ91+AJ92+AJ93+AJ94+AJ95</f>
        <v>0</v>
      </c>
      <c r="AK89" s="221"/>
      <c r="AL89" s="219">
        <f t="shared" ref="AL89" si="347">AL90+AL91+AL92+AL93+AL94+AL95</f>
        <v>0</v>
      </c>
      <c r="AM89" s="219">
        <f t="shared" ref="AM89" si="348">AM90+AM91+AM92+AM93+AM94+AM95</f>
        <v>0</v>
      </c>
      <c r="AN89" s="220"/>
      <c r="AO89" s="219">
        <f>AO90+AO91+AO92+AO93+AO94+AO95</f>
        <v>0</v>
      </c>
      <c r="AP89" s="219">
        <f>AP90+AP91+AP92+AP93+AP94+AP95</f>
        <v>0</v>
      </c>
      <c r="AQ89" s="221">
        <v>0</v>
      </c>
      <c r="AR89" s="373"/>
    </row>
    <row r="90" spans="1:44" s="310" customFormat="1" ht="125.25" customHeight="1">
      <c r="A90" s="704"/>
      <c r="B90" s="701"/>
      <c r="C90" s="701"/>
      <c r="D90" s="332" t="s">
        <v>37</v>
      </c>
      <c r="E90" s="333">
        <f>H90+K90+N90+Q90+T90+W90+Z90+AC90+AF90+AI90+AL90+AO90</f>
        <v>0</v>
      </c>
      <c r="F90" s="333">
        <f>I90+L90+O90+R90+U90+X90+AA90+AD90+AG90+AJ90+AM90+AP90</f>
        <v>0</v>
      </c>
      <c r="G90" s="344"/>
      <c r="H90" s="333"/>
      <c r="I90" s="333"/>
      <c r="J90" s="223"/>
      <c r="K90" s="333"/>
      <c r="L90" s="333"/>
      <c r="M90" s="223"/>
      <c r="N90" s="333"/>
      <c r="O90" s="333"/>
      <c r="P90" s="223"/>
      <c r="Q90" s="333"/>
      <c r="R90" s="333"/>
      <c r="S90" s="223"/>
      <c r="T90" s="333"/>
      <c r="U90" s="333"/>
      <c r="V90" s="223"/>
      <c r="W90" s="333"/>
      <c r="X90" s="333"/>
      <c r="Y90" s="223"/>
      <c r="Z90" s="333"/>
      <c r="AA90" s="333"/>
      <c r="AB90" s="223"/>
      <c r="AC90" s="333"/>
      <c r="AD90" s="333"/>
      <c r="AE90" s="223"/>
      <c r="AF90" s="333"/>
      <c r="AG90" s="333"/>
      <c r="AH90" s="223"/>
      <c r="AI90" s="333"/>
      <c r="AJ90" s="333"/>
      <c r="AK90" s="223"/>
      <c r="AL90" s="333"/>
      <c r="AM90" s="333"/>
      <c r="AN90" s="223"/>
      <c r="AO90" s="333"/>
      <c r="AP90" s="333"/>
      <c r="AQ90" s="223"/>
      <c r="AR90" s="281"/>
    </row>
    <row r="91" spans="1:44" s="310" customFormat="1" ht="117.75" customHeight="1">
      <c r="A91" s="704"/>
      <c r="B91" s="701"/>
      <c r="C91" s="701"/>
      <c r="D91" s="331" t="s">
        <v>2</v>
      </c>
      <c r="E91" s="333">
        <f t="shared" ref="E91:E95" si="349">H91+K91+N91+Q91+T91+W91+Z91+AC91+AF91+AI91+AL91+AO91</f>
        <v>4750</v>
      </c>
      <c r="F91" s="333">
        <f t="shared" ref="F91:F95" si="350">I91+L91+O91+R91+U91+X91+AA91+AD91+AG91+AJ91+AM91+AP91</f>
        <v>0</v>
      </c>
      <c r="G91" s="344"/>
      <c r="H91" s="333"/>
      <c r="I91" s="333"/>
      <c r="J91" s="223"/>
      <c r="K91" s="333"/>
      <c r="L91" s="333"/>
      <c r="M91" s="223"/>
      <c r="N91" s="333"/>
      <c r="O91" s="333"/>
      <c r="P91" s="220">
        <v>0</v>
      </c>
      <c r="Q91" s="333">
        <v>4750</v>
      </c>
      <c r="R91" s="333"/>
      <c r="S91" s="223"/>
      <c r="T91" s="333"/>
      <c r="U91" s="333"/>
      <c r="V91" s="223"/>
      <c r="W91" s="333"/>
      <c r="X91" s="333"/>
      <c r="Y91" s="223"/>
      <c r="Z91" s="333"/>
      <c r="AA91" s="333"/>
      <c r="AB91" s="223"/>
      <c r="AC91" s="333"/>
      <c r="AD91" s="333"/>
      <c r="AE91" s="223"/>
      <c r="AF91" s="333"/>
      <c r="AG91" s="333"/>
      <c r="AH91" s="223"/>
      <c r="AI91" s="333"/>
      <c r="AJ91" s="333"/>
      <c r="AK91" s="223"/>
      <c r="AL91" s="333"/>
      <c r="AM91" s="333"/>
      <c r="AN91" s="223"/>
      <c r="AO91" s="333"/>
      <c r="AP91" s="333"/>
      <c r="AQ91" s="223"/>
      <c r="AR91" s="281"/>
    </row>
    <row r="92" spans="1:44" s="310" customFormat="1" ht="198" customHeight="1" thickBot="1">
      <c r="A92" s="704"/>
      <c r="B92" s="701"/>
      <c r="C92" s="701"/>
      <c r="D92" s="331" t="s">
        <v>284</v>
      </c>
      <c r="E92" s="333">
        <f t="shared" si="349"/>
        <v>0</v>
      </c>
      <c r="F92" s="333">
        <f t="shared" si="350"/>
        <v>0</v>
      </c>
      <c r="G92" s="220">
        <v>0</v>
      </c>
      <c r="H92" s="333"/>
      <c r="I92" s="333"/>
      <c r="J92" s="223"/>
      <c r="K92" s="333">
        <v>0</v>
      </c>
      <c r="L92" s="333"/>
      <c r="M92" s="223"/>
      <c r="N92" s="333">
        <v>0</v>
      </c>
      <c r="O92" s="333"/>
      <c r="P92" s="220">
        <v>0</v>
      </c>
      <c r="Q92" s="333"/>
      <c r="R92" s="333"/>
      <c r="S92" s="223"/>
      <c r="T92" s="333"/>
      <c r="U92" s="333"/>
      <c r="V92" s="223"/>
      <c r="W92" s="333"/>
      <c r="X92" s="333"/>
      <c r="Y92" s="223"/>
      <c r="Z92" s="333"/>
      <c r="AA92" s="333"/>
      <c r="AB92" s="223"/>
      <c r="AC92" s="333"/>
      <c r="AD92" s="333"/>
      <c r="AE92" s="220"/>
      <c r="AF92" s="333"/>
      <c r="AG92" s="333"/>
      <c r="AH92" s="220">
        <v>0</v>
      </c>
      <c r="AI92" s="333">
        <v>0</v>
      </c>
      <c r="AJ92" s="333">
        <v>0</v>
      </c>
      <c r="AK92" s="220"/>
      <c r="AL92" s="333">
        <v>0</v>
      </c>
      <c r="AM92" s="333"/>
      <c r="AN92" s="220"/>
      <c r="AO92" s="333"/>
      <c r="AP92" s="333"/>
      <c r="AQ92" s="220">
        <v>0</v>
      </c>
      <c r="AR92" s="281"/>
    </row>
    <row r="93" spans="1:44" s="310" customFormat="1" ht="372" customHeight="1">
      <c r="A93" s="704"/>
      <c r="B93" s="701"/>
      <c r="C93" s="701"/>
      <c r="D93" s="331" t="s">
        <v>292</v>
      </c>
      <c r="E93" s="219">
        <f t="shared" si="349"/>
        <v>0</v>
      </c>
      <c r="F93" s="219">
        <f t="shared" si="350"/>
        <v>0</v>
      </c>
      <c r="G93" s="344"/>
      <c r="H93" s="333"/>
      <c r="I93" s="333"/>
      <c r="J93" s="223"/>
      <c r="K93" s="333"/>
      <c r="L93" s="333"/>
      <c r="M93" s="223"/>
      <c r="N93" s="333"/>
      <c r="O93" s="333"/>
      <c r="P93" s="223"/>
      <c r="Q93" s="333"/>
      <c r="R93" s="333"/>
      <c r="S93" s="223"/>
      <c r="T93" s="333"/>
      <c r="U93" s="333"/>
      <c r="V93" s="223"/>
      <c r="W93" s="333"/>
      <c r="X93" s="333"/>
      <c r="Y93" s="223"/>
      <c r="Z93" s="333"/>
      <c r="AA93" s="333"/>
      <c r="AB93" s="223"/>
      <c r="AC93" s="333"/>
      <c r="AD93" s="333"/>
      <c r="AE93" s="223"/>
      <c r="AF93" s="333"/>
      <c r="AG93" s="333"/>
      <c r="AH93" s="223"/>
      <c r="AI93" s="333"/>
      <c r="AJ93" s="333"/>
      <c r="AK93" s="223"/>
      <c r="AL93" s="333"/>
      <c r="AM93" s="333"/>
      <c r="AN93" s="223"/>
      <c r="AO93" s="333"/>
      <c r="AP93" s="333"/>
      <c r="AQ93" s="223"/>
      <c r="AR93" s="281"/>
    </row>
    <row r="94" spans="1:44" s="310" customFormat="1" ht="86.25" customHeight="1">
      <c r="A94" s="704"/>
      <c r="B94" s="701"/>
      <c r="C94" s="701"/>
      <c r="D94" s="331" t="s">
        <v>285</v>
      </c>
      <c r="E94" s="333">
        <f t="shared" si="349"/>
        <v>0</v>
      </c>
      <c r="F94" s="333">
        <f t="shared" si="350"/>
        <v>0</v>
      </c>
      <c r="G94" s="344"/>
      <c r="H94" s="333"/>
      <c r="I94" s="333"/>
      <c r="J94" s="223"/>
      <c r="K94" s="333"/>
      <c r="L94" s="333"/>
      <c r="M94" s="223"/>
      <c r="N94" s="333"/>
      <c r="O94" s="333"/>
      <c r="P94" s="223"/>
      <c r="Q94" s="333"/>
      <c r="R94" s="333"/>
      <c r="S94" s="223"/>
      <c r="T94" s="333"/>
      <c r="U94" s="333"/>
      <c r="V94" s="223"/>
      <c r="W94" s="333"/>
      <c r="X94" s="333"/>
      <c r="Y94" s="223"/>
      <c r="Z94" s="333"/>
      <c r="AA94" s="333"/>
      <c r="AB94" s="223"/>
      <c r="AC94" s="333"/>
      <c r="AD94" s="333"/>
      <c r="AE94" s="223"/>
      <c r="AF94" s="333"/>
      <c r="AG94" s="333"/>
      <c r="AH94" s="223"/>
      <c r="AI94" s="333"/>
      <c r="AJ94" s="333"/>
      <c r="AK94" s="223"/>
      <c r="AL94" s="333"/>
      <c r="AM94" s="333"/>
      <c r="AN94" s="223"/>
      <c r="AO94" s="333"/>
      <c r="AP94" s="333"/>
      <c r="AQ94" s="223"/>
      <c r="AR94" s="281"/>
    </row>
    <row r="95" spans="1:44" s="310" customFormat="1" ht="139.5" customHeight="1" thickBot="1">
      <c r="A95" s="705"/>
      <c r="B95" s="702"/>
      <c r="C95" s="702"/>
      <c r="D95" s="305" t="s">
        <v>43</v>
      </c>
      <c r="E95" s="298">
        <f t="shared" si="349"/>
        <v>0</v>
      </c>
      <c r="F95" s="298">
        <f t="shared" si="350"/>
        <v>0</v>
      </c>
      <c r="G95" s="385"/>
      <c r="H95" s="298"/>
      <c r="I95" s="298"/>
      <c r="J95" s="386"/>
      <c r="K95" s="298"/>
      <c r="L95" s="298"/>
      <c r="M95" s="386"/>
      <c r="N95" s="298"/>
      <c r="O95" s="298"/>
      <c r="P95" s="386"/>
      <c r="Q95" s="298"/>
      <c r="R95" s="298"/>
      <c r="S95" s="386"/>
      <c r="T95" s="298"/>
      <c r="U95" s="298"/>
      <c r="V95" s="386"/>
      <c r="W95" s="298"/>
      <c r="X95" s="298"/>
      <c r="Y95" s="386"/>
      <c r="Z95" s="298"/>
      <c r="AA95" s="298"/>
      <c r="AB95" s="386"/>
      <c r="AC95" s="298"/>
      <c r="AD95" s="298"/>
      <c r="AE95" s="386"/>
      <c r="AF95" s="298"/>
      <c r="AG95" s="298"/>
      <c r="AH95" s="386"/>
      <c r="AI95" s="298"/>
      <c r="AJ95" s="298"/>
      <c r="AK95" s="386"/>
      <c r="AL95" s="298"/>
      <c r="AM95" s="298"/>
      <c r="AN95" s="386"/>
      <c r="AO95" s="298"/>
      <c r="AP95" s="298"/>
      <c r="AQ95" s="386"/>
      <c r="AR95" s="387"/>
    </row>
    <row r="96" spans="1:44" s="310" customFormat="1" ht="54" hidden="1" customHeight="1">
      <c r="A96" s="703" t="s">
        <v>441</v>
      </c>
      <c r="B96" s="700" t="s">
        <v>484</v>
      </c>
      <c r="C96" s="388"/>
      <c r="D96" s="303" t="s">
        <v>41</v>
      </c>
      <c r="E96" s="219">
        <f>H96+K96+N96+Q96+T96+W96+Z96+AC96+AF96+AI96+AL96+AO96</f>
        <v>0</v>
      </c>
      <c r="F96" s="219">
        <f>I96+L96+O96+R96+U96+X96+AA96+AD96+AG96+AJ96+AM96+AP96</f>
        <v>0</v>
      </c>
      <c r="G96" s="220">
        <v>0</v>
      </c>
      <c r="H96" s="333"/>
      <c r="I96" s="333"/>
      <c r="J96" s="223"/>
      <c r="K96" s="333"/>
      <c r="L96" s="333"/>
      <c r="M96" s="223"/>
      <c r="N96" s="333"/>
      <c r="O96" s="333"/>
      <c r="P96" s="223"/>
      <c r="Q96" s="333"/>
      <c r="R96" s="333"/>
      <c r="S96" s="223"/>
      <c r="T96" s="333"/>
      <c r="U96" s="333"/>
      <c r="V96" s="223"/>
      <c r="W96" s="333"/>
      <c r="X96" s="333"/>
      <c r="Y96" s="223"/>
      <c r="Z96" s="333"/>
      <c r="AA96" s="333"/>
      <c r="AB96" s="223"/>
      <c r="AC96" s="333"/>
      <c r="AD96" s="333"/>
      <c r="AE96" s="223"/>
      <c r="AF96" s="333"/>
      <c r="AG96" s="333"/>
      <c r="AH96" s="223"/>
      <c r="AI96" s="333"/>
      <c r="AJ96" s="333"/>
      <c r="AK96" s="223"/>
      <c r="AL96" s="219">
        <f t="shared" ref="AL96:AP96" si="351">AL97+AL98+AL99+AL100+AL101+AL102</f>
        <v>0</v>
      </c>
      <c r="AM96" s="219">
        <f t="shared" si="351"/>
        <v>0</v>
      </c>
      <c r="AN96" s="223"/>
      <c r="AO96" s="219">
        <f t="shared" si="351"/>
        <v>0</v>
      </c>
      <c r="AP96" s="219">
        <f t="shared" si="351"/>
        <v>0</v>
      </c>
      <c r="AQ96" s="220">
        <v>1</v>
      </c>
      <c r="AR96" s="389"/>
    </row>
    <row r="97" spans="1:44" s="310" customFormat="1" ht="54" hidden="1" customHeight="1">
      <c r="A97" s="704"/>
      <c r="B97" s="701"/>
      <c r="C97" s="388"/>
      <c r="D97" s="332" t="s">
        <v>37</v>
      </c>
      <c r="E97" s="333">
        <f>H97+K97+N97+Q97+T97+W97+Z97+AC97+AF97+AI97+AL97+AO97</f>
        <v>0</v>
      </c>
      <c r="F97" s="333">
        <f>I97+L97+O97+R97+U97+X97+AA97+AD97+AG97+AJ97+AM97+AP97</f>
        <v>0</v>
      </c>
      <c r="G97" s="344"/>
      <c r="H97" s="333"/>
      <c r="I97" s="333"/>
      <c r="J97" s="223"/>
      <c r="K97" s="333"/>
      <c r="L97" s="333"/>
      <c r="M97" s="223"/>
      <c r="N97" s="333"/>
      <c r="O97" s="333"/>
      <c r="P97" s="223"/>
      <c r="Q97" s="333"/>
      <c r="R97" s="333"/>
      <c r="S97" s="223"/>
      <c r="T97" s="333"/>
      <c r="U97" s="333"/>
      <c r="V97" s="223"/>
      <c r="W97" s="333"/>
      <c r="X97" s="333"/>
      <c r="Y97" s="223"/>
      <c r="Z97" s="333"/>
      <c r="AA97" s="333"/>
      <c r="AB97" s="223"/>
      <c r="AC97" s="333"/>
      <c r="AD97" s="333"/>
      <c r="AE97" s="223"/>
      <c r="AF97" s="333"/>
      <c r="AG97" s="333"/>
      <c r="AH97" s="223"/>
      <c r="AI97" s="333"/>
      <c r="AJ97" s="333"/>
      <c r="AK97" s="223"/>
      <c r="AL97" s="333"/>
      <c r="AM97" s="333"/>
      <c r="AN97" s="223"/>
      <c r="AO97" s="333"/>
      <c r="AP97" s="333"/>
      <c r="AQ97" s="223"/>
      <c r="AR97" s="389"/>
    </row>
    <row r="98" spans="1:44" s="310" customFormat="1" ht="54" hidden="1" customHeight="1">
      <c r="A98" s="704"/>
      <c r="B98" s="701"/>
      <c r="C98" s="388"/>
      <c r="D98" s="331" t="s">
        <v>2</v>
      </c>
      <c r="E98" s="333">
        <f t="shared" ref="E98:F102" si="352">H98+K98+N98+Q98+T98+W98+Z98+AC98+AF98+AI98+AL98+AO98</f>
        <v>0</v>
      </c>
      <c r="F98" s="333">
        <f t="shared" si="352"/>
        <v>0</v>
      </c>
      <c r="G98" s="344"/>
      <c r="H98" s="333"/>
      <c r="I98" s="333"/>
      <c r="J98" s="223"/>
      <c r="K98" s="333"/>
      <c r="L98" s="333"/>
      <c r="M98" s="223"/>
      <c r="N98" s="333"/>
      <c r="O98" s="333"/>
      <c r="P98" s="223"/>
      <c r="Q98" s="333"/>
      <c r="R98" s="333"/>
      <c r="S98" s="223"/>
      <c r="T98" s="333"/>
      <c r="U98" s="333"/>
      <c r="V98" s="223"/>
      <c r="W98" s="333"/>
      <c r="X98" s="333"/>
      <c r="Y98" s="223"/>
      <c r="Z98" s="333"/>
      <c r="AA98" s="333"/>
      <c r="AB98" s="223"/>
      <c r="AC98" s="333"/>
      <c r="AD98" s="333"/>
      <c r="AE98" s="223"/>
      <c r="AF98" s="333"/>
      <c r="AG98" s="333"/>
      <c r="AH98" s="223"/>
      <c r="AI98" s="333"/>
      <c r="AJ98" s="333"/>
      <c r="AK98" s="223"/>
      <c r="AL98" s="333"/>
      <c r="AM98" s="333"/>
      <c r="AN98" s="223"/>
      <c r="AO98" s="333"/>
      <c r="AP98" s="333"/>
      <c r="AQ98" s="223"/>
      <c r="AR98" s="389"/>
    </row>
    <row r="99" spans="1:44" s="310" customFormat="1" ht="54" hidden="1" customHeight="1" thickBot="1">
      <c r="A99" s="704"/>
      <c r="B99" s="701"/>
      <c r="C99" s="388"/>
      <c r="D99" s="331" t="s">
        <v>284</v>
      </c>
      <c r="E99" s="333">
        <f t="shared" si="352"/>
        <v>0</v>
      </c>
      <c r="F99" s="333">
        <f t="shared" si="352"/>
        <v>0</v>
      </c>
      <c r="G99" s="220">
        <v>0</v>
      </c>
      <c r="H99" s="333"/>
      <c r="I99" s="333"/>
      <c r="J99" s="223"/>
      <c r="K99" s="333"/>
      <c r="L99" s="333"/>
      <c r="M99" s="223"/>
      <c r="N99" s="333"/>
      <c r="O99" s="333"/>
      <c r="P99" s="223"/>
      <c r="Q99" s="333"/>
      <c r="R99" s="333"/>
      <c r="S99" s="223"/>
      <c r="T99" s="333"/>
      <c r="U99" s="333"/>
      <c r="V99" s="223"/>
      <c r="W99" s="333"/>
      <c r="X99" s="333"/>
      <c r="Y99" s="223"/>
      <c r="Z99" s="333"/>
      <c r="AA99" s="333"/>
      <c r="AB99" s="223"/>
      <c r="AC99" s="333"/>
      <c r="AD99" s="333"/>
      <c r="AE99" s="223"/>
      <c r="AF99" s="333"/>
      <c r="AG99" s="333"/>
      <c r="AH99" s="223"/>
      <c r="AI99" s="333"/>
      <c r="AJ99" s="333"/>
      <c r="AK99" s="223"/>
      <c r="AL99" s="333"/>
      <c r="AM99" s="333"/>
      <c r="AN99" s="223"/>
      <c r="AO99" s="333">
        <v>0</v>
      </c>
      <c r="AP99" s="333"/>
      <c r="AQ99" s="344">
        <v>1</v>
      </c>
      <c r="AR99" s="389"/>
    </row>
    <row r="100" spans="1:44" s="310" customFormat="1" ht="54" hidden="1" customHeight="1">
      <c r="A100" s="704"/>
      <c r="B100" s="701"/>
      <c r="C100" s="388"/>
      <c r="D100" s="331" t="s">
        <v>292</v>
      </c>
      <c r="E100" s="219">
        <f t="shared" si="352"/>
        <v>0</v>
      </c>
      <c r="F100" s="219">
        <f t="shared" si="352"/>
        <v>0</v>
      </c>
      <c r="G100" s="344"/>
      <c r="H100" s="333"/>
      <c r="I100" s="333"/>
      <c r="J100" s="223"/>
      <c r="K100" s="333"/>
      <c r="L100" s="333"/>
      <c r="M100" s="223"/>
      <c r="N100" s="333"/>
      <c r="O100" s="333"/>
      <c r="P100" s="223"/>
      <c r="Q100" s="333"/>
      <c r="R100" s="333"/>
      <c r="S100" s="223"/>
      <c r="T100" s="333"/>
      <c r="U100" s="333"/>
      <c r="V100" s="223"/>
      <c r="W100" s="333"/>
      <c r="X100" s="333"/>
      <c r="Y100" s="223"/>
      <c r="Z100" s="333"/>
      <c r="AA100" s="333"/>
      <c r="AB100" s="223"/>
      <c r="AC100" s="333"/>
      <c r="AD100" s="333"/>
      <c r="AE100" s="223"/>
      <c r="AF100" s="333"/>
      <c r="AG100" s="333"/>
      <c r="AH100" s="223"/>
      <c r="AI100" s="333"/>
      <c r="AJ100" s="333"/>
      <c r="AK100" s="223"/>
      <c r="AL100" s="333"/>
      <c r="AM100" s="333"/>
      <c r="AN100" s="223"/>
      <c r="AO100" s="333"/>
      <c r="AP100" s="333"/>
      <c r="AQ100" s="223"/>
      <c r="AR100" s="389"/>
    </row>
    <row r="101" spans="1:44" s="310" customFormat="1" ht="54" hidden="1" customHeight="1">
      <c r="A101" s="704"/>
      <c r="B101" s="701"/>
      <c r="C101" s="388"/>
      <c r="D101" s="331" t="s">
        <v>285</v>
      </c>
      <c r="E101" s="333">
        <f t="shared" si="352"/>
        <v>0</v>
      </c>
      <c r="F101" s="333">
        <f t="shared" si="352"/>
        <v>0</v>
      </c>
      <c r="G101" s="344"/>
      <c r="H101" s="333"/>
      <c r="I101" s="333"/>
      <c r="J101" s="223"/>
      <c r="K101" s="333"/>
      <c r="L101" s="333"/>
      <c r="M101" s="223"/>
      <c r="N101" s="333"/>
      <c r="O101" s="333"/>
      <c r="P101" s="223"/>
      <c r="Q101" s="333"/>
      <c r="R101" s="333"/>
      <c r="S101" s="223"/>
      <c r="T101" s="333"/>
      <c r="U101" s="333"/>
      <c r="V101" s="223"/>
      <c r="W101" s="333"/>
      <c r="X101" s="333"/>
      <c r="Y101" s="223"/>
      <c r="Z101" s="333"/>
      <c r="AA101" s="333"/>
      <c r="AB101" s="223"/>
      <c r="AC101" s="333"/>
      <c r="AD101" s="333"/>
      <c r="AE101" s="223"/>
      <c r="AF101" s="333"/>
      <c r="AG101" s="333"/>
      <c r="AH101" s="223"/>
      <c r="AI101" s="333"/>
      <c r="AJ101" s="333"/>
      <c r="AK101" s="223"/>
      <c r="AL101" s="333"/>
      <c r="AM101" s="333"/>
      <c r="AN101" s="223"/>
      <c r="AO101" s="333"/>
      <c r="AP101" s="333"/>
      <c r="AQ101" s="223"/>
      <c r="AR101" s="389"/>
    </row>
    <row r="102" spans="1:44" s="310" customFormat="1" ht="54" hidden="1" customHeight="1" thickBot="1">
      <c r="A102" s="784"/>
      <c r="B102" s="702"/>
      <c r="C102" s="388"/>
      <c r="D102" s="305" t="s">
        <v>43</v>
      </c>
      <c r="E102" s="333">
        <f t="shared" si="352"/>
        <v>0</v>
      </c>
      <c r="F102" s="333">
        <f t="shared" si="352"/>
        <v>0</v>
      </c>
      <c r="G102" s="344"/>
      <c r="H102" s="333"/>
      <c r="I102" s="333"/>
      <c r="J102" s="223"/>
      <c r="K102" s="333"/>
      <c r="L102" s="333"/>
      <c r="M102" s="223"/>
      <c r="N102" s="333"/>
      <c r="O102" s="333"/>
      <c r="P102" s="223"/>
      <c r="Q102" s="333"/>
      <c r="R102" s="333"/>
      <c r="S102" s="223"/>
      <c r="T102" s="333"/>
      <c r="U102" s="333"/>
      <c r="V102" s="223"/>
      <c r="W102" s="333"/>
      <c r="X102" s="333"/>
      <c r="Y102" s="223"/>
      <c r="Z102" s="333"/>
      <c r="AA102" s="333"/>
      <c r="AB102" s="223"/>
      <c r="AC102" s="333"/>
      <c r="AD102" s="333"/>
      <c r="AE102" s="223"/>
      <c r="AF102" s="333"/>
      <c r="AG102" s="333"/>
      <c r="AH102" s="223"/>
      <c r="AI102" s="333"/>
      <c r="AJ102" s="333"/>
      <c r="AK102" s="223"/>
      <c r="AL102" s="333"/>
      <c r="AM102" s="333"/>
      <c r="AN102" s="223"/>
      <c r="AO102" s="333"/>
      <c r="AP102" s="333"/>
      <c r="AQ102" s="223"/>
      <c r="AR102" s="389"/>
    </row>
    <row r="103" spans="1:44" s="310" customFormat="1" ht="141.75" customHeight="1">
      <c r="A103" s="785" t="s">
        <v>304</v>
      </c>
      <c r="B103" s="700" t="s">
        <v>406</v>
      </c>
      <c r="C103" s="700"/>
      <c r="D103" s="303" t="s">
        <v>41</v>
      </c>
      <c r="E103" s="333">
        <f>H103+K103+N103+Q103+T103+W103+Z103+AC103+AF103+AI103+AL103+AO103</f>
        <v>15981.4</v>
      </c>
      <c r="F103" s="333">
        <f>I103+L103+O103+R103+U103+X103+AA103+AD103+AG103+AJ103+AM103+AP103</f>
        <v>3911.7</v>
      </c>
      <c r="G103" s="344">
        <f>F103/E103</f>
        <v>0.2447657902311437</v>
      </c>
      <c r="H103" s="333">
        <f>H104+H105+H107+H108+H109+H110</f>
        <v>306.3</v>
      </c>
      <c r="I103" s="333">
        <f>I104+I105+I107+I108+I109+I110</f>
        <v>306.3</v>
      </c>
      <c r="J103" s="223"/>
      <c r="K103" s="333">
        <f>K104+K105+K107+K108+K109+K110</f>
        <v>3200.2999999999997</v>
      </c>
      <c r="L103" s="333">
        <f>L104+L105+L107+L108+L109+L110</f>
        <v>3200.2999999999997</v>
      </c>
      <c r="M103" s="220">
        <f>L103/K103</f>
        <v>1</v>
      </c>
      <c r="N103" s="333">
        <f>N104+N105+N107+N108+N109+N110</f>
        <v>2716.9</v>
      </c>
      <c r="O103" s="333">
        <f>O104+O105+O107+O108+O109+O110</f>
        <v>405.1</v>
      </c>
      <c r="P103" s="220">
        <f>O103/N103</f>
        <v>0.14910375795943906</v>
      </c>
      <c r="Q103" s="333">
        <f>Q104+Q105+Q107+Q108+Q109+Q110</f>
        <v>7399.1</v>
      </c>
      <c r="R103" s="333">
        <f>R104+R105+R107+R108+R109+R110</f>
        <v>0</v>
      </c>
      <c r="S103" s="220">
        <f>R103/Q103</f>
        <v>0</v>
      </c>
      <c r="T103" s="333">
        <f>T104+T105+T107+T108+T109+T110</f>
        <v>211.9</v>
      </c>
      <c r="U103" s="333">
        <f>U104+U105+U107+U108+U109+U110</f>
        <v>0</v>
      </c>
      <c r="V103" s="220">
        <f>U103/T103</f>
        <v>0</v>
      </c>
      <c r="W103" s="333">
        <f>W104+W105+W107+W108+W109+W110</f>
        <v>64.099999999999994</v>
      </c>
      <c r="X103" s="333">
        <f>X104+X105+X107+X108+X109+X110</f>
        <v>0</v>
      </c>
      <c r="Y103" s="220">
        <f>X103/W103</f>
        <v>0</v>
      </c>
      <c r="Z103" s="333">
        <f>Z104+Z105+Z107+Z108+Z109+Z110</f>
        <v>703.90000000000009</v>
      </c>
      <c r="AA103" s="333">
        <f>AA104+AA105+AA107+AA108+AA109+AA110</f>
        <v>0</v>
      </c>
      <c r="AB103" s="220">
        <f>AA103/Z103*1</f>
        <v>0</v>
      </c>
      <c r="AC103" s="333">
        <f>AC104+AC105+AC107+AC108+AC109+AC110</f>
        <v>175.6</v>
      </c>
      <c r="AD103" s="333">
        <f>AD104+AD105+AD107+AD108+AD109+AD110</f>
        <v>0</v>
      </c>
      <c r="AE103" s="390">
        <f t="shared" ref="AE103" si="353">AD103/AC103</f>
        <v>0</v>
      </c>
      <c r="AF103" s="333">
        <f>AF104+AF105+AF107+AF108+AF109+AF110</f>
        <v>181.5</v>
      </c>
      <c r="AG103" s="333">
        <f>AG104+AG105+AG107+AG108+AG109+AG110</f>
        <v>0</v>
      </c>
      <c r="AH103" s="220">
        <f t="shared" ref="AH103" si="354">AG103/AF103</f>
        <v>0</v>
      </c>
      <c r="AI103" s="333">
        <f>AI104+AI105+AI107+AI108+AI109+AI110</f>
        <v>378.1</v>
      </c>
      <c r="AJ103" s="333">
        <f>AJ104+AJ105+AJ107+AJ108+AJ109+AJ110</f>
        <v>0</v>
      </c>
      <c r="AK103" s="220">
        <f t="shared" ref="AK103:AK105" si="355">AJ103/AI103</f>
        <v>0</v>
      </c>
      <c r="AL103" s="333">
        <f>AL104+AL105+AL107+AL108+AL109+AL110</f>
        <v>163.30000000000001</v>
      </c>
      <c r="AM103" s="333">
        <f>AM104+AM105+AM107+AM108+AM109+AM110</f>
        <v>0</v>
      </c>
      <c r="AN103" s="220">
        <f t="shared" ref="AN103" si="356">AM103/AL103</f>
        <v>0</v>
      </c>
      <c r="AO103" s="333">
        <f>AO104+AO105+AO107+AO108+AO109+AO110</f>
        <v>480.4</v>
      </c>
      <c r="AP103" s="333">
        <f>AP104+AP105+AP107+AP108+AP109+AP110</f>
        <v>0</v>
      </c>
      <c r="AQ103" s="220">
        <f t="shared" ref="AQ103" si="357">AP103/AO103</f>
        <v>0</v>
      </c>
      <c r="AR103" s="389" t="s">
        <v>531</v>
      </c>
    </row>
    <row r="104" spans="1:44" s="310" customFormat="1" ht="289.5" customHeight="1">
      <c r="A104" s="785"/>
      <c r="B104" s="701"/>
      <c r="C104" s="701"/>
      <c r="D104" s="332" t="s">
        <v>37</v>
      </c>
      <c r="E104" s="333">
        <f>H104+K104+N104+Q104+T104+W104+Z104+AC104+AF104+AI104+AL104+AO104</f>
        <v>4160.5999999999995</v>
      </c>
      <c r="F104" s="333">
        <f>I104+L104+O104+R104+U104+X104+AA104+AD104+AG104+AJ104+AM104+AP104</f>
        <v>1040.0999999999999</v>
      </c>
      <c r="G104" s="220">
        <f t="shared" ref="G104:G105" si="358">F104/E104</f>
        <v>0.24998798250252369</v>
      </c>
      <c r="H104" s="333">
        <f>H112+H119+H126+H140</f>
        <v>0</v>
      </c>
      <c r="I104" s="333">
        <f>I112+I119+I126+I140</f>
        <v>0</v>
      </c>
      <c r="J104" s="223"/>
      <c r="K104" s="333">
        <f>K112+K119+K126+K140</f>
        <v>1040.0999999999999</v>
      </c>
      <c r="L104" s="333">
        <f>L112+L119+L126+L140</f>
        <v>1040.0999999999999</v>
      </c>
      <c r="M104" s="220">
        <f>L104/K104</f>
        <v>1</v>
      </c>
      <c r="N104" s="333">
        <f>N112+N119+N126+N140</f>
        <v>2311.8000000000002</v>
      </c>
      <c r="O104" s="333">
        <f>O112+O119+O126+O140</f>
        <v>0</v>
      </c>
      <c r="P104" s="223"/>
      <c r="Q104" s="333">
        <f>Q112+Q119+Q126+Q140</f>
        <v>0</v>
      </c>
      <c r="R104" s="333">
        <f>R112+R119+R126+R140</f>
        <v>0</v>
      </c>
      <c r="S104" s="223"/>
      <c r="T104" s="333">
        <f>T112+T119+T126+T140</f>
        <v>0</v>
      </c>
      <c r="U104" s="333">
        <f>U112+U119+U126+U140</f>
        <v>0</v>
      </c>
      <c r="V104" s="223"/>
      <c r="W104" s="333">
        <f>W112+W119+W126+W140</f>
        <v>0</v>
      </c>
      <c r="X104" s="333">
        <f>X112+X119+X126+X140</f>
        <v>0</v>
      </c>
      <c r="Y104" s="223"/>
      <c r="Z104" s="333">
        <f>Z112+Z119+Z126+Z140</f>
        <v>291.60000000000002</v>
      </c>
      <c r="AA104" s="333">
        <f>AA112+AA119+AA126+AA140</f>
        <v>0</v>
      </c>
      <c r="AB104" s="220">
        <f>AA104/Z104</f>
        <v>0</v>
      </c>
      <c r="AC104" s="333">
        <f>AC112+AC119+AC126+AC140</f>
        <v>0</v>
      </c>
      <c r="AD104" s="333">
        <f>AD112+AD119+AD126+AD140</f>
        <v>0</v>
      </c>
      <c r="AE104" s="223"/>
      <c r="AF104" s="333">
        <f>AF112+AF119+AF126+AF140</f>
        <v>0</v>
      </c>
      <c r="AG104" s="333">
        <f>AG112+AG119+AG126+AG140</f>
        <v>0</v>
      </c>
      <c r="AH104" s="223"/>
      <c r="AI104" s="333">
        <f>AI112+AI119+AI133+AI140+AI147+AI154+AI161+AI168</f>
        <v>268.2</v>
      </c>
      <c r="AJ104" s="333">
        <f>AJ112+AJ119+AJ133+AJ140+AJ147+AJ154+AJ161+AJ168</f>
        <v>0</v>
      </c>
      <c r="AK104" s="220">
        <f t="shared" si="355"/>
        <v>0</v>
      </c>
      <c r="AL104" s="333">
        <f>AL112+AL119+AL133+AL140+AL147+AL154+AL161+AL168</f>
        <v>0</v>
      </c>
      <c r="AM104" s="333">
        <f>AM112+AM119+AM133+AM140+AM147+AM154+AM161+AM168</f>
        <v>0</v>
      </c>
      <c r="AN104" s="223"/>
      <c r="AO104" s="333">
        <f>AO112+AO119+AO133+AO140+AO147+AO154+AO161+AO168</f>
        <v>248.9</v>
      </c>
      <c r="AP104" s="333">
        <f>AP112+AP119+AP133+AP140+AP147+AP154+AP161+AP168</f>
        <v>0</v>
      </c>
      <c r="AQ104" s="344">
        <f>AP104/AO104*1</f>
        <v>0</v>
      </c>
      <c r="AR104" s="374" t="s">
        <v>494</v>
      </c>
    </row>
    <row r="105" spans="1:44" s="310" customFormat="1" ht="268.5" customHeight="1">
      <c r="A105" s="785"/>
      <c r="B105" s="701"/>
      <c r="C105" s="701"/>
      <c r="D105" s="633" t="s">
        <v>2</v>
      </c>
      <c r="E105" s="624">
        <f t="shared" ref="E105:F110" si="359">H105+K105+N105+Q105+T105+W105+Z105+AC105+AF105+AI105+AL105+AO105</f>
        <v>11820.8</v>
      </c>
      <c r="F105" s="624">
        <f t="shared" si="359"/>
        <v>2871.6</v>
      </c>
      <c r="G105" s="642">
        <f t="shared" si="358"/>
        <v>0.24292772062804549</v>
      </c>
      <c r="H105" s="624">
        <f>H113+H120+H134+H141+H162+H176+H183</f>
        <v>306.3</v>
      </c>
      <c r="I105" s="624">
        <f>I113+I120+I134+I141+I162+I176+I183</f>
        <v>306.3</v>
      </c>
      <c r="J105" s="649"/>
      <c r="K105" s="624">
        <f>K113+K120+K134+K141+K162+K148+K176</f>
        <v>2160.1999999999998</v>
      </c>
      <c r="L105" s="624">
        <f>L113+L120+L134+L141+L162+L148+L176</f>
        <v>2160.1999999999998</v>
      </c>
      <c r="M105" s="627">
        <f>L105/K105</f>
        <v>1</v>
      </c>
      <c r="N105" s="624">
        <f>N113+N120+N134+N141+N162+N148</f>
        <v>405.1</v>
      </c>
      <c r="O105" s="624">
        <f>O113+O120+O134+O141+O162+O148</f>
        <v>405.1</v>
      </c>
      <c r="P105" s="627">
        <f>O105/N105</f>
        <v>1</v>
      </c>
      <c r="Q105" s="624">
        <f>Q113+Q120+Q134+Q141+Q162+Q148+Q155</f>
        <v>7399.1</v>
      </c>
      <c r="R105" s="624">
        <f>R113+R120+R134+R141+R162+R148+R155</f>
        <v>0</v>
      </c>
      <c r="S105" s="627">
        <f>R105/Q105</f>
        <v>0</v>
      </c>
      <c r="T105" s="624">
        <f>T113+T120+T134+T141+T162+T148</f>
        <v>211.9</v>
      </c>
      <c r="U105" s="624">
        <f>U113+U120+U134+U141+U162+U148</f>
        <v>0</v>
      </c>
      <c r="V105" s="627">
        <f>U105/T105</f>
        <v>0</v>
      </c>
      <c r="W105" s="624">
        <f>W113+W120+W134+W141+W162+W148</f>
        <v>64.099999999999994</v>
      </c>
      <c r="X105" s="624">
        <f>X113+X120+X134+X141+X162+X148</f>
        <v>0</v>
      </c>
      <c r="Y105" s="627">
        <f>X105/W105</f>
        <v>0</v>
      </c>
      <c r="Z105" s="624">
        <f>Z113+Z120+Z134+Z141+Z162+Z148+Z169+Z155</f>
        <v>412.3</v>
      </c>
      <c r="AA105" s="624">
        <f>AA113+AA120+AA134+AA141+AA162+AA148+AA169+AA155</f>
        <v>0</v>
      </c>
      <c r="AB105" s="627">
        <f>AA105/Z105</f>
        <v>0</v>
      </c>
      <c r="AC105" s="624">
        <f>AC113+AC120+AC134+AC141+AC162+AC148+AC169+AC155</f>
        <v>175.6</v>
      </c>
      <c r="AD105" s="624">
        <f>AD113+AD120+AD134+AD141+AD162+AD148+AD169+AD155</f>
        <v>0</v>
      </c>
      <c r="AE105" s="647">
        <f t="shared" ref="AE105" si="360">AD105/AC105</f>
        <v>0</v>
      </c>
      <c r="AF105" s="624">
        <f>AF113+AF120+AF134+AF141+AF162+AF148+AF169+AF155</f>
        <v>181.5</v>
      </c>
      <c r="AG105" s="624">
        <f>AG113+AG120+AG134+AG141+AG162+AG148+AG169+AG155</f>
        <v>0</v>
      </c>
      <c r="AH105" s="627">
        <f t="shared" ref="AH105" si="361">AG105/AF105</f>
        <v>0</v>
      </c>
      <c r="AI105" s="624">
        <f>AI113+AI120+AI134+AI141+AI162+AI148+AI169+AI155</f>
        <v>109.9</v>
      </c>
      <c r="AJ105" s="624">
        <f>AJ113+AJ120+AJ134+AJ141+AJ162+AJ148+AJ169+AJ155</f>
        <v>0</v>
      </c>
      <c r="AK105" s="627">
        <f t="shared" si="355"/>
        <v>0</v>
      </c>
      <c r="AL105" s="624">
        <f>AL113+AL120+AL134+AL141+AL162+AL148</f>
        <v>163.30000000000001</v>
      </c>
      <c r="AM105" s="624">
        <f>AM113+AM120+AM134+AM141+AM162+AM148</f>
        <v>0</v>
      </c>
      <c r="AN105" s="627">
        <f t="shared" ref="AN105" si="362">AM105/AL105</f>
        <v>0</v>
      </c>
      <c r="AO105" s="624">
        <f>AO113+AO120+AO134+AO141+AO162+AO148</f>
        <v>231.5</v>
      </c>
      <c r="AP105" s="624">
        <f>AP113+AP120+AP134+AP141+AP162+AP148</f>
        <v>0</v>
      </c>
      <c r="AQ105" s="627">
        <f t="shared" ref="AQ105" si="363">AP105/AO105</f>
        <v>0</v>
      </c>
      <c r="AR105" s="630" t="s">
        <v>524</v>
      </c>
    </row>
    <row r="106" spans="1:44" s="310" customFormat="1" ht="408.75" customHeight="1">
      <c r="A106" s="785"/>
      <c r="B106" s="701"/>
      <c r="C106" s="701"/>
      <c r="D106" s="635"/>
      <c r="E106" s="626"/>
      <c r="F106" s="626"/>
      <c r="G106" s="644"/>
      <c r="H106" s="626"/>
      <c r="I106" s="626"/>
      <c r="J106" s="650"/>
      <c r="K106" s="626"/>
      <c r="L106" s="626"/>
      <c r="M106" s="629"/>
      <c r="N106" s="626"/>
      <c r="O106" s="626"/>
      <c r="P106" s="629"/>
      <c r="Q106" s="626"/>
      <c r="R106" s="626"/>
      <c r="S106" s="629"/>
      <c r="T106" s="626"/>
      <c r="U106" s="626"/>
      <c r="V106" s="629"/>
      <c r="W106" s="626"/>
      <c r="X106" s="626"/>
      <c r="Y106" s="629"/>
      <c r="Z106" s="626"/>
      <c r="AA106" s="626"/>
      <c r="AB106" s="629"/>
      <c r="AC106" s="626"/>
      <c r="AD106" s="626"/>
      <c r="AE106" s="648"/>
      <c r="AF106" s="626"/>
      <c r="AG106" s="626"/>
      <c r="AH106" s="629"/>
      <c r="AI106" s="626"/>
      <c r="AJ106" s="626"/>
      <c r="AK106" s="629"/>
      <c r="AL106" s="626"/>
      <c r="AM106" s="626"/>
      <c r="AN106" s="629"/>
      <c r="AO106" s="626"/>
      <c r="AP106" s="626"/>
      <c r="AQ106" s="629"/>
      <c r="AR106" s="632"/>
    </row>
    <row r="107" spans="1:44" s="310" customFormat="1" ht="98.25" customHeight="1" thickBot="1">
      <c r="A107" s="785"/>
      <c r="B107" s="701"/>
      <c r="C107" s="701"/>
      <c r="D107" s="331" t="s">
        <v>284</v>
      </c>
      <c r="E107" s="333">
        <f>H107+K107+N107+Q107+T107+W107+Z107+AC107+AF107+AI107+AL107+AO107</f>
        <v>0</v>
      </c>
      <c r="F107" s="333">
        <f t="shared" si="359"/>
        <v>0</v>
      </c>
      <c r="G107" s="220"/>
      <c r="H107" s="333">
        <f>H114+H121+H135+H142+H163</f>
        <v>0</v>
      </c>
      <c r="I107" s="333">
        <f>I114+I121+I135+I142+I163</f>
        <v>0</v>
      </c>
      <c r="J107" s="223"/>
      <c r="K107" s="333">
        <f>K114+K121+K135+K142+K163</f>
        <v>0</v>
      </c>
      <c r="L107" s="333">
        <f>L114+L121+L135+L142+L163</f>
        <v>0</v>
      </c>
      <c r="M107" s="220"/>
      <c r="N107" s="333">
        <f>N114+N121+N135+N142+N163</f>
        <v>0</v>
      </c>
      <c r="O107" s="333">
        <f>O114+O121+O135+O142+O163</f>
        <v>0</v>
      </c>
      <c r="P107" s="223"/>
      <c r="Q107" s="333">
        <f>Q114+Q121+Q135+Q142+Q163</f>
        <v>0</v>
      </c>
      <c r="R107" s="333">
        <f>R114+R121+R135+R142+R163</f>
        <v>0</v>
      </c>
      <c r="S107" s="223"/>
      <c r="T107" s="333">
        <f>T114+T121+T135+T142+T163</f>
        <v>0</v>
      </c>
      <c r="U107" s="333">
        <f>U114+U121+U135+U142+U163</f>
        <v>0</v>
      </c>
      <c r="V107" s="223"/>
      <c r="W107" s="333">
        <f>W114+W121+W135+W142+W163</f>
        <v>0</v>
      </c>
      <c r="X107" s="333">
        <f>X114+X121+X135+X142+X163</f>
        <v>0</v>
      </c>
      <c r="Y107" s="223"/>
      <c r="Z107" s="333">
        <f>Z114+Z121+Z135+Z142+Z163</f>
        <v>0</v>
      </c>
      <c r="AA107" s="333">
        <f>AA114+AA121+AA135+AA142+AA163</f>
        <v>0</v>
      </c>
      <c r="AB107" s="223"/>
      <c r="AC107" s="333">
        <f>AC114+AC121+AC135+AC142+AC163</f>
        <v>0</v>
      </c>
      <c r="AD107" s="333">
        <f>AD114+AD121+AD135+AD142+AD163</f>
        <v>0</v>
      </c>
      <c r="AE107" s="223"/>
      <c r="AF107" s="333">
        <f>AF114+AF121+AF135+AF142+AF163</f>
        <v>0</v>
      </c>
      <c r="AG107" s="333">
        <f>AG114+AG121+AG135+AG142+AG163</f>
        <v>0</v>
      </c>
      <c r="AH107" s="223"/>
      <c r="AI107" s="333">
        <f>AI114+AI121+AI135+AI142+AI163</f>
        <v>0</v>
      </c>
      <c r="AJ107" s="333">
        <f>AJ114+AJ121+AJ135+AJ142+AJ163</f>
        <v>0</v>
      </c>
      <c r="AK107" s="344"/>
      <c r="AL107" s="333">
        <f>AL114+AL121+AL135+AL142+AL163</f>
        <v>0</v>
      </c>
      <c r="AM107" s="333">
        <f>AM114+AM121+AM135+AM142+AM163</f>
        <v>0</v>
      </c>
      <c r="AN107" s="223"/>
      <c r="AO107" s="333">
        <f>AO114+AO121+AO135+AO142+AO163</f>
        <v>0</v>
      </c>
      <c r="AP107" s="333">
        <f>AP114+AP121+AP135+AP142+AP163</f>
        <v>0</v>
      </c>
      <c r="AQ107" s="223"/>
      <c r="AR107" s="281"/>
    </row>
    <row r="108" spans="1:44" s="310" customFormat="1" ht="366" customHeight="1">
      <c r="A108" s="785"/>
      <c r="B108" s="701"/>
      <c r="C108" s="701"/>
      <c r="D108" s="331" t="s">
        <v>292</v>
      </c>
      <c r="E108" s="219">
        <f t="shared" si="359"/>
        <v>0</v>
      </c>
      <c r="F108" s="219">
        <f>I108+L108+O108+R108+U108+X108+AA108+AD108+AG108+AJ108+AM108+AP108</f>
        <v>0</v>
      </c>
      <c r="G108" s="223"/>
      <c r="H108" s="333"/>
      <c r="I108" s="333"/>
      <c r="J108" s="223"/>
      <c r="K108" s="333"/>
      <c r="L108" s="333"/>
      <c r="M108" s="223"/>
      <c r="N108" s="333"/>
      <c r="O108" s="333"/>
      <c r="P108" s="223"/>
      <c r="Q108" s="333"/>
      <c r="R108" s="333"/>
      <c r="S108" s="223"/>
      <c r="T108" s="333"/>
      <c r="U108" s="333"/>
      <c r="V108" s="223"/>
      <c r="W108" s="333"/>
      <c r="X108" s="333"/>
      <c r="Y108" s="223"/>
      <c r="Z108" s="333"/>
      <c r="AA108" s="333"/>
      <c r="AB108" s="223"/>
      <c r="AC108" s="333"/>
      <c r="AD108" s="333"/>
      <c r="AE108" s="223"/>
      <c r="AF108" s="333"/>
      <c r="AG108" s="333"/>
      <c r="AH108" s="223"/>
      <c r="AI108" s="333"/>
      <c r="AJ108" s="333"/>
      <c r="AK108" s="344"/>
      <c r="AL108" s="333"/>
      <c r="AM108" s="333"/>
      <c r="AN108" s="223"/>
      <c r="AO108" s="333"/>
      <c r="AP108" s="333"/>
      <c r="AQ108" s="223"/>
      <c r="AR108" s="281"/>
    </row>
    <row r="109" spans="1:44" s="310" customFormat="1" ht="104.25" customHeight="1">
      <c r="A109" s="785"/>
      <c r="B109" s="701"/>
      <c r="C109" s="701"/>
      <c r="D109" s="331" t="s">
        <v>285</v>
      </c>
      <c r="E109" s="333">
        <f t="shared" si="359"/>
        <v>0</v>
      </c>
      <c r="F109" s="333">
        <f t="shared" si="359"/>
        <v>0</v>
      </c>
      <c r="G109" s="223"/>
      <c r="H109" s="333">
        <f>H116+H123+H130+H144</f>
        <v>0</v>
      </c>
      <c r="I109" s="333">
        <f>I116+I123+I130+I144</f>
        <v>0</v>
      </c>
      <c r="J109" s="223"/>
      <c r="K109" s="333">
        <f>K393</f>
        <v>0</v>
      </c>
      <c r="L109" s="333">
        <f>L393</f>
        <v>0</v>
      </c>
      <c r="M109" s="223"/>
      <c r="N109" s="333">
        <f>N393</f>
        <v>0</v>
      </c>
      <c r="O109" s="333">
        <f>O393</f>
        <v>0</v>
      </c>
      <c r="P109" s="223"/>
      <c r="Q109" s="333">
        <f>Q393</f>
        <v>0</v>
      </c>
      <c r="R109" s="333">
        <f>R393</f>
        <v>0</v>
      </c>
      <c r="S109" s="223"/>
      <c r="T109" s="333">
        <f>T393</f>
        <v>0</v>
      </c>
      <c r="U109" s="333">
        <f>U393</f>
        <v>0</v>
      </c>
      <c r="V109" s="223"/>
      <c r="W109" s="333">
        <f>W393</f>
        <v>0</v>
      </c>
      <c r="X109" s="333">
        <f>X393</f>
        <v>0</v>
      </c>
      <c r="Y109" s="223"/>
      <c r="Z109" s="333">
        <f>Z393</f>
        <v>0</v>
      </c>
      <c r="AA109" s="333">
        <f>AA393</f>
        <v>0</v>
      </c>
      <c r="AB109" s="223"/>
      <c r="AC109" s="333">
        <f>AC393</f>
        <v>0</v>
      </c>
      <c r="AD109" s="333">
        <f>AD393</f>
        <v>0</v>
      </c>
      <c r="AE109" s="223"/>
      <c r="AF109" s="333">
        <f>AF393</f>
        <v>0</v>
      </c>
      <c r="AG109" s="333">
        <f>AG393</f>
        <v>0</v>
      </c>
      <c r="AH109" s="223"/>
      <c r="AI109" s="333">
        <f>AI393</f>
        <v>0</v>
      </c>
      <c r="AJ109" s="333">
        <f>AJ393</f>
        <v>0</v>
      </c>
      <c r="AK109" s="344"/>
      <c r="AL109" s="333">
        <f>AL393</f>
        <v>0</v>
      </c>
      <c r="AM109" s="333">
        <f>AM393</f>
        <v>0</v>
      </c>
      <c r="AN109" s="223"/>
      <c r="AO109" s="333">
        <f>AO393</f>
        <v>0</v>
      </c>
      <c r="AP109" s="333">
        <f>AP393</f>
        <v>0</v>
      </c>
      <c r="AQ109" s="223"/>
      <c r="AR109" s="281"/>
    </row>
    <row r="110" spans="1:44" s="310" customFormat="1" ht="129.75" customHeight="1" thickBot="1">
      <c r="A110" s="785"/>
      <c r="B110" s="702"/>
      <c r="C110" s="702"/>
      <c r="D110" s="305" t="s">
        <v>43</v>
      </c>
      <c r="E110" s="227">
        <f t="shared" si="359"/>
        <v>0</v>
      </c>
      <c r="F110" s="227">
        <f t="shared" si="359"/>
        <v>0</v>
      </c>
      <c r="G110" s="372"/>
      <c r="H110" s="227">
        <f>H117+H124+H131+H145</f>
        <v>0</v>
      </c>
      <c r="I110" s="227">
        <f>I117+I124+I131+I145</f>
        <v>0</v>
      </c>
      <c r="J110" s="372"/>
      <c r="K110" s="227">
        <f t="shared" ref="K110:L110" si="364">K394</f>
        <v>0</v>
      </c>
      <c r="L110" s="227">
        <f t="shared" si="364"/>
        <v>0</v>
      </c>
      <c r="M110" s="372"/>
      <c r="N110" s="227">
        <f t="shared" ref="N110:O110" si="365">N394</f>
        <v>0</v>
      </c>
      <c r="O110" s="227">
        <f t="shared" si="365"/>
        <v>0</v>
      </c>
      <c r="P110" s="372"/>
      <c r="Q110" s="227">
        <f t="shared" ref="Q110:R110" si="366">Q394</f>
        <v>0</v>
      </c>
      <c r="R110" s="227">
        <f t="shared" si="366"/>
        <v>0</v>
      </c>
      <c r="S110" s="372"/>
      <c r="T110" s="227">
        <f t="shared" ref="T110:U110" si="367">T394</f>
        <v>0</v>
      </c>
      <c r="U110" s="227">
        <f t="shared" si="367"/>
        <v>0</v>
      </c>
      <c r="V110" s="372"/>
      <c r="W110" s="227">
        <f t="shared" ref="W110:X110" si="368">W394</f>
        <v>0</v>
      </c>
      <c r="X110" s="227">
        <f t="shared" si="368"/>
        <v>0</v>
      </c>
      <c r="Y110" s="372"/>
      <c r="Z110" s="227">
        <f t="shared" ref="Z110:AA110" si="369">Z394</f>
        <v>0</v>
      </c>
      <c r="AA110" s="227">
        <f t="shared" si="369"/>
        <v>0</v>
      </c>
      <c r="AB110" s="372"/>
      <c r="AC110" s="227">
        <f t="shared" ref="AC110:AD110" si="370">AC394</f>
        <v>0</v>
      </c>
      <c r="AD110" s="227">
        <f t="shared" si="370"/>
        <v>0</v>
      </c>
      <c r="AE110" s="372"/>
      <c r="AF110" s="227">
        <f t="shared" ref="AF110:AG110" si="371">AF394</f>
        <v>0</v>
      </c>
      <c r="AG110" s="227">
        <f t="shared" si="371"/>
        <v>0</v>
      </c>
      <c r="AH110" s="372"/>
      <c r="AI110" s="227">
        <f t="shared" ref="AI110:AJ110" si="372">AI394</f>
        <v>0</v>
      </c>
      <c r="AJ110" s="227">
        <f t="shared" si="372"/>
        <v>0</v>
      </c>
      <c r="AK110" s="376"/>
      <c r="AL110" s="227">
        <f t="shared" ref="AL110:AM110" si="373">AL394</f>
        <v>0</v>
      </c>
      <c r="AM110" s="227">
        <f t="shared" si="373"/>
        <v>0</v>
      </c>
      <c r="AN110" s="372"/>
      <c r="AO110" s="227">
        <f t="shared" ref="AO110:AP110" si="374">AO394</f>
        <v>0</v>
      </c>
      <c r="AP110" s="227">
        <f t="shared" si="374"/>
        <v>0</v>
      </c>
      <c r="AQ110" s="372"/>
      <c r="AR110" s="375"/>
    </row>
    <row r="111" spans="1:44" s="310" customFormat="1" ht="111.75" customHeight="1" thickBot="1">
      <c r="A111" s="778" t="s">
        <v>305</v>
      </c>
      <c r="B111" s="770" t="s">
        <v>486</v>
      </c>
      <c r="C111" s="770"/>
      <c r="D111" s="303" t="s">
        <v>41</v>
      </c>
      <c r="E111" s="219">
        <f>H111+K111+N111+Q111+T111+W111+Z111+AC111+AF111+AI111+AL111+AO111</f>
        <v>4160.5999999999995</v>
      </c>
      <c r="F111" s="219">
        <f>I111+L111+O111+R111+U111+X111+AA111+AD111+AG111+AJ111+AM111+AP111</f>
        <v>1040.0999999999999</v>
      </c>
      <c r="G111" s="221">
        <f>F111/E111</f>
        <v>0.24998798250252369</v>
      </c>
      <c r="H111" s="219">
        <f>H112+H113+H114+H115+H116+H117</f>
        <v>0</v>
      </c>
      <c r="I111" s="219">
        <f>I112+I113+I114+I115+I116+I117</f>
        <v>0</v>
      </c>
      <c r="J111" s="382"/>
      <c r="K111" s="219">
        <f>K112+K113+K114+K115+K116+K117</f>
        <v>1040.0999999999999</v>
      </c>
      <c r="L111" s="219">
        <f>L112+L113+L114+L115+L116+L117</f>
        <v>1040.0999999999999</v>
      </c>
      <c r="M111" s="221">
        <f>L111/K111</f>
        <v>1</v>
      </c>
      <c r="N111" s="219">
        <f>N112+N113+N114+N115+N116+N117</f>
        <v>2311.8000000000002</v>
      </c>
      <c r="O111" s="219">
        <f>O112+O113+O114+O115+O116+O117</f>
        <v>0</v>
      </c>
      <c r="P111" s="382"/>
      <c r="Q111" s="219">
        <f>Q112+Q113+Q114+Q115+Q116+Q117</f>
        <v>0</v>
      </c>
      <c r="R111" s="219">
        <f>R112+R113+R114+R115+R116+R117</f>
        <v>0</v>
      </c>
      <c r="S111" s="382"/>
      <c r="T111" s="219">
        <f>T112+T113+T114+T115+T116+T117</f>
        <v>0</v>
      </c>
      <c r="U111" s="219">
        <f>U112+U113+U114+U115+U116+U117</f>
        <v>0</v>
      </c>
      <c r="V111" s="382"/>
      <c r="W111" s="219">
        <f>W112+W113+W114+W115+W116+W117</f>
        <v>0</v>
      </c>
      <c r="X111" s="219">
        <f>X112+X113+X114+X115+X116+X117</f>
        <v>0</v>
      </c>
      <c r="Y111" s="382"/>
      <c r="Z111" s="219">
        <f t="shared" ref="Z111:AA111" si="375">Z112+Z113+Z114+Z115+Z116+Z117</f>
        <v>291.60000000000002</v>
      </c>
      <c r="AA111" s="219">
        <f t="shared" si="375"/>
        <v>0</v>
      </c>
      <c r="AB111" s="221">
        <f>AA111/Z111</f>
        <v>0</v>
      </c>
      <c r="AC111" s="219">
        <f t="shared" ref="AC111:AD111" si="376">AC112+AC113+AC114+AC115+AC116+AC117</f>
        <v>0</v>
      </c>
      <c r="AD111" s="219">
        <f t="shared" si="376"/>
        <v>0</v>
      </c>
      <c r="AE111" s="382"/>
      <c r="AF111" s="219">
        <f t="shared" ref="AF111:AG111" si="377">AF112+AF113+AF114+AF115+AF116+AF117</f>
        <v>0</v>
      </c>
      <c r="AG111" s="219">
        <f t="shared" si="377"/>
        <v>0</v>
      </c>
      <c r="AH111" s="382"/>
      <c r="AI111" s="219">
        <f t="shared" ref="AI111:AJ111" si="378">AI112+AI113+AI114+AI115+AI116+AI117</f>
        <v>268.2</v>
      </c>
      <c r="AJ111" s="219">
        <f t="shared" si="378"/>
        <v>0</v>
      </c>
      <c r="AK111" s="221">
        <f>AJ111/AI111</f>
        <v>0</v>
      </c>
      <c r="AL111" s="219">
        <f t="shared" ref="AL111:AM111" si="379">AL112+AL113+AL114+AL115+AL116+AL117</f>
        <v>0</v>
      </c>
      <c r="AM111" s="219">
        <f t="shared" si="379"/>
        <v>0</v>
      </c>
      <c r="AN111" s="221"/>
      <c r="AO111" s="219">
        <f>AO112+AO113+AO114+AO115+AO116+AO117</f>
        <v>248.9</v>
      </c>
      <c r="AP111" s="219">
        <f>AP112+AP113+AP114+AP115+AP116+AP117</f>
        <v>0</v>
      </c>
      <c r="AQ111" s="380">
        <f>AP111/AO111*1</f>
        <v>0</v>
      </c>
      <c r="AR111" s="456" t="s">
        <v>498</v>
      </c>
    </row>
    <row r="112" spans="1:44" s="310" customFormat="1" ht="282" customHeight="1">
      <c r="A112" s="765"/>
      <c r="B112" s="771"/>
      <c r="C112" s="771"/>
      <c r="D112" s="332" t="s">
        <v>37</v>
      </c>
      <c r="E112" s="333">
        <f>H112+K112+N112+Q112+T112+W112+Z112+AC112+AF112+AI112+AL112+AO112</f>
        <v>4160.5999999999995</v>
      </c>
      <c r="F112" s="333">
        <f>I112+L112+O112+R112+U112+X112+AA112+AD112+AG112+AJ112+AM112+AP112</f>
        <v>1040.0999999999999</v>
      </c>
      <c r="G112" s="220">
        <f t="shared" ref="G112" si="380">F112/E112</f>
        <v>0.24998798250252369</v>
      </c>
      <c r="H112" s="333"/>
      <c r="I112" s="333"/>
      <c r="J112" s="223"/>
      <c r="K112" s="333">
        <v>1040.0999999999999</v>
      </c>
      <c r="L112" s="333">
        <v>1040.0999999999999</v>
      </c>
      <c r="M112" s="220">
        <f>L112/K112</f>
        <v>1</v>
      </c>
      <c r="N112" s="391">
        <v>2311.8000000000002</v>
      </c>
      <c r="O112" s="391"/>
      <c r="P112" s="392"/>
      <c r="Q112" s="391"/>
      <c r="R112" s="391"/>
      <c r="S112" s="392"/>
      <c r="T112" s="391"/>
      <c r="U112" s="391"/>
      <c r="V112" s="392"/>
      <c r="W112" s="391"/>
      <c r="X112" s="391"/>
      <c r="Y112" s="392"/>
      <c r="Z112" s="333">
        <v>291.60000000000002</v>
      </c>
      <c r="AA112" s="333"/>
      <c r="AB112" s="220">
        <f t="shared" ref="AB112" si="381">AA112/Z112</f>
        <v>0</v>
      </c>
      <c r="AC112" s="333"/>
      <c r="AD112" s="333"/>
      <c r="AE112" s="223"/>
      <c r="AF112" s="333"/>
      <c r="AG112" s="333"/>
      <c r="AH112" s="223"/>
      <c r="AI112" s="333">
        <v>268.2</v>
      </c>
      <c r="AJ112" s="333"/>
      <c r="AK112" s="220">
        <f t="shared" ref="AK112" si="382">AJ112/AI112</f>
        <v>0</v>
      </c>
      <c r="AL112" s="333"/>
      <c r="AM112" s="333"/>
      <c r="AN112" s="221"/>
      <c r="AO112" s="333">
        <v>248.9</v>
      </c>
      <c r="AP112" s="333"/>
      <c r="AQ112" s="344">
        <v>1.018</v>
      </c>
      <c r="AR112" s="384" t="s">
        <v>516</v>
      </c>
    </row>
    <row r="113" spans="1:44" s="310" customFormat="1" ht="123" customHeight="1">
      <c r="A113" s="765"/>
      <c r="B113" s="771"/>
      <c r="C113" s="771"/>
      <c r="D113" s="331" t="s">
        <v>2</v>
      </c>
      <c r="E113" s="391">
        <f t="shared" ref="E113:F117" si="383">H113+K113+N113+Q113+T113+W113+Z113+AC113+AF113+AI113+AL113+AO113</f>
        <v>0</v>
      </c>
      <c r="F113" s="391">
        <f t="shared" si="383"/>
        <v>0</v>
      </c>
      <c r="G113" s="390"/>
      <c r="H113" s="391"/>
      <c r="I113" s="391"/>
      <c r="J113" s="392"/>
      <c r="K113" s="391"/>
      <c r="L113" s="391"/>
      <c r="M113" s="392"/>
      <c r="N113" s="391"/>
      <c r="O113" s="391"/>
      <c r="P113" s="392"/>
      <c r="Q113" s="391"/>
      <c r="R113" s="391"/>
      <c r="S113" s="392"/>
      <c r="T113" s="391"/>
      <c r="U113" s="391"/>
      <c r="V113" s="392"/>
      <c r="W113" s="391"/>
      <c r="X113" s="391"/>
      <c r="Y113" s="392"/>
      <c r="Z113" s="391"/>
      <c r="AA113" s="391"/>
      <c r="AB113" s="392"/>
      <c r="AC113" s="391"/>
      <c r="AD113" s="391"/>
      <c r="AE113" s="392"/>
      <c r="AF113" s="391"/>
      <c r="AG113" s="391"/>
      <c r="AH113" s="392"/>
      <c r="AI113" s="391"/>
      <c r="AJ113" s="391"/>
      <c r="AK113" s="393"/>
      <c r="AL113" s="391"/>
      <c r="AM113" s="391"/>
      <c r="AN113" s="392"/>
      <c r="AO113" s="391"/>
      <c r="AP113" s="391"/>
      <c r="AQ113" s="392"/>
      <c r="AR113" s="384"/>
    </row>
    <row r="114" spans="1:44" s="310" customFormat="1" ht="82.5" customHeight="1" thickBot="1">
      <c r="A114" s="765"/>
      <c r="B114" s="771"/>
      <c r="C114" s="771"/>
      <c r="D114" s="331" t="s">
        <v>284</v>
      </c>
      <c r="E114" s="391">
        <f t="shared" si="383"/>
        <v>0</v>
      </c>
      <c r="F114" s="391">
        <f t="shared" si="383"/>
        <v>0</v>
      </c>
      <c r="G114" s="390"/>
      <c r="H114" s="391">
        <f>H121+H135+H142</f>
        <v>0</v>
      </c>
      <c r="I114" s="391"/>
      <c r="J114" s="392"/>
      <c r="K114" s="391"/>
      <c r="L114" s="391"/>
      <c r="M114" s="392"/>
      <c r="N114" s="391"/>
      <c r="O114" s="391"/>
      <c r="P114" s="392"/>
      <c r="Q114" s="391"/>
      <c r="R114" s="391"/>
      <c r="S114" s="392"/>
      <c r="T114" s="391"/>
      <c r="U114" s="391"/>
      <c r="V114" s="392"/>
      <c r="W114" s="391"/>
      <c r="X114" s="391"/>
      <c r="Y114" s="392"/>
      <c r="Z114" s="391"/>
      <c r="AA114" s="391"/>
      <c r="AB114" s="392"/>
      <c r="AC114" s="391"/>
      <c r="AD114" s="391"/>
      <c r="AE114" s="392"/>
      <c r="AF114" s="391"/>
      <c r="AG114" s="391"/>
      <c r="AH114" s="392"/>
      <c r="AI114" s="391"/>
      <c r="AJ114" s="391"/>
      <c r="AK114" s="393"/>
      <c r="AL114" s="391"/>
      <c r="AM114" s="391"/>
      <c r="AN114" s="392"/>
      <c r="AO114" s="391"/>
      <c r="AP114" s="391"/>
      <c r="AQ114" s="392"/>
      <c r="AR114" s="384"/>
    </row>
    <row r="115" spans="1:44" s="310" customFormat="1" ht="366.75" customHeight="1">
      <c r="A115" s="765"/>
      <c r="B115" s="771"/>
      <c r="C115" s="771"/>
      <c r="D115" s="331" t="s">
        <v>292</v>
      </c>
      <c r="E115" s="394">
        <f t="shared" si="383"/>
        <v>0</v>
      </c>
      <c r="F115" s="394">
        <f t="shared" si="383"/>
        <v>0</v>
      </c>
      <c r="G115" s="390"/>
      <c r="H115" s="391"/>
      <c r="I115" s="391"/>
      <c r="J115" s="392"/>
      <c r="K115" s="391"/>
      <c r="L115" s="391"/>
      <c r="M115" s="392"/>
      <c r="N115" s="391"/>
      <c r="O115" s="391"/>
      <c r="P115" s="392"/>
      <c r="Q115" s="391"/>
      <c r="R115" s="391"/>
      <c r="S115" s="392"/>
      <c r="T115" s="391"/>
      <c r="U115" s="391"/>
      <c r="V115" s="392"/>
      <c r="W115" s="391"/>
      <c r="X115" s="391"/>
      <c r="Y115" s="392"/>
      <c r="Z115" s="391"/>
      <c r="AA115" s="391"/>
      <c r="AB115" s="392"/>
      <c r="AC115" s="391"/>
      <c r="AD115" s="391"/>
      <c r="AE115" s="392"/>
      <c r="AF115" s="391"/>
      <c r="AG115" s="391"/>
      <c r="AH115" s="392"/>
      <c r="AI115" s="391"/>
      <c r="AJ115" s="391"/>
      <c r="AK115" s="393"/>
      <c r="AL115" s="391"/>
      <c r="AM115" s="391"/>
      <c r="AN115" s="392"/>
      <c r="AO115" s="391"/>
      <c r="AP115" s="391"/>
      <c r="AQ115" s="392"/>
      <c r="AR115" s="384"/>
    </row>
    <row r="116" spans="1:44" s="310" customFormat="1" ht="90.75" customHeight="1">
      <c r="A116" s="765"/>
      <c r="B116" s="771"/>
      <c r="C116" s="771"/>
      <c r="D116" s="331" t="s">
        <v>285</v>
      </c>
      <c r="E116" s="391">
        <f t="shared" si="383"/>
        <v>0</v>
      </c>
      <c r="F116" s="391">
        <f t="shared" si="383"/>
        <v>0</v>
      </c>
      <c r="G116" s="390"/>
      <c r="H116" s="391"/>
      <c r="I116" s="391"/>
      <c r="J116" s="392"/>
      <c r="K116" s="391"/>
      <c r="L116" s="391"/>
      <c r="M116" s="392"/>
      <c r="N116" s="391"/>
      <c r="O116" s="391"/>
      <c r="P116" s="392"/>
      <c r="Q116" s="391"/>
      <c r="R116" s="391"/>
      <c r="S116" s="392"/>
      <c r="T116" s="391"/>
      <c r="U116" s="391"/>
      <c r="V116" s="392"/>
      <c r="W116" s="391"/>
      <c r="X116" s="391"/>
      <c r="Y116" s="392"/>
      <c r="Z116" s="391"/>
      <c r="AA116" s="391"/>
      <c r="AB116" s="392"/>
      <c r="AC116" s="391"/>
      <c r="AD116" s="391"/>
      <c r="AE116" s="392"/>
      <c r="AF116" s="391"/>
      <c r="AG116" s="391"/>
      <c r="AH116" s="392"/>
      <c r="AI116" s="391"/>
      <c r="AJ116" s="391"/>
      <c r="AK116" s="393"/>
      <c r="AL116" s="391"/>
      <c r="AM116" s="391"/>
      <c r="AN116" s="392"/>
      <c r="AO116" s="391"/>
      <c r="AP116" s="391"/>
      <c r="AQ116" s="392"/>
      <c r="AR116" s="384"/>
    </row>
    <row r="117" spans="1:44" s="310" customFormat="1" ht="121.5" customHeight="1" thickBot="1">
      <c r="A117" s="766"/>
      <c r="B117" s="772"/>
      <c r="C117" s="772"/>
      <c r="D117" s="305" t="s">
        <v>43</v>
      </c>
      <c r="E117" s="395">
        <f t="shared" si="383"/>
        <v>0</v>
      </c>
      <c r="F117" s="395">
        <f t="shared" si="383"/>
        <v>0</v>
      </c>
      <c r="G117" s="396"/>
      <c r="H117" s="395"/>
      <c r="I117" s="395"/>
      <c r="J117" s="397"/>
      <c r="K117" s="395"/>
      <c r="L117" s="395"/>
      <c r="M117" s="397"/>
      <c r="N117" s="395"/>
      <c r="O117" s="395"/>
      <c r="P117" s="397"/>
      <c r="Q117" s="395"/>
      <c r="R117" s="395"/>
      <c r="S117" s="397"/>
      <c r="T117" s="395"/>
      <c r="U117" s="395"/>
      <c r="V117" s="397"/>
      <c r="W117" s="395"/>
      <c r="X117" s="395"/>
      <c r="Y117" s="397"/>
      <c r="Z117" s="395"/>
      <c r="AA117" s="395"/>
      <c r="AB117" s="397"/>
      <c r="AC117" s="395"/>
      <c r="AD117" s="395"/>
      <c r="AE117" s="397"/>
      <c r="AF117" s="395"/>
      <c r="AG117" s="395"/>
      <c r="AH117" s="397"/>
      <c r="AI117" s="395"/>
      <c r="AJ117" s="395"/>
      <c r="AK117" s="398"/>
      <c r="AL117" s="395"/>
      <c r="AM117" s="395"/>
      <c r="AN117" s="397"/>
      <c r="AO117" s="395"/>
      <c r="AP117" s="395"/>
      <c r="AQ117" s="397"/>
      <c r="AR117" s="399"/>
    </row>
    <row r="118" spans="1:44" s="310" customFormat="1" ht="112.5" customHeight="1">
      <c r="A118" s="764" t="s">
        <v>306</v>
      </c>
      <c r="B118" s="770" t="s">
        <v>405</v>
      </c>
      <c r="C118" s="770"/>
      <c r="D118" s="303" t="s">
        <v>41</v>
      </c>
      <c r="E118" s="219">
        <f>H118+K118+N118+Q118+T118+W118+Z118+AC118+AF118+AI118+AL118+AO118</f>
        <v>306.3</v>
      </c>
      <c r="F118" s="219">
        <f>I118+L118+O118+R118+U118+X118+AA118+AD118+AG118+AJ118+AM118+AP118</f>
        <v>306.3</v>
      </c>
      <c r="G118" s="221">
        <f>F118/E118</f>
        <v>1</v>
      </c>
      <c r="H118" s="219">
        <f>H119+H120+H122+H123+H124</f>
        <v>306.3</v>
      </c>
      <c r="I118" s="219">
        <f>I119+I120+I122+I123+I124</f>
        <v>306.3</v>
      </c>
      <c r="J118" s="382"/>
      <c r="K118" s="219">
        <f>K119+K120+K122+K123+K124</f>
        <v>0</v>
      </c>
      <c r="L118" s="219">
        <f>L119+L120+L122+L123+L124</f>
        <v>0</v>
      </c>
      <c r="M118" s="382"/>
      <c r="N118" s="219">
        <f>N119+N120+N122+N123+N124</f>
        <v>0</v>
      </c>
      <c r="O118" s="219">
        <f>O119+O120+O122+O123+O124</f>
        <v>0</v>
      </c>
      <c r="P118" s="382"/>
      <c r="Q118" s="219">
        <f>Q119+Q120+Q122+Q123+Q124</f>
        <v>0</v>
      </c>
      <c r="R118" s="219"/>
      <c r="S118" s="221"/>
      <c r="T118" s="219">
        <f>T119+T120+T122+T123+T124</f>
        <v>0</v>
      </c>
      <c r="U118" s="219">
        <f>U119+U120+U122+U123+U124</f>
        <v>0</v>
      </c>
      <c r="V118" s="221" t="e">
        <f>U118/T118</f>
        <v>#DIV/0!</v>
      </c>
      <c r="W118" s="219">
        <f>W119+W120+W122+W123+W124</f>
        <v>0</v>
      </c>
      <c r="X118" s="219">
        <f>X119+X120+X122+X123+X124</f>
        <v>0</v>
      </c>
      <c r="Y118" s="382"/>
      <c r="Z118" s="219">
        <f t="shared" ref="Z118:AA118" si="384">Z119+Z120+Z121+Z122+Z123+Z124</f>
        <v>0</v>
      </c>
      <c r="AA118" s="219">
        <f t="shared" si="384"/>
        <v>0</v>
      </c>
      <c r="AB118" s="220"/>
      <c r="AC118" s="219">
        <f>AC119+AC120+AC122+AC123+AC124</f>
        <v>0</v>
      </c>
      <c r="AD118" s="219">
        <f>AD119+AD120+AD122+AD123+AD124</f>
        <v>0</v>
      </c>
      <c r="AE118" s="382"/>
      <c r="AF118" s="219">
        <f>AF119+AF120+AF122+AF123+AF124</f>
        <v>0</v>
      </c>
      <c r="AG118" s="219">
        <f>AG119+AG120+AG122+AG123+AG124</f>
        <v>0</v>
      </c>
      <c r="AH118" s="382"/>
      <c r="AI118" s="219">
        <f>AI119+AI120+AI122+AI123+AI124</f>
        <v>0</v>
      </c>
      <c r="AJ118" s="219">
        <f>AJ119+AJ120+AJ122+AJ123+AJ124</f>
        <v>0</v>
      </c>
      <c r="AK118" s="221"/>
      <c r="AL118" s="219">
        <f>AL119+AL120+AL122+AL123+AL124</f>
        <v>0</v>
      </c>
      <c r="AM118" s="219">
        <f>AM119+AM120+AM122+AM123+AM124</f>
        <v>0</v>
      </c>
      <c r="AN118" s="382"/>
      <c r="AO118" s="219">
        <f>AO119+AO120+AO122+AO123+AO124</f>
        <v>0</v>
      </c>
      <c r="AP118" s="219">
        <f>AP119+AP120+AP122+AP123+AP124</f>
        <v>0</v>
      </c>
      <c r="AQ118" s="382"/>
      <c r="AR118" s="383" t="s">
        <v>497</v>
      </c>
    </row>
    <row r="119" spans="1:44" s="310" customFormat="1" ht="131.25" customHeight="1" thickBot="1">
      <c r="A119" s="765"/>
      <c r="B119" s="771"/>
      <c r="C119" s="771"/>
      <c r="D119" s="332" t="s">
        <v>37</v>
      </c>
      <c r="E119" s="391">
        <f>H119+K119+N119+Q119+T119+W119+Z119+AC119+AF119+AI119+AL119+AO119</f>
        <v>0</v>
      </c>
      <c r="F119" s="391">
        <f>I119+L119+O119+R119+U119+X119+AA119+AD119+AG119+AJ119+AM119+AP119</f>
        <v>0</v>
      </c>
      <c r="G119" s="390"/>
      <c r="H119" s="391"/>
      <c r="I119" s="391"/>
      <c r="J119" s="392"/>
      <c r="K119" s="391"/>
      <c r="L119" s="391"/>
      <c r="M119" s="392"/>
      <c r="N119" s="391"/>
      <c r="O119" s="391"/>
      <c r="P119" s="392"/>
      <c r="Q119" s="391"/>
      <c r="R119" s="391"/>
      <c r="S119" s="392"/>
      <c r="T119" s="391"/>
      <c r="U119" s="391"/>
      <c r="V119" s="392"/>
      <c r="W119" s="391"/>
      <c r="X119" s="391"/>
      <c r="Y119" s="392"/>
      <c r="Z119" s="391"/>
      <c r="AA119" s="391"/>
      <c r="AB119" s="392"/>
      <c r="AC119" s="391"/>
      <c r="AD119" s="391"/>
      <c r="AE119" s="392"/>
      <c r="AF119" s="391"/>
      <c r="AG119" s="391"/>
      <c r="AH119" s="392"/>
      <c r="AI119" s="391"/>
      <c r="AJ119" s="391"/>
      <c r="AK119" s="393"/>
      <c r="AL119" s="391"/>
      <c r="AM119" s="391"/>
      <c r="AN119" s="392"/>
      <c r="AO119" s="391"/>
      <c r="AP119" s="391"/>
      <c r="AQ119" s="392"/>
      <c r="AR119" s="384"/>
    </row>
    <row r="120" spans="1:44" s="310" customFormat="1" ht="185.25" customHeight="1">
      <c r="A120" s="765"/>
      <c r="B120" s="771"/>
      <c r="C120" s="771"/>
      <c r="D120" s="331" t="s">
        <v>2</v>
      </c>
      <c r="E120" s="333">
        <f t="shared" ref="E120:F124" si="385">H120+K120+N120+Q120+T120+W120+Z120+AC120+AF120+AI120+AL120+AO120</f>
        <v>306.3</v>
      </c>
      <c r="F120" s="333">
        <f t="shared" si="385"/>
        <v>306.3</v>
      </c>
      <c r="G120" s="220">
        <f t="shared" ref="G120:G131" si="386">F120/E120</f>
        <v>1</v>
      </c>
      <c r="H120" s="333">
        <v>306.3</v>
      </c>
      <c r="I120" s="333">
        <v>306.3</v>
      </c>
      <c r="J120" s="223"/>
      <c r="K120" s="333"/>
      <c r="L120" s="333"/>
      <c r="M120" s="223"/>
      <c r="N120" s="333">
        <v>0</v>
      </c>
      <c r="O120" s="333"/>
      <c r="P120" s="223"/>
      <c r="Q120" s="333">
        <v>0</v>
      </c>
      <c r="R120" s="333"/>
      <c r="S120" s="221"/>
      <c r="T120" s="333">
        <v>0</v>
      </c>
      <c r="U120" s="333"/>
      <c r="V120" s="221" t="e">
        <f>U120/T120</f>
        <v>#DIV/0!</v>
      </c>
      <c r="W120" s="333"/>
      <c r="X120" s="333"/>
      <c r="Y120" s="223"/>
      <c r="Z120" s="333">
        <v>0</v>
      </c>
      <c r="AA120" s="333"/>
      <c r="AB120" s="220"/>
      <c r="AC120" s="333"/>
      <c r="AD120" s="333"/>
      <c r="AE120" s="223"/>
      <c r="AF120" s="333"/>
      <c r="AG120" s="333"/>
      <c r="AH120" s="223"/>
      <c r="AI120" s="333">
        <v>0</v>
      </c>
      <c r="AJ120" s="333"/>
      <c r="AK120" s="220"/>
      <c r="AL120" s="333"/>
      <c r="AM120" s="333"/>
      <c r="AN120" s="223"/>
      <c r="AO120" s="333"/>
      <c r="AP120" s="333"/>
      <c r="AQ120" s="223"/>
      <c r="AR120" s="384" t="s">
        <v>490</v>
      </c>
    </row>
    <row r="121" spans="1:44" s="310" customFormat="1" ht="114.75" customHeight="1" thickBot="1">
      <c r="A121" s="765"/>
      <c r="B121" s="771"/>
      <c r="C121" s="771"/>
      <c r="D121" s="331" t="s">
        <v>284</v>
      </c>
      <c r="E121" s="391">
        <f t="shared" si="385"/>
        <v>0</v>
      </c>
      <c r="F121" s="391">
        <f t="shared" si="385"/>
        <v>0</v>
      </c>
      <c r="G121" s="392"/>
      <c r="H121" s="391"/>
      <c r="I121" s="391"/>
      <c r="J121" s="392"/>
      <c r="K121" s="391"/>
      <c r="L121" s="391"/>
      <c r="M121" s="392"/>
      <c r="N121" s="391"/>
      <c r="O121" s="391"/>
      <c r="P121" s="392"/>
      <c r="Q121" s="391"/>
      <c r="R121" s="391"/>
      <c r="S121" s="392"/>
      <c r="T121" s="391"/>
      <c r="U121" s="391"/>
      <c r="V121" s="392"/>
      <c r="W121" s="391"/>
      <c r="X121" s="391"/>
      <c r="Y121" s="392"/>
      <c r="Z121" s="391"/>
      <c r="AA121" s="391"/>
      <c r="AB121" s="392"/>
      <c r="AC121" s="391"/>
      <c r="AD121" s="391"/>
      <c r="AE121" s="392"/>
      <c r="AF121" s="391"/>
      <c r="AG121" s="391"/>
      <c r="AH121" s="392"/>
      <c r="AI121" s="391"/>
      <c r="AJ121" s="391"/>
      <c r="AK121" s="393"/>
      <c r="AL121" s="391"/>
      <c r="AM121" s="391"/>
      <c r="AN121" s="392"/>
      <c r="AO121" s="391"/>
      <c r="AP121" s="391"/>
      <c r="AQ121" s="392"/>
      <c r="AR121" s="384"/>
    </row>
    <row r="122" spans="1:44" s="310" customFormat="1" ht="378.75" customHeight="1">
      <c r="A122" s="765"/>
      <c r="B122" s="771"/>
      <c r="C122" s="771"/>
      <c r="D122" s="331" t="s">
        <v>292</v>
      </c>
      <c r="E122" s="394">
        <f t="shared" si="385"/>
        <v>0</v>
      </c>
      <c r="F122" s="394">
        <f t="shared" si="385"/>
        <v>0</v>
      </c>
      <c r="G122" s="392"/>
      <c r="H122" s="391"/>
      <c r="I122" s="391"/>
      <c r="J122" s="392"/>
      <c r="K122" s="391"/>
      <c r="L122" s="391"/>
      <c r="M122" s="392"/>
      <c r="N122" s="391"/>
      <c r="O122" s="391"/>
      <c r="P122" s="392"/>
      <c r="Q122" s="391"/>
      <c r="R122" s="391"/>
      <c r="S122" s="392"/>
      <c r="T122" s="391"/>
      <c r="U122" s="391"/>
      <c r="V122" s="392"/>
      <c r="W122" s="391"/>
      <c r="X122" s="391"/>
      <c r="Y122" s="392"/>
      <c r="Z122" s="391"/>
      <c r="AA122" s="391"/>
      <c r="AB122" s="392"/>
      <c r="AC122" s="391"/>
      <c r="AD122" s="391"/>
      <c r="AE122" s="392"/>
      <c r="AF122" s="391"/>
      <c r="AG122" s="391"/>
      <c r="AH122" s="392"/>
      <c r="AI122" s="391"/>
      <c r="AJ122" s="391"/>
      <c r="AK122" s="393"/>
      <c r="AL122" s="391"/>
      <c r="AM122" s="391"/>
      <c r="AN122" s="392"/>
      <c r="AO122" s="391"/>
      <c r="AP122" s="391"/>
      <c r="AQ122" s="392"/>
      <c r="AR122" s="384"/>
    </row>
    <row r="123" spans="1:44" s="310" customFormat="1" ht="114.75" customHeight="1">
      <c r="A123" s="765"/>
      <c r="B123" s="771"/>
      <c r="C123" s="771"/>
      <c r="D123" s="331" t="s">
        <v>285</v>
      </c>
      <c r="E123" s="391">
        <f t="shared" si="385"/>
        <v>0</v>
      </c>
      <c r="F123" s="391">
        <f t="shared" si="385"/>
        <v>0</v>
      </c>
      <c r="G123" s="393"/>
      <c r="H123" s="391"/>
      <c r="I123" s="391"/>
      <c r="J123" s="392"/>
      <c r="K123" s="391"/>
      <c r="L123" s="391"/>
      <c r="M123" s="392"/>
      <c r="N123" s="391"/>
      <c r="O123" s="391"/>
      <c r="P123" s="392"/>
      <c r="Q123" s="391"/>
      <c r="R123" s="391"/>
      <c r="S123" s="392"/>
      <c r="T123" s="391"/>
      <c r="U123" s="391"/>
      <c r="V123" s="392"/>
      <c r="W123" s="391"/>
      <c r="X123" s="391"/>
      <c r="Y123" s="392"/>
      <c r="Z123" s="391"/>
      <c r="AA123" s="391"/>
      <c r="AB123" s="392"/>
      <c r="AC123" s="391"/>
      <c r="AD123" s="391"/>
      <c r="AE123" s="392"/>
      <c r="AF123" s="391"/>
      <c r="AG123" s="391"/>
      <c r="AH123" s="392"/>
      <c r="AI123" s="391"/>
      <c r="AJ123" s="391"/>
      <c r="AK123" s="393"/>
      <c r="AL123" s="391"/>
      <c r="AM123" s="391"/>
      <c r="AN123" s="392"/>
      <c r="AO123" s="391"/>
      <c r="AP123" s="391"/>
      <c r="AQ123" s="392"/>
      <c r="AR123" s="384"/>
    </row>
    <row r="124" spans="1:44" s="310" customFormat="1" ht="114.75" customHeight="1" thickBot="1">
      <c r="A124" s="766"/>
      <c r="B124" s="772"/>
      <c r="C124" s="772"/>
      <c r="D124" s="305" t="s">
        <v>43</v>
      </c>
      <c r="E124" s="395">
        <f t="shared" si="385"/>
        <v>0</v>
      </c>
      <c r="F124" s="395">
        <f t="shared" si="385"/>
        <v>0</v>
      </c>
      <c r="G124" s="398"/>
      <c r="H124" s="395"/>
      <c r="I124" s="395"/>
      <c r="J124" s="397"/>
      <c r="K124" s="395"/>
      <c r="L124" s="395"/>
      <c r="M124" s="397"/>
      <c r="N124" s="395"/>
      <c r="O124" s="395"/>
      <c r="P124" s="397"/>
      <c r="Q124" s="395"/>
      <c r="R124" s="395"/>
      <c r="S124" s="397"/>
      <c r="T124" s="395"/>
      <c r="U124" s="395"/>
      <c r="V124" s="397"/>
      <c r="W124" s="395"/>
      <c r="X124" s="395"/>
      <c r="Y124" s="397"/>
      <c r="Z124" s="395"/>
      <c r="AA124" s="395"/>
      <c r="AB124" s="397"/>
      <c r="AC124" s="395"/>
      <c r="AD124" s="395"/>
      <c r="AE124" s="397"/>
      <c r="AF124" s="395"/>
      <c r="AG124" s="395"/>
      <c r="AH124" s="397"/>
      <c r="AI124" s="395"/>
      <c r="AJ124" s="395"/>
      <c r="AK124" s="398"/>
      <c r="AL124" s="395"/>
      <c r="AM124" s="395"/>
      <c r="AN124" s="397"/>
      <c r="AO124" s="395"/>
      <c r="AP124" s="395"/>
      <c r="AQ124" s="397"/>
      <c r="AR124" s="399"/>
    </row>
    <row r="125" spans="1:44" s="310" customFormat="1" ht="54" hidden="1" customHeight="1">
      <c r="A125" s="779" t="s">
        <v>307</v>
      </c>
      <c r="B125" s="767" t="s">
        <v>404</v>
      </c>
      <c r="C125" s="767"/>
      <c r="D125" s="400" t="s">
        <v>41</v>
      </c>
      <c r="E125" s="401" t="e">
        <f>H125+K125+N125+Q125+T125+W125+Z125+AC125+AF125+AI125+AL125+#REF!</f>
        <v>#REF!</v>
      </c>
      <c r="F125" s="401" t="e">
        <f>I125+L125+O125+R125+U125+-X125+AA125+AD125+AG125+AJ125+AM125+#REF!</f>
        <v>#REF!</v>
      </c>
      <c r="G125" s="402" t="e">
        <f t="shared" si="386"/>
        <v>#REF!</v>
      </c>
      <c r="H125" s="401">
        <f>H126+H127+H128+H129+H130+H131</f>
        <v>0</v>
      </c>
      <c r="I125" s="401">
        <f>I126+I127+I128+I129+I130+I131</f>
        <v>0</v>
      </c>
      <c r="J125" s="403" t="e">
        <f t="shared" ref="J125:J131" si="387">I125/H125*100</f>
        <v>#DIV/0!</v>
      </c>
      <c r="K125" s="401">
        <f>K126+K127+K128+K129+K130+K131</f>
        <v>0</v>
      </c>
      <c r="L125" s="401">
        <f>L126+L127+L128+L129+L130+L131</f>
        <v>0</v>
      </c>
      <c r="M125" s="403" t="e">
        <f>L125/K125*100</f>
        <v>#DIV/0!</v>
      </c>
      <c r="N125" s="401">
        <f>N126+N127+N128+N129+N130+N131</f>
        <v>0</v>
      </c>
      <c r="O125" s="401">
        <f>O126+O127+O128+O129+O130+O131</f>
        <v>0</v>
      </c>
      <c r="P125" s="403" t="e">
        <f>O125/N125*100</f>
        <v>#DIV/0!</v>
      </c>
      <c r="Q125" s="401">
        <f>Q126+Q127+Q128+Q129+Q130+Q131</f>
        <v>0</v>
      </c>
      <c r="R125" s="401">
        <f>R126+R127+R128+R129+R130+R131</f>
        <v>0</v>
      </c>
      <c r="S125" s="403" t="e">
        <f>R125/Q125*100</f>
        <v>#DIV/0!</v>
      </c>
      <c r="T125" s="401">
        <f>T126+T127+T128+T129+T130+T131</f>
        <v>0</v>
      </c>
      <c r="U125" s="401">
        <f>U126+U127+U128+U129+U130+U131</f>
        <v>0</v>
      </c>
      <c r="V125" s="403" t="e">
        <f>U125/T125*100</f>
        <v>#DIV/0!</v>
      </c>
      <c r="W125" s="401">
        <f>W126+W127+W128+W129+W130+W131</f>
        <v>0</v>
      </c>
      <c r="X125" s="401">
        <f>X126+X127+X128+X129+X130+X131</f>
        <v>0</v>
      </c>
      <c r="Y125" s="403" t="e">
        <f>X125/W125*100</f>
        <v>#DIV/0!</v>
      </c>
      <c r="Z125" s="401">
        <f t="shared" ref="Z125:AA125" si="388">Z126+Z127+Z128+Z129+Z130+Z131</f>
        <v>0</v>
      </c>
      <c r="AA125" s="401">
        <f t="shared" si="388"/>
        <v>0</v>
      </c>
      <c r="AB125" s="403" t="e">
        <f t="shared" ref="AB125:AB131" si="389">AA125/Z125*100</f>
        <v>#DIV/0!</v>
      </c>
      <c r="AC125" s="401">
        <f t="shared" ref="AC125:AD125" si="390">AC126+AC127+AC128+AC129+AC130+AC131</f>
        <v>0</v>
      </c>
      <c r="AD125" s="401">
        <f t="shared" si="390"/>
        <v>0</v>
      </c>
      <c r="AE125" s="403" t="e">
        <f t="shared" ref="AE125:AE131" si="391">AD125/AC125*100</f>
        <v>#DIV/0!</v>
      </c>
      <c r="AF125" s="401">
        <f t="shared" ref="AF125:AG125" si="392">AF126+AF127+AF128+AF129+AF130+AF131</f>
        <v>0</v>
      </c>
      <c r="AG125" s="401">
        <f t="shared" si="392"/>
        <v>0</v>
      </c>
      <c r="AH125" s="403" t="e">
        <f t="shared" ref="AH125:AH131" si="393">AG125/AF125*100</f>
        <v>#DIV/0!</v>
      </c>
      <c r="AI125" s="401">
        <f t="shared" ref="AI125:AJ125" si="394">AI126+AI127+AI128+AI129+AI130+AI131</f>
        <v>0</v>
      </c>
      <c r="AJ125" s="401">
        <f t="shared" si="394"/>
        <v>0</v>
      </c>
      <c r="AK125" s="402" t="e">
        <f t="shared" ref="AK125:AK134" si="395">AJ125/AI125</f>
        <v>#DIV/0!</v>
      </c>
      <c r="AL125" s="401">
        <f t="shared" ref="AL125:AM125" si="396">AL126+AL127+AL128+AL129+AL130+AL131</f>
        <v>0</v>
      </c>
      <c r="AM125" s="401">
        <f t="shared" si="396"/>
        <v>0</v>
      </c>
      <c r="AN125" s="402" t="e">
        <f t="shared" ref="AN125" si="397">AM125/AL125</f>
        <v>#DIV/0!</v>
      </c>
      <c r="AO125" s="401">
        <f>AO126+AO127+AO128+AO129+AO130+AO131</f>
        <v>0</v>
      </c>
      <c r="AP125" s="401">
        <f>AP126+AP127+AP128+AP129+AP130+AP131</f>
        <v>0</v>
      </c>
      <c r="AQ125" s="403" t="e">
        <f>AP125/AO125*100</f>
        <v>#DIV/0!</v>
      </c>
      <c r="AR125" s="404"/>
    </row>
    <row r="126" spans="1:44" s="310" customFormat="1" ht="54" hidden="1" customHeight="1">
      <c r="A126" s="780"/>
      <c r="B126" s="768"/>
      <c r="C126" s="768"/>
      <c r="D126" s="405" t="s">
        <v>37</v>
      </c>
      <c r="E126" s="391" t="e">
        <f>H126+K126+N126+Q126+T126+W126+Z126+AC126+AF126+AI126+AL126+#REF!</f>
        <v>#REF!</v>
      </c>
      <c r="F126" s="391" t="e">
        <f>I126+L126+O126+R126+U126+-X126+AA126+AD126+AG126+AJ126+AM126+#REF!</f>
        <v>#REF!</v>
      </c>
      <c r="G126" s="393" t="e">
        <f t="shared" si="386"/>
        <v>#REF!</v>
      </c>
      <c r="H126" s="391"/>
      <c r="I126" s="391"/>
      <c r="J126" s="392" t="e">
        <f t="shared" si="387"/>
        <v>#DIV/0!</v>
      </c>
      <c r="K126" s="391"/>
      <c r="L126" s="391"/>
      <c r="M126" s="392" t="e">
        <f t="shared" ref="M126:M131" si="398">L126/K126*100</f>
        <v>#DIV/0!</v>
      </c>
      <c r="N126" s="391"/>
      <c r="O126" s="391"/>
      <c r="P126" s="392" t="e">
        <f t="shared" ref="P126:P131" si="399">O126/N126*100</f>
        <v>#DIV/0!</v>
      </c>
      <c r="Q126" s="391"/>
      <c r="R126" s="391"/>
      <c r="S126" s="392" t="e">
        <f t="shared" ref="S126:S131" si="400">R126/Q126*100</f>
        <v>#DIV/0!</v>
      </c>
      <c r="T126" s="391"/>
      <c r="U126" s="391"/>
      <c r="V126" s="392" t="e">
        <f t="shared" ref="V126:V131" si="401">U126/T126*100</f>
        <v>#DIV/0!</v>
      </c>
      <c r="W126" s="391"/>
      <c r="X126" s="391"/>
      <c r="Y126" s="392" t="e">
        <f t="shared" ref="Y126:Y131" si="402">X126/W126*100</f>
        <v>#DIV/0!</v>
      </c>
      <c r="Z126" s="391"/>
      <c r="AA126" s="391"/>
      <c r="AB126" s="392" t="e">
        <f t="shared" si="389"/>
        <v>#DIV/0!</v>
      </c>
      <c r="AC126" s="391"/>
      <c r="AD126" s="391"/>
      <c r="AE126" s="392" t="e">
        <f t="shared" si="391"/>
        <v>#DIV/0!</v>
      </c>
      <c r="AF126" s="391"/>
      <c r="AG126" s="391"/>
      <c r="AH126" s="392" t="e">
        <f t="shared" si="393"/>
        <v>#DIV/0!</v>
      </c>
      <c r="AI126" s="391"/>
      <c r="AJ126" s="391"/>
      <c r="AK126" s="393" t="e">
        <f t="shared" si="395"/>
        <v>#DIV/0!</v>
      </c>
      <c r="AL126" s="391"/>
      <c r="AM126" s="391"/>
      <c r="AN126" s="392" t="e">
        <f t="shared" ref="AN126:AN131" si="403">AM126/AL126*100</f>
        <v>#DIV/0!</v>
      </c>
      <c r="AO126" s="391"/>
      <c r="AP126" s="391"/>
      <c r="AQ126" s="392" t="e">
        <f t="shared" ref="AQ126:AQ131" si="404">AP126/AO126*100</f>
        <v>#DIV/0!</v>
      </c>
      <c r="AR126" s="384"/>
    </row>
    <row r="127" spans="1:44" s="310" customFormat="1" ht="54" hidden="1" customHeight="1">
      <c r="A127" s="780"/>
      <c r="B127" s="768"/>
      <c r="C127" s="768"/>
      <c r="D127" s="406" t="s">
        <v>2</v>
      </c>
      <c r="E127" s="391" t="e">
        <f>H127+K127+N127+Q127+T127+W127+Z127+AC127+AF127+AI127+AL127+#REF!</f>
        <v>#REF!</v>
      </c>
      <c r="F127" s="391" t="e">
        <f>I127+L127+O127+R127+U127+-X127+AA127+AD127+AG127+AJ127+AM127+#REF!</f>
        <v>#REF!</v>
      </c>
      <c r="G127" s="390" t="e">
        <f t="shared" si="386"/>
        <v>#REF!</v>
      </c>
      <c r="H127" s="391"/>
      <c r="I127" s="391"/>
      <c r="J127" s="392" t="e">
        <f t="shared" si="387"/>
        <v>#DIV/0!</v>
      </c>
      <c r="K127" s="391"/>
      <c r="L127" s="391"/>
      <c r="M127" s="392" t="e">
        <f t="shared" si="398"/>
        <v>#DIV/0!</v>
      </c>
      <c r="N127" s="391"/>
      <c r="O127" s="391"/>
      <c r="P127" s="392" t="e">
        <f t="shared" si="399"/>
        <v>#DIV/0!</v>
      </c>
      <c r="Q127" s="391"/>
      <c r="R127" s="391"/>
      <c r="S127" s="392" t="e">
        <f t="shared" si="400"/>
        <v>#DIV/0!</v>
      </c>
      <c r="T127" s="391"/>
      <c r="U127" s="391"/>
      <c r="V127" s="392" t="e">
        <f t="shared" si="401"/>
        <v>#DIV/0!</v>
      </c>
      <c r="W127" s="391"/>
      <c r="X127" s="391"/>
      <c r="Y127" s="392" t="e">
        <f t="shared" si="402"/>
        <v>#DIV/0!</v>
      </c>
      <c r="Z127" s="391"/>
      <c r="AA127" s="391"/>
      <c r="AB127" s="392" t="e">
        <f t="shared" si="389"/>
        <v>#DIV/0!</v>
      </c>
      <c r="AC127" s="391"/>
      <c r="AD127" s="391"/>
      <c r="AE127" s="392" t="e">
        <f t="shared" si="391"/>
        <v>#DIV/0!</v>
      </c>
      <c r="AF127" s="391"/>
      <c r="AG127" s="391"/>
      <c r="AH127" s="392" t="e">
        <f t="shared" si="393"/>
        <v>#DIV/0!</v>
      </c>
      <c r="AI127" s="391">
        <v>0</v>
      </c>
      <c r="AJ127" s="391">
        <v>0</v>
      </c>
      <c r="AK127" s="390" t="e">
        <f t="shared" si="395"/>
        <v>#DIV/0!</v>
      </c>
      <c r="AL127" s="391">
        <v>0</v>
      </c>
      <c r="AM127" s="391">
        <v>0</v>
      </c>
      <c r="AN127" s="390" t="e">
        <f t="shared" ref="AN127" si="405">AM127/AL127</f>
        <v>#DIV/0!</v>
      </c>
      <c r="AO127" s="391"/>
      <c r="AP127" s="391"/>
      <c r="AQ127" s="392" t="e">
        <f t="shared" si="404"/>
        <v>#DIV/0!</v>
      </c>
      <c r="AR127" s="384"/>
    </row>
    <row r="128" spans="1:44" s="310" customFormat="1" ht="54" hidden="1" customHeight="1">
      <c r="A128" s="780"/>
      <c r="B128" s="768"/>
      <c r="C128" s="768"/>
      <c r="D128" s="406" t="s">
        <v>284</v>
      </c>
      <c r="E128" s="391" t="e">
        <f>H128+K128+N128+Q128+T128+W128+Z128+AC128+AF128+AI128+AL128+#REF!</f>
        <v>#REF!</v>
      </c>
      <c r="F128" s="391" t="e">
        <f>I128+L128+O128+R128+U128+-X128+AA128+AD128+AG128+AJ128+AM128+#REF!</f>
        <v>#REF!</v>
      </c>
      <c r="G128" s="393" t="e">
        <f t="shared" si="386"/>
        <v>#REF!</v>
      </c>
      <c r="H128" s="391"/>
      <c r="I128" s="391"/>
      <c r="J128" s="392" t="e">
        <f t="shared" si="387"/>
        <v>#DIV/0!</v>
      </c>
      <c r="K128" s="391"/>
      <c r="L128" s="391"/>
      <c r="M128" s="392" t="e">
        <f t="shared" si="398"/>
        <v>#DIV/0!</v>
      </c>
      <c r="N128" s="391"/>
      <c r="O128" s="391"/>
      <c r="P128" s="392" t="e">
        <f t="shared" si="399"/>
        <v>#DIV/0!</v>
      </c>
      <c r="Q128" s="391"/>
      <c r="R128" s="391"/>
      <c r="S128" s="392" t="e">
        <f t="shared" si="400"/>
        <v>#DIV/0!</v>
      </c>
      <c r="T128" s="391"/>
      <c r="U128" s="391"/>
      <c r="V128" s="392" t="e">
        <f t="shared" si="401"/>
        <v>#DIV/0!</v>
      </c>
      <c r="W128" s="391"/>
      <c r="X128" s="391"/>
      <c r="Y128" s="392" t="e">
        <f t="shared" si="402"/>
        <v>#DIV/0!</v>
      </c>
      <c r="Z128" s="391"/>
      <c r="AA128" s="391"/>
      <c r="AB128" s="392" t="e">
        <f t="shared" si="389"/>
        <v>#DIV/0!</v>
      </c>
      <c r="AC128" s="391"/>
      <c r="AD128" s="391"/>
      <c r="AE128" s="392" t="e">
        <f t="shared" si="391"/>
        <v>#DIV/0!</v>
      </c>
      <c r="AF128" s="391"/>
      <c r="AG128" s="391"/>
      <c r="AH128" s="392" t="e">
        <f t="shared" si="393"/>
        <v>#DIV/0!</v>
      </c>
      <c r="AI128" s="391"/>
      <c r="AJ128" s="391"/>
      <c r="AK128" s="393" t="e">
        <f t="shared" si="395"/>
        <v>#DIV/0!</v>
      </c>
      <c r="AL128" s="391"/>
      <c r="AM128" s="391"/>
      <c r="AN128" s="392" t="e">
        <f t="shared" si="403"/>
        <v>#DIV/0!</v>
      </c>
      <c r="AO128" s="391"/>
      <c r="AP128" s="391"/>
      <c r="AQ128" s="392" t="e">
        <f t="shared" si="404"/>
        <v>#DIV/0!</v>
      </c>
      <c r="AR128" s="384"/>
    </row>
    <row r="129" spans="1:44" s="310" customFormat="1" ht="54" hidden="1" customHeight="1">
      <c r="A129" s="780"/>
      <c r="B129" s="768"/>
      <c r="C129" s="768"/>
      <c r="D129" s="406" t="s">
        <v>292</v>
      </c>
      <c r="E129" s="391" t="e">
        <f>H129+K129+N129+Q129+T129+W129+Z129+AC129+AF129+AI129+AL129+#REF!</f>
        <v>#REF!</v>
      </c>
      <c r="F129" s="391" t="e">
        <f>I129+L129+O129+R129+U129+-X129+AA129+AD129+AG129+AJ129+AM129+#REF!</f>
        <v>#REF!</v>
      </c>
      <c r="G129" s="393" t="e">
        <f t="shared" si="386"/>
        <v>#REF!</v>
      </c>
      <c r="H129" s="391"/>
      <c r="I129" s="391"/>
      <c r="J129" s="392" t="e">
        <f t="shared" si="387"/>
        <v>#DIV/0!</v>
      </c>
      <c r="K129" s="391"/>
      <c r="L129" s="391"/>
      <c r="M129" s="392" t="e">
        <f t="shared" si="398"/>
        <v>#DIV/0!</v>
      </c>
      <c r="N129" s="391"/>
      <c r="O129" s="391"/>
      <c r="P129" s="392" t="e">
        <f t="shared" si="399"/>
        <v>#DIV/0!</v>
      </c>
      <c r="Q129" s="391"/>
      <c r="R129" s="391"/>
      <c r="S129" s="392" t="e">
        <f t="shared" si="400"/>
        <v>#DIV/0!</v>
      </c>
      <c r="T129" s="391"/>
      <c r="U129" s="391"/>
      <c r="V129" s="392" t="e">
        <f t="shared" si="401"/>
        <v>#DIV/0!</v>
      </c>
      <c r="W129" s="391"/>
      <c r="X129" s="391"/>
      <c r="Y129" s="392" t="e">
        <f t="shared" si="402"/>
        <v>#DIV/0!</v>
      </c>
      <c r="Z129" s="391"/>
      <c r="AA129" s="391"/>
      <c r="AB129" s="392" t="e">
        <f t="shared" si="389"/>
        <v>#DIV/0!</v>
      </c>
      <c r="AC129" s="391"/>
      <c r="AD129" s="391"/>
      <c r="AE129" s="392" t="e">
        <f t="shared" si="391"/>
        <v>#DIV/0!</v>
      </c>
      <c r="AF129" s="391"/>
      <c r="AG129" s="391"/>
      <c r="AH129" s="392" t="e">
        <f t="shared" si="393"/>
        <v>#DIV/0!</v>
      </c>
      <c r="AI129" s="391"/>
      <c r="AJ129" s="391"/>
      <c r="AK129" s="393" t="e">
        <f t="shared" si="395"/>
        <v>#DIV/0!</v>
      </c>
      <c r="AL129" s="391"/>
      <c r="AM129" s="391"/>
      <c r="AN129" s="392" t="e">
        <f t="shared" si="403"/>
        <v>#DIV/0!</v>
      </c>
      <c r="AO129" s="391"/>
      <c r="AP129" s="391"/>
      <c r="AQ129" s="392" t="e">
        <f t="shared" si="404"/>
        <v>#DIV/0!</v>
      </c>
      <c r="AR129" s="384"/>
    </row>
    <row r="130" spans="1:44" s="310" customFormat="1" ht="54" hidden="1" customHeight="1">
      <c r="A130" s="780"/>
      <c r="B130" s="768"/>
      <c r="C130" s="768"/>
      <c r="D130" s="406" t="s">
        <v>285</v>
      </c>
      <c r="E130" s="391" t="e">
        <f>H130+K130+N130+Q130+T130+W130+Z130+AC130+AF130+AI130+AL130+#REF!</f>
        <v>#REF!</v>
      </c>
      <c r="F130" s="391" t="e">
        <f>I130+L130+O130+R130+U130+-X130+AA130+AD130+AG130+AJ130+AM130+#REF!</f>
        <v>#REF!</v>
      </c>
      <c r="G130" s="393" t="e">
        <f t="shared" si="386"/>
        <v>#REF!</v>
      </c>
      <c r="H130" s="391"/>
      <c r="I130" s="391"/>
      <c r="J130" s="392" t="e">
        <f t="shared" si="387"/>
        <v>#DIV/0!</v>
      </c>
      <c r="K130" s="391"/>
      <c r="L130" s="391"/>
      <c r="M130" s="392" t="e">
        <f t="shared" si="398"/>
        <v>#DIV/0!</v>
      </c>
      <c r="N130" s="391"/>
      <c r="O130" s="391"/>
      <c r="P130" s="392" t="e">
        <f t="shared" si="399"/>
        <v>#DIV/0!</v>
      </c>
      <c r="Q130" s="391"/>
      <c r="R130" s="391"/>
      <c r="S130" s="392" t="e">
        <f t="shared" si="400"/>
        <v>#DIV/0!</v>
      </c>
      <c r="T130" s="391"/>
      <c r="U130" s="391"/>
      <c r="V130" s="392" t="e">
        <f t="shared" si="401"/>
        <v>#DIV/0!</v>
      </c>
      <c r="W130" s="391"/>
      <c r="X130" s="391"/>
      <c r="Y130" s="392" t="e">
        <f t="shared" si="402"/>
        <v>#DIV/0!</v>
      </c>
      <c r="Z130" s="391"/>
      <c r="AA130" s="391"/>
      <c r="AB130" s="392" t="e">
        <f t="shared" si="389"/>
        <v>#DIV/0!</v>
      </c>
      <c r="AC130" s="391"/>
      <c r="AD130" s="391"/>
      <c r="AE130" s="392" t="e">
        <f t="shared" si="391"/>
        <v>#DIV/0!</v>
      </c>
      <c r="AF130" s="391"/>
      <c r="AG130" s="391"/>
      <c r="AH130" s="392" t="e">
        <f t="shared" si="393"/>
        <v>#DIV/0!</v>
      </c>
      <c r="AI130" s="391"/>
      <c r="AJ130" s="391"/>
      <c r="AK130" s="393" t="e">
        <f t="shared" si="395"/>
        <v>#DIV/0!</v>
      </c>
      <c r="AL130" s="391"/>
      <c r="AM130" s="391"/>
      <c r="AN130" s="392" t="e">
        <f t="shared" si="403"/>
        <v>#DIV/0!</v>
      </c>
      <c r="AO130" s="391"/>
      <c r="AP130" s="391"/>
      <c r="AQ130" s="392" t="e">
        <f t="shared" si="404"/>
        <v>#DIV/0!</v>
      </c>
      <c r="AR130" s="384"/>
    </row>
    <row r="131" spans="1:44" s="310" customFormat="1" ht="54" hidden="1" customHeight="1" thickBot="1">
      <c r="A131" s="781"/>
      <c r="B131" s="769"/>
      <c r="C131" s="769"/>
      <c r="D131" s="407" t="s">
        <v>43</v>
      </c>
      <c r="E131" s="408" t="e">
        <f>H131+K131+N131+Q131+T131+W131+Z131+AC131+AF131+AI131+AL131+#REF!</f>
        <v>#REF!</v>
      </c>
      <c r="F131" s="408" t="e">
        <f>I131+L131+O131+R131+U131+-X131+AA131+AD131+AG131+AJ131+AM131+#REF!</f>
        <v>#REF!</v>
      </c>
      <c r="G131" s="409" t="e">
        <f t="shared" si="386"/>
        <v>#REF!</v>
      </c>
      <c r="H131" s="408"/>
      <c r="I131" s="408"/>
      <c r="J131" s="410" t="e">
        <f t="shared" si="387"/>
        <v>#DIV/0!</v>
      </c>
      <c r="K131" s="408"/>
      <c r="L131" s="408"/>
      <c r="M131" s="410" t="e">
        <f t="shared" si="398"/>
        <v>#DIV/0!</v>
      </c>
      <c r="N131" s="408"/>
      <c r="O131" s="408"/>
      <c r="P131" s="410" t="e">
        <f t="shared" si="399"/>
        <v>#DIV/0!</v>
      </c>
      <c r="Q131" s="408"/>
      <c r="R131" s="408"/>
      <c r="S131" s="410" t="e">
        <f t="shared" si="400"/>
        <v>#DIV/0!</v>
      </c>
      <c r="T131" s="408"/>
      <c r="U131" s="408"/>
      <c r="V131" s="410" t="e">
        <f t="shared" si="401"/>
        <v>#DIV/0!</v>
      </c>
      <c r="W131" s="408"/>
      <c r="X131" s="408"/>
      <c r="Y131" s="410" t="e">
        <f t="shared" si="402"/>
        <v>#DIV/0!</v>
      </c>
      <c r="Z131" s="408"/>
      <c r="AA131" s="408"/>
      <c r="AB131" s="410" t="e">
        <f t="shared" si="389"/>
        <v>#DIV/0!</v>
      </c>
      <c r="AC131" s="408"/>
      <c r="AD131" s="408"/>
      <c r="AE131" s="410" t="e">
        <f t="shared" si="391"/>
        <v>#DIV/0!</v>
      </c>
      <c r="AF131" s="408"/>
      <c r="AG131" s="408"/>
      <c r="AH131" s="410" t="e">
        <f t="shared" si="393"/>
        <v>#DIV/0!</v>
      </c>
      <c r="AI131" s="408"/>
      <c r="AJ131" s="408"/>
      <c r="AK131" s="409" t="e">
        <f t="shared" si="395"/>
        <v>#DIV/0!</v>
      </c>
      <c r="AL131" s="408"/>
      <c r="AM131" s="408"/>
      <c r="AN131" s="410" t="e">
        <f t="shared" si="403"/>
        <v>#DIV/0!</v>
      </c>
      <c r="AO131" s="408"/>
      <c r="AP131" s="408"/>
      <c r="AQ131" s="410" t="e">
        <f t="shared" si="404"/>
        <v>#DIV/0!</v>
      </c>
      <c r="AR131" s="411"/>
    </row>
    <row r="132" spans="1:44" s="310" customFormat="1" ht="133.5" customHeight="1">
      <c r="A132" s="764" t="s">
        <v>307</v>
      </c>
      <c r="B132" s="770" t="s">
        <v>446</v>
      </c>
      <c r="C132" s="770"/>
      <c r="D132" s="303" t="s">
        <v>41</v>
      </c>
      <c r="E132" s="219">
        <f>H132+K132+N132+Q132+T132+W132+Z132+AC132+AF132+AI132+AL132+AO132</f>
        <v>2627.9</v>
      </c>
      <c r="F132" s="219">
        <f>I132+L132+O132+R132+U132+X132+AA132+AD132+AG132+AJ132+AM132+AP132</f>
        <v>640.20000000000005</v>
      </c>
      <c r="G132" s="221">
        <f>F132/E132</f>
        <v>0.24361657597321057</v>
      </c>
      <c r="H132" s="219">
        <f>H133+H134+H135+H136+H137+H138</f>
        <v>0</v>
      </c>
      <c r="I132" s="219">
        <f>I133+I134+I135+I136+I137+I138</f>
        <v>0</v>
      </c>
      <c r="J132" s="382"/>
      <c r="K132" s="219">
        <f>K133+K134+K135+K136+K137+K138</f>
        <v>235.1</v>
      </c>
      <c r="L132" s="219">
        <f>L133+L134+L135+L136+L137+L138</f>
        <v>235.1</v>
      </c>
      <c r="M132" s="221">
        <f>L132/K132</f>
        <v>1</v>
      </c>
      <c r="N132" s="219">
        <f>N133+N134+N135+N136+N137+N138</f>
        <v>405.1</v>
      </c>
      <c r="O132" s="219">
        <f>O133+O134+O135+O136+O137+O138</f>
        <v>405.1</v>
      </c>
      <c r="P132" s="220">
        <f>O132/N132</f>
        <v>1</v>
      </c>
      <c r="Q132" s="219">
        <f>Q133+Q134+Q135+Q136+Q137+Q138</f>
        <v>437.6</v>
      </c>
      <c r="R132" s="219">
        <f>R133+R134+R135+R136+R137+R138</f>
        <v>0</v>
      </c>
      <c r="S132" s="221">
        <f>R132/Q132</f>
        <v>0</v>
      </c>
      <c r="T132" s="219">
        <f>T133+T134+T135+T136+T137+T138</f>
        <v>211.9</v>
      </c>
      <c r="U132" s="219">
        <f>U133+U134+U135+U136+U137+U138</f>
        <v>0</v>
      </c>
      <c r="V132" s="220">
        <f>U132/T132</f>
        <v>0</v>
      </c>
      <c r="W132" s="219">
        <f>W133+W134+W135+W136+W137+W138</f>
        <v>64.099999999999994</v>
      </c>
      <c r="X132" s="219">
        <f>X133+X134+X135+X136+X137+X138</f>
        <v>0</v>
      </c>
      <c r="Y132" s="221">
        <f>X132/W132*1</f>
        <v>0</v>
      </c>
      <c r="Z132" s="219">
        <f t="shared" ref="Z132:AA132" si="406">Z133+Z134+Z135+Z136+Z137+Z138</f>
        <v>412.3</v>
      </c>
      <c r="AA132" s="219">
        <f t="shared" si="406"/>
        <v>0</v>
      </c>
      <c r="AB132" s="344">
        <f t="shared" ref="AB132" si="407">AA132/Z132</f>
        <v>0</v>
      </c>
      <c r="AC132" s="219">
        <f t="shared" ref="AC132:AD132" si="408">AC133+AC134+AC135+AC136+AC137+AC138</f>
        <v>175.6</v>
      </c>
      <c r="AD132" s="219">
        <f t="shared" si="408"/>
        <v>0</v>
      </c>
      <c r="AE132" s="220">
        <f t="shared" ref="AE132" si="409">AD132/AC132</f>
        <v>0</v>
      </c>
      <c r="AF132" s="219">
        <f t="shared" ref="AF132:AG132" si="410">AF133+AF134+AF135+AF136+AF137+AF138</f>
        <v>181.5</v>
      </c>
      <c r="AG132" s="219">
        <f t="shared" si="410"/>
        <v>0</v>
      </c>
      <c r="AH132" s="220">
        <f t="shared" ref="AH132:AH134" si="411">AG132/AF132</f>
        <v>0</v>
      </c>
      <c r="AI132" s="219">
        <f t="shared" ref="AI132:AJ132" si="412">AI133+AI134+AI135+AI136+AI137+AI138</f>
        <v>109.9</v>
      </c>
      <c r="AJ132" s="219">
        <f t="shared" si="412"/>
        <v>0</v>
      </c>
      <c r="AK132" s="220">
        <f t="shared" si="395"/>
        <v>0</v>
      </c>
      <c r="AL132" s="219">
        <f t="shared" ref="AL132:AM132" si="413">AL133+AL134+AL135+AL136+AL137+AL138</f>
        <v>163.30000000000001</v>
      </c>
      <c r="AM132" s="219">
        <f t="shared" si="413"/>
        <v>0</v>
      </c>
      <c r="AN132" s="220">
        <f t="shared" ref="AN132" si="414">AM132/AL132</f>
        <v>0</v>
      </c>
      <c r="AO132" s="219">
        <f>AO133+AO134+AO135+AO136+AO137+AO138</f>
        <v>231.5</v>
      </c>
      <c r="AP132" s="219">
        <f>AP133+AP134+AP135+AP136+AP137+AP138</f>
        <v>0</v>
      </c>
      <c r="AQ132" s="220">
        <f t="shared" ref="AQ132" si="415">AP132/AO132</f>
        <v>0</v>
      </c>
      <c r="AR132" s="383" t="s">
        <v>525</v>
      </c>
    </row>
    <row r="133" spans="1:44" s="310" customFormat="1" ht="153" customHeight="1">
      <c r="A133" s="765"/>
      <c r="B133" s="771"/>
      <c r="C133" s="771"/>
      <c r="D133" s="332" t="s">
        <v>37</v>
      </c>
      <c r="E133" s="391">
        <f>H133+K133+N133+Q133+T133+W133+Z133+AC133+AF133+AI133+AL133+AO133</f>
        <v>0</v>
      </c>
      <c r="F133" s="391">
        <f>I133+L133+O133+R133+U133+X133+AA133+AD133+AG133+AJ133+AM133+AP133</f>
        <v>0</v>
      </c>
      <c r="G133" s="393"/>
      <c r="H133" s="391"/>
      <c r="I133" s="391"/>
      <c r="J133" s="392"/>
      <c r="K133" s="391"/>
      <c r="L133" s="391"/>
      <c r="M133" s="392"/>
      <c r="N133" s="391"/>
      <c r="O133" s="391"/>
      <c r="P133" s="392"/>
      <c r="Q133" s="391"/>
      <c r="R133" s="391"/>
      <c r="S133" s="392"/>
      <c r="T133" s="391"/>
      <c r="U133" s="391"/>
      <c r="V133" s="392"/>
      <c r="W133" s="391"/>
      <c r="X133" s="391"/>
      <c r="Y133" s="392"/>
      <c r="Z133" s="391"/>
      <c r="AA133" s="391"/>
      <c r="AB133" s="392"/>
      <c r="AC133" s="391"/>
      <c r="AD133" s="391"/>
      <c r="AE133" s="392"/>
      <c r="AF133" s="391"/>
      <c r="AG133" s="391"/>
      <c r="AH133" s="392"/>
      <c r="AI133" s="391"/>
      <c r="AJ133" s="391"/>
      <c r="AK133" s="393"/>
      <c r="AL133" s="391"/>
      <c r="AM133" s="391"/>
      <c r="AN133" s="392"/>
      <c r="AO133" s="391"/>
      <c r="AP133" s="391"/>
      <c r="AQ133" s="392"/>
      <c r="AR133" s="384"/>
    </row>
    <row r="134" spans="1:44" s="310" customFormat="1" ht="226.5" customHeight="1">
      <c r="A134" s="765"/>
      <c r="B134" s="771"/>
      <c r="C134" s="771"/>
      <c r="D134" s="331" t="s">
        <v>2</v>
      </c>
      <c r="E134" s="333">
        <f t="shared" ref="E134:F138" si="416">H134+K134+N134+Q134+T134+W134+Z134+AC134+AF134+AI134+AL134+AO134</f>
        <v>2627.9</v>
      </c>
      <c r="F134" s="333">
        <f t="shared" si="416"/>
        <v>640.20000000000005</v>
      </c>
      <c r="G134" s="220">
        <f t="shared" ref="G134" si="417">F134/E134</f>
        <v>0.24361657597321057</v>
      </c>
      <c r="H134" s="333"/>
      <c r="I134" s="333"/>
      <c r="J134" s="223"/>
      <c r="K134" s="333">
        <v>235.1</v>
      </c>
      <c r="L134" s="333">
        <v>235.1</v>
      </c>
      <c r="M134" s="220">
        <f>L134/K134</f>
        <v>1</v>
      </c>
      <c r="N134" s="333">
        <v>405.1</v>
      </c>
      <c r="O134" s="333">
        <v>405.1</v>
      </c>
      <c r="P134" s="220">
        <f>O134/N134</f>
        <v>1</v>
      </c>
      <c r="Q134" s="333">
        <v>437.6</v>
      </c>
      <c r="R134" s="333"/>
      <c r="S134" s="220">
        <f>R134/Q134</f>
        <v>0</v>
      </c>
      <c r="T134" s="333">
        <v>211.9</v>
      </c>
      <c r="U134" s="333"/>
      <c r="V134" s="220">
        <f>U134/T134</f>
        <v>0</v>
      </c>
      <c r="W134" s="333">
        <v>64.099999999999994</v>
      </c>
      <c r="X134" s="333"/>
      <c r="Y134" s="220">
        <f>X134/W134*1</f>
        <v>0</v>
      </c>
      <c r="Z134" s="333">
        <v>412.3</v>
      </c>
      <c r="AA134" s="333"/>
      <c r="AB134" s="220">
        <f t="shared" ref="AB134" si="418">AA134/Z134</f>
        <v>0</v>
      </c>
      <c r="AC134" s="333">
        <v>175.6</v>
      </c>
      <c r="AD134" s="333"/>
      <c r="AE134" s="220">
        <f t="shared" ref="AE134" si="419">AD134/AC134</f>
        <v>0</v>
      </c>
      <c r="AF134" s="333">
        <v>181.5</v>
      </c>
      <c r="AG134" s="333"/>
      <c r="AH134" s="220">
        <f t="shared" si="411"/>
        <v>0</v>
      </c>
      <c r="AI134" s="333">
        <v>109.9</v>
      </c>
      <c r="AJ134" s="333"/>
      <c r="AK134" s="220">
        <f t="shared" si="395"/>
        <v>0</v>
      </c>
      <c r="AL134" s="333">
        <v>163.30000000000001</v>
      </c>
      <c r="AM134" s="333"/>
      <c r="AN134" s="220">
        <f t="shared" ref="AN134" si="420">AM134/AL134</f>
        <v>0</v>
      </c>
      <c r="AO134" s="333">
        <v>231.5</v>
      </c>
      <c r="AP134" s="333"/>
      <c r="AQ134" s="220">
        <f t="shared" ref="AQ134" si="421">AP134/AO134</f>
        <v>0</v>
      </c>
      <c r="AR134" s="384" t="s">
        <v>517</v>
      </c>
    </row>
    <row r="135" spans="1:44" s="310" customFormat="1" ht="114.75" customHeight="1" thickBot="1">
      <c r="A135" s="765"/>
      <c r="B135" s="771"/>
      <c r="C135" s="771"/>
      <c r="D135" s="331" t="s">
        <v>284</v>
      </c>
      <c r="E135" s="391">
        <f t="shared" si="416"/>
        <v>0</v>
      </c>
      <c r="F135" s="391">
        <f t="shared" si="416"/>
        <v>0</v>
      </c>
      <c r="G135" s="390"/>
      <c r="H135" s="391"/>
      <c r="I135" s="391"/>
      <c r="J135" s="392"/>
      <c r="K135" s="391"/>
      <c r="L135" s="391"/>
      <c r="M135" s="392"/>
      <c r="N135" s="391"/>
      <c r="O135" s="391"/>
      <c r="P135" s="392"/>
      <c r="Q135" s="391"/>
      <c r="R135" s="391"/>
      <c r="S135" s="392"/>
      <c r="T135" s="391"/>
      <c r="U135" s="391"/>
      <c r="V135" s="392"/>
      <c r="W135" s="391"/>
      <c r="X135" s="391"/>
      <c r="Y135" s="392"/>
      <c r="Z135" s="391"/>
      <c r="AA135" s="391"/>
      <c r="AB135" s="392"/>
      <c r="AC135" s="391"/>
      <c r="AD135" s="391"/>
      <c r="AE135" s="392"/>
      <c r="AF135" s="391"/>
      <c r="AG135" s="391"/>
      <c r="AH135" s="392"/>
      <c r="AI135" s="391"/>
      <c r="AJ135" s="391"/>
      <c r="AK135" s="393"/>
      <c r="AL135" s="391"/>
      <c r="AM135" s="391"/>
      <c r="AN135" s="392"/>
      <c r="AO135" s="391"/>
      <c r="AP135" s="391"/>
      <c r="AQ135" s="392"/>
      <c r="AR135" s="384"/>
    </row>
    <row r="136" spans="1:44" s="310" customFormat="1" ht="357" customHeight="1">
      <c r="A136" s="765"/>
      <c r="B136" s="771"/>
      <c r="C136" s="771"/>
      <c r="D136" s="331" t="s">
        <v>292</v>
      </c>
      <c r="E136" s="394">
        <f t="shared" si="416"/>
        <v>0</v>
      </c>
      <c r="F136" s="394">
        <f t="shared" si="416"/>
        <v>0</v>
      </c>
      <c r="G136" s="390"/>
      <c r="H136" s="391"/>
      <c r="I136" s="391"/>
      <c r="J136" s="392"/>
      <c r="K136" s="391"/>
      <c r="L136" s="391"/>
      <c r="M136" s="392"/>
      <c r="N136" s="391"/>
      <c r="O136" s="391"/>
      <c r="P136" s="392"/>
      <c r="Q136" s="391"/>
      <c r="R136" s="391"/>
      <c r="S136" s="392"/>
      <c r="T136" s="391"/>
      <c r="U136" s="391"/>
      <c r="V136" s="392"/>
      <c r="W136" s="391"/>
      <c r="X136" s="391"/>
      <c r="Y136" s="392"/>
      <c r="Z136" s="391"/>
      <c r="AA136" s="391"/>
      <c r="AB136" s="392"/>
      <c r="AC136" s="391"/>
      <c r="AD136" s="391"/>
      <c r="AE136" s="392"/>
      <c r="AF136" s="391"/>
      <c r="AG136" s="391"/>
      <c r="AH136" s="392"/>
      <c r="AI136" s="391"/>
      <c r="AJ136" s="391"/>
      <c r="AK136" s="393"/>
      <c r="AL136" s="391"/>
      <c r="AM136" s="391"/>
      <c r="AN136" s="392"/>
      <c r="AO136" s="391"/>
      <c r="AP136" s="391"/>
      <c r="AQ136" s="392"/>
      <c r="AR136" s="384"/>
    </row>
    <row r="137" spans="1:44" s="310" customFormat="1" ht="114.75" customHeight="1">
      <c r="A137" s="765"/>
      <c r="B137" s="771"/>
      <c r="C137" s="771"/>
      <c r="D137" s="331" t="s">
        <v>285</v>
      </c>
      <c r="E137" s="391">
        <f t="shared" si="416"/>
        <v>0</v>
      </c>
      <c r="F137" s="391">
        <f t="shared" si="416"/>
        <v>0</v>
      </c>
      <c r="G137" s="390"/>
      <c r="H137" s="391"/>
      <c r="I137" s="391"/>
      <c r="J137" s="392"/>
      <c r="K137" s="391"/>
      <c r="L137" s="391"/>
      <c r="M137" s="392"/>
      <c r="N137" s="391"/>
      <c r="O137" s="391"/>
      <c r="P137" s="392"/>
      <c r="Q137" s="391"/>
      <c r="R137" s="391"/>
      <c r="S137" s="392"/>
      <c r="T137" s="391"/>
      <c r="U137" s="391"/>
      <c r="V137" s="392"/>
      <c r="W137" s="391"/>
      <c r="X137" s="391"/>
      <c r="Y137" s="392"/>
      <c r="Z137" s="391"/>
      <c r="AA137" s="391"/>
      <c r="AB137" s="392"/>
      <c r="AC137" s="391"/>
      <c r="AD137" s="391"/>
      <c r="AE137" s="392"/>
      <c r="AF137" s="391"/>
      <c r="AG137" s="391"/>
      <c r="AH137" s="392"/>
      <c r="AI137" s="391"/>
      <c r="AJ137" s="391"/>
      <c r="AK137" s="393"/>
      <c r="AL137" s="391"/>
      <c r="AM137" s="391"/>
      <c r="AN137" s="392"/>
      <c r="AO137" s="391"/>
      <c r="AP137" s="391"/>
      <c r="AQ137" s="392"/>
      <c r="AR137" s="384"/>
    </row>
    <row r="138" spans="1:44" s="310" customFormat="1" ht="114.75" customHeight="1" thickBot="1">
      <c r="A138" s="766"/>
      <c r="B138" s="772"/>
      <c r="C138" s="772"/>
      <c r="D138" s="305" t="s">
        <v>43</v>
      </c>
      <c r="E138" s="395">
        <f t="shared" si="416"/>
        <v>0</v>
      </c>
      <c r="F138" s="395">
        <f t="shared" si="416"/>
        <v>0</v>
      </c>
      <c r="G138" s="396"/>
      <c r="H138" s="395"/>
      <c r="I138" s="395"/>
      <c r="J138" s="397"/>
      <c r="K138" s="395"/>
      <c r="L138" s="395"/>
      <c r="M138" s="397"/>
      <c r="N138" s="395"/>
      <c r="O138" s="395"/>
      <c r="P138" s="397"/>
      <c r="Q138" s="395"/>
      <c r="R138" s="395"/>
      <c r="S138" s="397"/>
      <c r="T138" s="395"/>
      <c r="U138" s="395"/>
      <c r="V138" s="397"/>
      <c r="W138" s="395"/>
      <c r="X138" s="395"/>
      <c r="Y138" s="397"/>
      <c r="Z138" s="395"/>
      <c r="AA138" s="395"/>
      <c r="AB138" s="397"/>
      <c r="AC138" s="395"/>
      <c r="AD138" s="395"/>
      <c r="AE138" s="397"/>
      <c r="AF138" s="395"/>
      <c r="AG138" s="395"/>
      <c r="AH138" s="397"/>
      <c r="AI138" s="395"/>
      <c r="AJ138" s="395"/>
      <c r="AK138" s="398"/>
      <c r="AL138" s="395"/>
      <c r="AM138" s="395"/>
      <c r="AN138" s="397"/>
      <c r="AO138" s="395"/>
      <c r="AP138" s="395"/>
      <c r="AQ138" s="397"/>
      <c r="AR138" s="399"/>
    </row>
    <row r="139" spans="1:44" s="310" customFormat="1" ht="146.25" customHeight="1">
      <c r="A139" s="764" t="s">
        <v>308</v>
      </c>
      <c r="B139" s="786" t="s">
        <v>343</v>
      </c>
      <c r="C139" s="770"/>
      <c r="D139" s="412" t="s">
        <v>41</v>
      </c>
      <c r="E139" s="413">
        <f>H139+K139+N139+Q139+T139+W139+Z139+AC139+AF139+AI139+AL139+AO139</f>
        <v>8886.6</v>
      </c>
      <c r="F139" s="413">
        <f>I139+L139+O139+R139+U139+X139+AA139+AD139+AG139+AJ139+AM139+AP139</f>
        <v>1925.1</v>
      </c>
      <c r="G139" s="414">
        <f>F139/E139</f>
        <v>0.21662953210451688</v>
      </c>
      <c r="H139" s="415">
        <f>H140+H141+H142+H143+H144+H145</f>
        <v>0</v>
      </c>
      <c r="I139" s="415">
        <f>I140+I141+I142+I143+I144+I145</f>
        <v>0</v>
      </c>
      <c r="J139" s="416"/>
      <c r="K139" s="415">
        <f>K140+K141+K142+K143+K144+K145</f>
        <v>1925.1</v>
      </c>
      <c r="L139" s="415">
        <f>L140+L141+L142+L143+L144+L145</f>
        <v>1925.1</v>
      </c>
      <c r="M139" s="416"/>
      <c r="N139" s="415">
        <f>N140+N141+N142+N143+N144+N145</f>
        <v>0</v>
      </c>
      <c r="O139" s="415">
        <f>O140+O141+O142+O143+O144+O145</f>
        <v>0</v>
      </c>
      <c r="P139" s="416"/>
      <c r="Q139" s="415">
        <f>Q140+Q141+Q142+Q143+Q144+Q145</f>
        <v>6961.5</v>
      </c>
      <c r="R139" s="415">
        <f>R140+R141+R142+R143+R144+R145</f>
        <v>0</v>
      </c>
      <c r="S139" s="416"/>
      <c r="T139" s="415">
        <f>T140+T141+T142+T143+T144+T145</f>
        <v>0</v>
      </c>
      <c r="U139" s="415">
        <f>U140+U141+U142+U143+U144+U145</f>
        <v>0</v>
      </c>
      <c r="V139" s="417">
        <v>0</v>
      </c>
      <c r="W139" s="415">
        <f>W140+W141+W142+W143+W144+W145</f>
        <v>0</v>
      </c>
      <c r="X139" s="415">
        <f>X140+X141+X142+X143+X144+X145</f>
        <v>0</v>
      </c>
      <c r="Y139" s="416"/>
      <c r="Z139" s="415">
        <f t="shared" ref="Z139:AA139" si="422">Z140+Z141+Z142+Z143+Z144+Z145</f>
        <v>0</v>
      </c>
      <c r="AA139" s="415">
        <f t="shared" si="422"/>
        <v>0</v>
      </c>
      <c r="AB139" s="416"/>
      <c r="AC139" s="415">
        <f t="shared" ref="AC139:AD139" si="423">AC140+AC141+AC142+AC143+AC144+AC145</f>
        <v>0</v>
      </c>
      <c r="AD139" s="415">
        <f t="shared" si="423"/>
        <v>0</v>
      </c>
      <c r="AE139" s="416"/>
      <c r="AF139" s="415">
        <f t="shared" ref="AF139:AG139" si="424">AF140+AF141+AF142+AF143+AF144+AF145</f>
        <v>0</v>
      </c>
      <c r="AG139" s="415">
        <f t="shared" si="424"/>
        <v>0</v>
      </c>
      <c r="AH139" s="255"/>
      <c r="AI139" s="415">
        <f t="shared" ref="AI139:AJ139" si="425">AI140+AI141+AI142+AI143+AI144+AI145</f>
        <v>0</v>
      </c>
      <c r="AJ139" s="415">
        <f t="shared" si="425"/>
        <v>0</v>
      </c>
      <c r="AK139" s="418"/>
      <c r="AL139" s="415">
        <f t="shared" ref="AL139:AM139" si="426">AL140+AL141+AL142+AL143+AL144+AL145</f>
        <v>0</v>
      </c>
      <c r="AM139" s="415">
        <f t="shared" si="426"/>
        <v>0</v>
      </c>
      <c r="AN139" s="418"/>
      <c r="AO139" s="415">
        <f>AO140+AO141+AO142+AO143+AO144+AO145</f>
        <v>0</v>
      </c>
      <c r="AP139" s="415">
        <f>AP140+AP141+AP142+AP143+AP144+AP145</f>
        <v>0</v>
      </c>
      <c r="AQ139" s="416"/>
      <c r="AR139" s="570" t="s">
        <v>530</v>
      </c>
    </row>
    <row r="140" spans="1:44" s="310" customFormat="1" ht="114.75" customHeight="1" thickBot="1">
      <c r="A140" s="765"/>
      <c r="B140" s="787"/>
      <c r="C140" s="771"/>
      <c r="D140" s="242" t="s">
        <v>37</v>
      </c>
      <c r="E140" s="419">
        <f>H140+K140+N140+Q140+T140+W140+Z140+AC140+AF140+AI140+AL140+AO140</f>
        <v>0</v>
      </c>
      <c r="F140" s="419">
        <f>I140+L140+O140+R140+U140+X140+AA140+AD140+AG140+AJ140+AM140+AP140</f>
        <v>0</v>
      </c>
      <c r="G140" s="420"/>
      <c r="H140" s="421"/>
      <c r="I140" s="421"/>
      <c r="J140" s="422"/>
      <c r="K140" s="421"/>
      <c r="L140" s="421"/>
      <c r="M140" s="422"/>
      <c r="N140" s="421"/>
      <c r="O140" s="421"/>
      <c r="P140" s="422"/>
      <c r="Q140" s="421"/>
      <c r="R140" s="421"/>
      <c r="S140" s="422"/>
      <c r="T140" s="421"/>
      <c r="U140" s="421"/>
      <c r="V140" s="422"/>
      <c r="W140" s="421"/>
      <c r="X140" s="421"/>
      <c r="Y140" s="422"/>
      <c r="Z140" s="421"/>
      <c r="AA140" s="421"/>
      <c r="AB140" s="422"/>
      <c r="AC140" s="421"/>
      <c r="AD140" s="421"/>
      <c r="AE140" s="422"/>
      <c r="AF140" s="421"/>
      <c r="AG140" s="421"/>
      <c r="AH140" s="422"/>
      <c r="AI140" s="421"/>
      <c r="AJ140" s="421"/>
      <c r="AK140" s="423"/>
      <c r="AL140" s="421"/>
      <c r="AM140" s="421"/>
      <c r="AN140" s="422"/>
      <c r="AO140" s="421"/>
      <c r="AP140" s="421"/>
      <c r="AQ140" s="422"/>
      <c r="AR140" s="424"/>
    </row>
    <row r="141" spans="1:44" s="310" customFormat="1" ht="308.25" customHeight="1" thickBot="1">
      <c r="A141" s="765"/>
      <c r="B141" s="787"/>
      <c r="C141" s="771"/>
      <c r="D141" s="246" t="s">
        <v>2</v>
      </c>
      <c r="E141" s="419">
        <f>H141+K141+N141+Q141</f>
        <v>8886.6</v>
      </c>
      <c r="F141" s="419">
        <f>L141</f>
        <v>1925.1</v>
      </c>
      <c r="G141" s="414">
        <f>F141/E141</f>
        <v>0.21662953210451688</v>
      </c>
      <c r="H141" s="419"/>
      <c r="I141" s="419"/>
      <c r="J141" s="254"/>
      <c r="K141" s="419">
        <v>1925.1</v>
      </c>
      <c r="L141" s="419">
        <v>1925.1</v>
      </c>
      <c r="M141" s="255"/>
      <c r="N141" s="419"/>
      <c r="O141" s="419"/>
      <c r="P141" s="484"/>
      <c r="Q141" s="419">
        <v>6961.5</v>
      </c>
      <c r="R141" s="419"/>
      <c r="S141" s="418"/>
      <c r="T141" s="421"/>
      <c r="U141" s="421"/>
      <c r="V141" s="422"/>
      <c r="W141" s="421"/>
      <c r="X141" s="421"/>
      <c r="Y141" s="422"/>
      <c r="Z141" s="421"/>
      <c r="AA141" s="421"/>
      <c r="AB141" s="422"/>
      <c r="AC141" s="421"/>
      <c r="AD141" s="421"/>
      <c r="AE141" s="422"/>
      <c r="AF141" s="419"/>
      <c r="AG141" s="419"/>
      <c r="AH141" s="255"/>
      <c r="AI141" s="421"/>
      <c r="AJ141" s="421"/>
      <c r="AK141" s="423"/>
      <c r="AL141" s="421"/>
      <c r="AM141" s="421"/>
      <c r="AN141" s="422"/>
      <c r="AO141" s="421"/>
      <c r="AP141" s="421"/>
      <c r="AQ141" s="422"/>
      <c r="AR141" s="424" t="s">
        <v>495</v>
      </c>
    </row>
    <row r="142" spans="1:44" s="310" customFormat="1" ht="114.75" customHeight="1" thickBot="1">
      <c r="A142" s="765"/>
      <c r="B142" s="787"/>
      <c r="C142" s="771"/>
      <c r="D142" s="246" t="s">
        <v>284</v>
      </c>
      <c r="E142" s="413">
        <f>H142+K142+N142+Q142+T142+W142+Z142+AC142+AF142+AI142+AL142+AO142</f>
        <v>0</v>
      </c>
      <c r="F142" s="421">
        <f t="shared" ref="E142:F145" si="427">I142+L142+O142+R142+U142+X142+AA142+AD142+AG142+AJ142+AM142+AP142</f>
        <v>0</v>
      </c>
      <c r="G142" s="417"/>
      <c r="H142" s="421"/>
      <c r="I142" s="421"/>
      <c r="J142" s="422"/>
      <c r="K142" s="421"/>
      <c r="L142" s="421"/>
      <c r="M142" s="422"/>
      <c r="N142" s="421">
        <v>0</v>
      </c>
      <c r="O142" s="421"/>
      <c r="P142" s="422"/>
      <c r="Q142" s="421">
        <v>0</v>
      </c>
      <c r="R142" s="421"/>
      <c r="S142" s="422"/>
      <c r="T142" s="421">
        <v>0</v>
      </c>
      <c r="U142" s="421"/>
      <c r="V142" s="422"/>
      <c r="W142" s="421">
        <v>0</v>
      </c>
      <c r="X142" s="421"/>
      <c r="Y142" s="422"/>
      <c r="Z142" s="421"/>
      <c r="AA142" s="421"/>
      <c r="AB142" s="422"/>
      <c r="AC142" s="421"/>
      <c r="AD142" s="421"/>
      <c r="AE142" s="422"/>
      <c r="AF142" s="421"/>
      <c r="AG142" s="421"/>
      <c r="AH142" s="422"/>
      <c r="AI142" s="421"/>
      <c r="AJ142" s="421"/>
      <c r="AK142" s="423"/>
      <c r="AL142" s="421"/>
      <c r="AM142" s="421"/>
      <c r="AN142" s="422"/>
      <c r="AO142" s="421"/>
      <c r="AP142" s="421"/>
      <c r="AQ142" s="422"/>
      <c r="AR142" s="424"/>
    </row>
    <row r="143" spans="1:44" s="310" customFormat="1" ht="363" customHeight="1">
      <c r="A143" s="765"/>
      <c r="B143" s="787"/>
      <c r="C143" s="771"/>
      <c r="D143" s="246" t="s">
        <v>292</v>
      </c>
      <c r="E143" s="415">
        <f t="shared" si="427"/>
        <v>0</v>
      </c>
      <c r="F143" s="415">
        <f t="shared" si="427"/>
        <v>0</v>
      </c>
      <c r="G143" s="417"/>
      <c r="H143" s="421"/>
      <c r="I143" s="421"/>
      <c r="J143" s="422"/>
      <c r="K143" s="421"/>
      <c r="L143" s="421"/>
      <c r="M143" s="422"/>
      <c r="N143" s="421"/>
      <c r="O143" s="421"/>
      <c r="P143" s="422"/>
      <c r="Q143" s="421"/>
      <c r="R143" s="421"/>
      <c r="S143" s="422"/>
      <c r="T143" s="421"/>
      <c r="U143" s="421"/>
      <c r="V143" s="422"/>
      <c r="W143" s="421"/>
      <c r="X143" s="421"/>
      <c r="Y143" s="422"/>
      <c r="Z143" s="421"/>
      <c r="AA143" s="421"/>
      <c r="AB143" s="422"/>
      <c r="AC143" s="421"/>
      <c r="AD143" s="421"/>
      <c r="AE143" s="422"/>
      <c r="AF143" s="421"/>
      <c r="AG143" s="421"/>
      <c r="AH143" s="422"/>
      <c r="AI143" s="421"/>
      <c r="AJ143" s="421"/>
      <c r="AK143" s="423"/>
      <c r="AL143" s="421"/>
      <c r="AM143" s="421"/>
      <c r="AN143" s="422"/>
      <c r="AO143" s="421"/>
      <c r="AP143" s="421"/>
      <c r="AQ143" s="422"/>
      <c r="AR143" s="424"/>
    </row>
    <row r="144" spans="1:44" s="310" customFormat="1" ht="114.75" customHeight="1">
      <c r="A144" s="765"/>
      <c r="B144" s="787"/>
      <c r="C144" s="771"/>
      <c r="D144" s="331" t="s">
        <v>285</v>
      </c>
      <c r="E144" s="391">
        <f t="shared" si="427"/>
        <v>0</v>
      </c>
      <c r="F144" s="391">
        <f t="shared" si="427"/>
        <v>0</v>
      </c>
      <c r="G144" s="390"/>
      <c r="H144" s="391"/>
      <c r="I144" s="391"/>
      <c r="J144" s="392"/>
      <c r="K144" s="391"/>
      <c r="L144" s="391"/>
      <c r="M144" s="392"/>
      <c r="N144" s="391"/>
      <c r="O144" s="391"/>
      <c r="P144" s="392"/>
      <c r="Q144" s="391"/>
      <c r="R144" s="391"/>
      <c r="S144" s="392"/>
      <c r="T144" s="391"/>
      <c r="U144" s="391"/>
      <c r="V144" s="392"/>
      <c r="W144" s="391"/>
      <c r="X144" s="391"/>
      <c r="Y144" s="392"/>
      <c r="Z144" s="391"/>
      <c r="AA144" s="391"/>
      <c r="AB144" s="392"/>
      <c r="AC144" s="391"/>
      <c r="AD144" s="391"/>
      <c r="AE144" s="392"/>
      <c r="AF144" s="391"/>
      <c r="AG144" s="391"/>
      <c r="AH144" s="392"/>
      <c r="AI144" s="391"/>
      <c r="AJ144" s="391"/>
      <c r="AK144" s="393"/>
      <c r="AL144" s="391"/>
      <c r="AM144" s="391"/>
      <c r="AN144" s="392"/>
      <c r="AO144" s="391"/>
      <c r="AP144" s="391"/>
      <c r="AQ144" s="392"/>
      <c r="AR144" s="384"/>
    </row>
    <row r="145" spans="1:44" s="310" customFormat="1" ht="114.75" customHeight="1" thickBot="1">
      <c r="A145" s="766"/>
      <c r="B145" s="788"/>
      <c r="C145" s="772"/>
      <c r="D145" s="305" t="s">
        <v>43</v>
      </c>
      <c r="E145" s="395">
        <f t="shared" si="427"/>
        <v>0</v>
      </c>
      <c r="F145" s="395">
        <f t="shared" si="427"/>
        <v>0</v>
      </c>
      <c r="G145" s="396"/>
      <c r="H145" s="395"/>
      <c r="I145" s="395"/>
      <c r="J145" s="397"/>
      <c r="K145" s="395"/>
      <c r="L145" s="395"/>
      <c r="M145" s="397"/>
      <c r="N145" s="395"/>
      <c r="O145" s="395"/>
      <c r="P145" s="397"/>
      <c r="Q145" s="395"/>
      <c r="R145" s="395"/>
      <c r="S145" s="397"/>
      <c r="T145" s="395"/>
      <c r="U145" s="395"/>
      <c r="V145" s="397"/>
      <c r="W145" s="395"/>
      <c r="X145" s="395"/>
      <c r="Y145" s="397"/>
      <c r="Z145" s="395"/>
      <c r="AA145" s="395"/>
      <c r="AB145" s="397"/>
      <c r="AC145" s="395"/>
      <c r="AD145" s="395"/>
      <c r="AE145" s="397"/>
      <c r="AF145" s="395"/>
      <c r="AG145" s="395"/>
      <c r="AH145" s="397"/>
      <c r="AI145" s="395"/>
      <c r="AJ145" s="395"/>
      <c r="AK145" s="398"/>
      <c r="AL145" s="395"/>
      <c r="AM145" s="395"/>
      <c r="AN145" s="397"/>
      <c r="AO145" s="395"/>
      <c r="AP145" s="395"/>
      <c r="AQ145" s="397"/>
      <c r="AR145" s="399"/>
    </row>
    <row r="146" spans="1:44" s="310" customFormat="1" ht="54" hidden="1" customHeight="1">
      <c r="A146" s="764" t="s">
        <v>417</v>
      </c>
      <c r="B146" s="770" t="s">
        <v>427</v>
      </c>
      <c r="C146" s="770"/>
      <c r="D146" s="303" t="s">
        <v>41</v>
      </c>
      <c r="E146" s="219">
        <f>H146+K146+N146+Q146+T146+W146+Z146+AC146+AF146+AI146+AL146+AO146</f>
        <v>0</v>
      </c>
      <c r="F146" s="219">
        <f>I146+L146+O146+R146+U146+X146+AA146+AD146+AG146+AJ146+AM146+AP146</f>
        <v>0</v>
      </c>
      <c r="G146" s="221">
        <v>0</v>
      </c>
      <c r="H146" s="219">
        <f>H147+H148+H149+H150+H151+H152</f>
        <v>0</v>
      </c>
      <c r="I146" s="219">
        <f>I147+I148+I149+I150+I151+I152</f>
        <v>0</v>
      </c>
      <c r="J146" s="382"/>
      <c r="K146" s="219">
        <f>K147+K148+K149+K150+K151+K152</f>
        <v>0</v>
      </c>
      <c r="L146" s="219">
        <f>L147+L148+L149+L150+L151+L152</f>
        <v>0</v>
      </c>
      <c r="M146" s="221">
        <v>0</v>
      </c>
      <c r="N146" s="394">
        <f>N147+N148+N149+N150+N151+N152</f>
        <v>0</v>
      </c>
      <c r="O146" s="394">
        <f>O147+O148+O149+O150+O151+O152</f>
        <v>0</v>
      </c>
      <c r="P146" s="425"/>
      <c r="Q146" s="394">
        <f>Q147+Q148+Q149+Q150+Q151+Q152</f>
        <v>0</v>
      </c>
      <c r="R146" s="394">
        <f>R147+R148+R149+R150+R151+R152</f>
        <v>0</v>
      </c>
      <c r="S146" s="425"/>
      <c r="T146" s="394">
        <f>T147+T148+T149+T150+T151+T152</f>
        <v>0</v>
      </c>
      <c r="U146" s="394">
        <f>U147+U148+U149+U150+U151+U152</f>
        <v>0</v>
      </c>
      <c r="V146" s="425"/>
      <c r="W146" s="394">
        <f>W147+W148+W149+W150+W151+W152</f>
        <v>0</v>
      </c>
      <c r="X146" s="394">
        <f>X147+X148+X149+X150+X151+X152</f>
        <v>0</v>
      </c>
      <c r="Y146" s="425"/>
      <c r="Z146" s="394">
        <f t="shared" ref="Z146:AA146" si="428">Z147+Z148+Z149+Z150+Z151+Z152</f>
        <v>0</v>
      </c>
      <c r="AA146" s="394">
        <f t="shared" si="428"/>
        <v>0</v>
      </c>
      <c r="AB146" s="425"/>
      <c r="AC146" s="394">
        <f t="shared" ref="AC146:AD146" si="429">AC147+AC148+AC149+AC150+AC151+AC152</f>
        <v>0</v>
      </c>
      <c r="AD146" s="394">
        <f t="shared" si="429"/>
        <v>0</v>
      </c>
      <c r="AE146" s="425"/>
      <c r="AF146" s="394">
        <f t="shared" ref="AF146:AG146" si="430">AF147+AF148+AF149+AF150+AF151+AF152</f>
        <v>0</v>
      </c>
      <c r="AG146" s="394">
        <f t="shared" si="430"/>
        <v>0</v>
      </c>
      <c r="AH146" s="425"/>
      <c r="AI146" s="394">
        <f t="shared" ref="AI146:AJ146" si="431">AI147+AI148+AI149+AI150+AI151+AI152</f>
        <v>0</v>
      </c>
      <c r="AJ146" s="394">
        <f t="shared" si="431"/>
        <v>0</v>
      </c>
      <c r="AK146" s="426"/>
      <c r="AL146" s="394">
        <f t="shared" ref="AL146:AM146" si="432">AL147+AL148+AL149+AL150+AL151+AL152</f>
        <v>0</v>
      </c>
      <c r="AM146" s="394">
        <f t="shared" si="432"/>
        <v>0</v>
      </c>
      <c r="AN146" s="426"/>
      <c r="AO146" s="394">
        <f>AO147+AO148+AO149+AO150+AO151+AO152</f>
        <v>0</v>
      </c>
      <c r="AP146" s="394">
        <f>AP147+AP148+AP149+AP150+AP151+AP152</f>
        <v>0</v>
      </c>
      <c r="AQ146" s="425"/>
      <c r="AR146" s="383"/>
    </row>
    <row r="147" spans="1:44" s="310" customFormat="1" ht="54" hidden="1" customHeight="1">
      <c r="A147" s="765"/>
      <c r="B147" s="771"/>
      <c r="C147" s="771"/>
      <c r="D147" s="332" t="s">
        <v>37</v>
      </c>
      <c r="E147" s="333">
        <f>H147+K147+N147+Q147+T147+W147+Z147+AC147+AF147+AI147+AL147+AO147</f>
        <v>0</v>
      </c>
      <c r="F147" s="333">
        <f>I147+L147+O147+R147+U147+X147+AA147+AD147+AG147+AJ147+AM147+AP147</f>
        <v>0</v>
      </c>
      <c r="G147" s="344"/>
      <c r="H147" s="333"/>
      <c r="I147" s="333"/>
      <c r="J147" s="223"/>
      <c r="K147" s="333"/>
      <c r="L147" s="333"/>
      <c r="M147" s="223"/>
      <c r="N147" s="391"/>
      <c r="O147" s="391"/>
      <c r="P147" s="392"/>
      <c r="Q147" s="391"/>
      <c r="R147" s="391"/>
      <c r="S147" s="392"/>
      <c r="T147" s="391"/>
      <c r="U147" s="391"/>
      <c r="V147" s="392"/>
      <c r="W147" s="391"/>
      <c r="X147" s="391"/>
      <c r="Y147" s="392"/>
      <c r="Z147" s="391"/>
      <c r="AA147" s="391"/>
      <c r="AB147" s="392"/>
      <c r="AC147" s="391"/>
      <c r="AD147" s="391"/>
      <c r="AE147" s="392"/>
      <c r="AF147" s="391"/>
      <c r="AG147" s="391"/>
      <c r="AH147" s="392"/>
      <c r="AI147" s="391"/>
      <c r="AJ147" s="391"/>
      <c r="AK147" s="393"/>
      <c r="AL147" s="391"/>
      <c r="AM147" s="391"/>
      <c r="AN147" s="392"/>
      <c r="AO147" s="391"/>
      <c r="AP147" s="391"/>
      <c r="AQ147" s="392"/>
      <c r="AR147" s="384"/>
    </row>
    <row r="148" spans="1:44" s="310" customFormat="1" ht="54" hidden="1" customHeight="1">
      <c r="A148" s="765"/>
      <c r="B148" s="771"/>
      <c r="C148" s="771"/>
      <c r="D148" s="331" t="s">
        <v>2</v>
      </c>
      <c r="E148" s="333">
        <f t="shared" ref="E148:F152" si="433">H148+K148+N148+Q148+T148+W148+Z148+AC148+AF148+AI148+AL148+AO148</f>
        <v>0</v>
      </c>
      <c r="F148" s="333">
        <f t="shared" si="433"/>
        <v>0</v>
      </c>
      <c r="G148" s="220">
        <v>0</v>
      </c>
      <c r="H148" s="333">
        <v>0</v>
      </c>
      <c r="I148" s="333"/>
      <c r="J148" s="223"/>
      <c r="K148" s="333">
        <v>0</v>
      </c>
      <c r="L148" s="333"/>
      <c r="M148" s="220">
        <v>0</v>
      </c>
      <c r="N148" s="391">
        <v>0</v>
      </c>
      <c r="O148" s="391"/>
      <c r="P148" s="392"/>
      <c r="Q148" s="391">
        <v>0</v>
      </c>
      <c r="R148" s="391"/>
      <c r="S148" s="392"/>
      <c r="T148" s="391">
        <v>0</v>
      </c>
      <c r="U148" s="391"/>
      <c r="V148" s="392"/>
      <c r="W148" s="391">
        <v>0</v>
      </c>
      <c r="X148" s="391"/>
      <c r="Y148" s="392"/>
      <c r="Z148" s="391"/>
      <c r="AA148" s="391"/>
      <c r="AB148" s="392"/>
      <c r="AC148" s="391"/>
      <c r="AD148" s="391"/>
      <c r="AE148" s="392"/>
      <c r="AF148" s="391"/>
      <c r="AG148" s="391"/>
      <c r="AH148" s="392"/>
      <c r="AI148" s="391"/>
      <c r="AJ148" s="391"/>
      <c r="AK148" s="393"/>
      <c r="AL148" s="391"/>
      <c r="AM148" s="391"/>
      <c r="AN148" s="392"/>
      <c r="AO148" s="391"/>
      <c r="AP148" s="391"/>
      <c r="AQ148" s="392"/>
      <c r="AR148" s="374"/>
    </row>
    <row r="149" spans="1:44" s="310" customFormat="1" ht="54" hidden="1" customHeight="1" thickBot="1">
      <c r="A149" s="765"/>
      <c r="B149" s="771"/>
      <c r="C149" s="771"/>
      <c r="D149" s="331" t="s">
        <v>284</v>
      </c>
      <c r="E149" s="391">
        <f t="shared" si="433"/>
        <v>0</v>
      </c>
      <c r="F149" s="391">
        <f t="shared" si="433"/>
        <v>0</v>
      </c>
      <c r="G149" s="390"/>
      <c r="H149" s="391"/>
      <c r="I149" s="391"/>
      <c r="J149" s="392"/>
      <c r="K149" s="391"/>
      <c r="L149" s="391"/>
      <c r="M149" s="392"/>
      <c r="N149" s="391">
        <v>0</v>
      </c>
      <c r="O149" s="391"/>
      <c r="P149" s="392"/>
      <c r="Q149" s="391">
        <v>0</v>
      </c>
      <c r="R149" s="391"/>
      <c r="S149" s="392"/>
      <c r="T149" s="391">
        <v>0</v>
      </c>
      <c r="U149" s="391"/>
      <c r="V149" s="392"/>
      <c r="W149" s="391">
        <v>0</v>
      </c>
      <c r="X149" s="391"/>
      <c r="Y149" s="392"/>
      <c r="Z149" s="391"/>
      <c r="AA149" s="391"/>
      <c r="AB149" s="392"/>
      <c r="AC149" s="391"/>
      <c r="AD149" s="391"/>
      <c r="AE149" s="392"/>
      <c r="AF149" s="391"/>
      <c r="AG149" s="391"/>
      <c r="AH149" s="392"/>
      <c r="AI149" s="391"/>
      <c r="AJ149" s="391"/>
      <c r="AK149" s="393"/>
      <c r="AL149" s="391"/>
      <c r="AM149" s="391"/>
      <c r="AN149" s="392"/>
      <c r="AO149" s="391"/>
      <c r="AP149" s="391"/>
      <c r="AQ149" s="392"/>
      <c r="AR149" s="384"/>
    </row>
    <row r="150" spans="1:44" s="310" customFormat="1" ht="54" hidden="1" customHeight="1">
      <c r="A150" s="765"/>
      <c r="B150" s="771"/>
      <c r="C150" s="771"/>
      <c r="D150" s="331" t="s">
        <v>292</v>
      </c>
      <c r="E150" s="394">
        <f t="shared" si="433"/>
        <v>0</v>
      </c>
      <c r="F150" s="394">
        <f t="shared" si="433"/>
        <v>0</v>
      </c>
      <c r="G150" s="390"/>
      <c r="H150" s="391"/>
      <c r="I150" s="391"/>
      <c r="J150" s="392"/>
      <c r="K150" s="391"/>
      <c r="L150" s="391"/>
      <c r="M150" s="392"/>
      <c r="N150" s="391"/>
      <c r="O150" s="391"/>
      <c r="P150" s="392"/>
      <c r="Q150" s="391"/>
      <c r="R150" s="391"/>
      <c r="S150" s="392"/>
      <c r="T150" s="391"/>
      <c r="U150" s="391"/>
      <c r="V150" s="392"/>
      <c r="W150" s="391"/>
      <c r="X150" s="391"/>
      <c r="Y150" s="392"/>
      <c r="Z150" s="391"/>
      <c r="AA150" s="391"/>
      <c r="AB150" s="392"/>
      <c r="AC150" s="391"/>
      <c r="AD150" s="391"/>
      <c r="AE150" s="392"/>
      <c r="AF150" s="391"/>
      <c r="AG150" s="391"/>
      <c r="AH150" s="392"/>
      <c r="AI150" s="391"/>
      <c r="AJ150" s="391"/>
      <c r="AK150" s="393"/>
      <c r="AL150" s="391"/>
      <c r="AM150" s="391"/>
      <c r="AN150" s="392"/>
      <c r="AO150" s="391"/>
      <c r="AP150" s="391"/>
      <c r="AQ150" s="392"/>
      <c r="AR150" s="384"/>
    </row>
    <row r="151" spans="1:44" s="310" customFormat="1" ht="54" hidden="1" customHeight="1">
      <c r="A151" s="765"/>
      <c r="B151" s="771"/>
      <c r="C151" s="771"/>
      <c r="D151" s="331" t="s">
        <v>285</v>
      </c>
      <c r="E151" s="391">
        <f t="shared" si="433"/>
        <v>0</v>
      </c>
      <c r="F151" s="391">
        <f t="shared" si="433"/>
        <v>0</v>
      </c>
      <c r="G151" s="390"/>
      <c r="H151" s="391"/>
      <c r="I151" s="391"/>
      <c r="J151" s="392"/>
      <c r="K151" s="391"/>
      <c r="L151" s="391"/>
      <c r="M151" s="392"/>
      <c r="N151" s="391"/>
      <c r="O151" s="391"/>
      <c r="P151" s="392"/>
      <c r="Q151" s="391"/>
      <c r="R151" s="391"/>
      <c r="S151" s="392"/>
      <c r="T151" s="391"/>
      <c r="U151" s="391"/>
      <c r="V151" s="392"/>
      <c r="W151" s="391"/>
      <c r="X151" s="391"/>
      <c r="Y151" s="392"/>
      <c r="Z151" s="391"/>
      <c r="AA151" s="391"/>
      <c r="AB151" s="392"/>
      <c r="AC151" s="391"/>
      <c r="AD151" s="391"/>
      <c r="AE151" s="392"/>
      <c r="AF151" s="391"/>
      <c r="AG151" s="391"/>
      <c r="AH151" s="392"/>
      <c r="AI151" s="391"/>
      <c r="AJ151" s="391"/>
      <c r="AK151" s="393"/>
      <c r="AL151" s="391"/>
      <c r="AM151" s="391"/>
      <c r="AN151" s="392"/>
      <c r="AO151" s="391"/>
      <c r="AP151" s="391"/>
      <c r="AQ151" s="392"/>
      <c r="AR151" s="384"/>
    </row>
    <row r="152" spans="1:44" s="310" customFormat="1" ht="54" hidden="1" customHeight="1" thickBot="1">
      <c r="A152" s="766"/>
      <c r="B152" s="772"/>
      <c r="C152" s="772"/>
      <c r="D152" s="305" t="s">
        <v>43</v>
      </c>
      <c r="E152" s="395">
        <f t="shared" si="433"/>
        <v>0</v>
      </c>
      <c r="F152" s="395">
        <f t="shared" si="433"/>
        <v>0</v>
      </c>
      <c r="G152" s="396"/>
      <c r="H152" s="395"/>
      <c r="I152" s="395"/>
      <c r="J152" s="397"/>
      <c r="K152" s="395"/>
      <c r="L152" s="395"/>
      <c r="M152" s="397"/>
      <c r="N152" s="395"/>
      <c r="O152" s="395"/>
      <c r="P152" s="397"/>
      <c r="Q152" s="395"/>
      <c r="R152" s="395"/>
      <c r="S152" s="397"/>
      <c r="T152" s="395"/>
      <c r="U152" s="395"/>
      <c r="V152" s="397"/>
      <c r="W152" s="395"/>
      <c r="X152" s="395"/>
      <c r="Y152" s="397"/>
      <c r="Z152" s="395"/>
      <c r="AA152" s="395"/>
      <c r="AB152" s="397"/>
      <c r="AC152" s="395"/>
      <c r="AD152" s="395"/>
      <c r="AE152" s="397"/>
      <c r="AF152" s="395"/>
      <c r="AG152" s="395"/>
      <c r="AH152" s="397"/>
      <c r="AI152" s="395"/>
      <c r="AJ152" s="395"/>
      <c r="AK152" s="398"/>
      <c r="AL152" s="395"/>
      <c r="AM152" s="395"/>
      <c r="AN152" s="397"/>
      <c r="AO152" s="395"/>
      <c r="AP152" s="395"/>
      <c r="AQ152" s="397"/>
      <c r="AR152" s="399"/>
    </row>
    <row r="153" spans="1:44" s="310" customFormat="1" ht="54" hidden="1" customHeight="1">
      <c r="A153" s="764" t="s">
        <v>425</v>
      </c>
      <c r="B153" s="770"/>
      <c r="C153" s="770"/>
      <c r="D153" s="303" t="s">
        <v>41</v>
      </c>
      <c r="E153" s="219">
        <f>H153+K153+N153+Q153+T153+W153+Z153+AC153+AF153+AI153+AL153+AO153</f>
        <v>0</v>
      </c>
      <c r="F153" s="219">
        <f>F154+F155+F156+F156</f>
        <v>0</v>
      </c>
      <c r="G153" s="221">
        <v>0</v>
      </c>
      <c r="H153" s="219">
        <f>H154+H155+H156+H157+H158+H159</f>
        <v>0</v>
      </c>
      <c r="I153" s="219">
        <f>I154+I155+I156+I157+I158+I159</f>
        <v>0</v>
      </c>
      <c r="J153" s="382"/>
      <c r="K153" s="219">
        <f>K154+K155+K156+K157+K158+K159</f>
        <v>0</v>
      </c>
      <c r="L153" s="219">
        <f>L154+L155+L156+L157+L158+L159</f>
        <v>0</v>
      </c>
      <c r="M153" s="221"/>
      <c r="N153" s="219">
        <f>N154+N155+N156+N157+N158+N159</f>
        <v>0</v>
      </c>
      <c r="O153" s="219">
        <f>O154+O155+O156+O157+O158+O159</f>
        <v>0</v>
      </c>
      <c r="P153" s="382"/>
      <c r="Q153" s="219">
        <f>Q154+Q155+Q156+Q157+Q158+Q159</f>
        <v>0</v>
      </c>
      <c r="R153" s="219">
        <f>R154+R155+R156+R157+R158+R159</f>
        <v>0</v>
      </c>
      <c r="S153" s="426">
        <v>0</v>
      </c>
      <c r="T153" s="394">
        <f>T154+T155+T156+T157+T158+T159</f>
        <v>0</v>
      </c>
      <c r="U153" s="394">
        <f>U154+U155+U156+U157+U158+U159</f>
        <v>0</v>
      </c>
      <c r="V153" s="425"/>
      <c r="W153" s="394">
        <f>W154+W155+W156+W157+W158+W159</f>
        <v>0</v>
      </c>
      <c r="X153" s="394">
        <f>X154+X155+X156+X157+X158+X159</f>
        <v>0</v>
      </c>
      <c r="Y153" s="425"/>
      <c r="Z153" s="394">
        <f t="shared" ref="Z153:AA153" si="434">Z154+Z155+Z156+Z157+Z158+Z159</f>
        <v>0</v>
      </c>
      <c r="AA153" s="394">
        <f t="shared" si="434"/>
        <v>0</v>
      </c>
      <c r="AB153" s="425"/>
      <c r="AC153" s="394">
        <f t="shared" ref="AC153:AD153" si="435">AC154+AC155+AC156+AC157+AC158+AC159</f>
        <v>0</v>
      </c>
      <c r="AD153" s="394">
        <f t="shared" si="435"/>
        <v>0</v>
      </c>
      <c r="AE153" s="425"/>
      <c r="AF153" s="219">
        <f t="shared" ref="AF153:AG153" si="436">AF154+AF155+AF156+AF157+AF158+AF159</f>
        <v>0</v>
      </c>
      <c r="AG153" s="219">
        <f t="shared" si="436"/>
        <v>0</v>
      </c>
      <c r="AH153" s="220">
        <v>0</v>
      </c>
      <c r="AI153" s="394">
        <f t="shared" ref="AI153:AJ153" si="437">AI154+AI155+AI156+AI157+AI158+AI159</f>
        <v>0</v>
      </c>
      <c r="AJ153" s="394">
        <f t="shared" si="437"/>
        <v>0</v>
      </c>
      <c r="AK153" s="426"/>
      <c r="AL153" s="394">
        <f t="shared" ref="AL153:AM153" si="438">AL154+AL155+AL156+AL157+AL158+AL159</f>
        <v>0</v>
      </c>
      <c r="AM153" s="394">
        <f t="shared" si="438"/>
        <v>0</v>
      </c>
      <c r="AN153" s="426"/>
      <c r="AO153" s="394">
        <f>AO154+AO155+AO156+AO157+AO158+AO159</f>
        <v>0</v>
      </c>
      <c r="AP153" s="394">
        <f>AP154+AP155+AP156+AP157+AP158+AP159</f>
        <v>0</v>
      </c>
      <c r="AQ153" s="425"/>
      <c r="AR153" s="383" t="s">
        <v>444</v>
      </c>
    </row>
    <row r="154" spans="1:44" s="310" customFormat="1" ht="54" hidden="1" customHeight="1" thickBot="1">
      <c r="A154" s="765"/>
      <c r="B154" s="771"/>
      <c r="C154" s="771"/>
      <c r="D154" s="332" t="s">
        <v>37</v>
      </c>
      <c r="E154" s="333">
        <f>H154+K154+N154+Q154+T154+W154+Z154+AC154+AF154+AI154+AL154+AO154</f>
        <v>0</v>
      </c>
      <c r="F154" s="333">
        <f>I154+L154+O154+R154+U154+X154+AA154+AD154+AG154+AJ154+AM154+AP154</f>
        <v>0</v>
      </c>
      <c r="G154" s="344"/>
      <c r="H154" s="333"/>
      <c r="I154" s="333"/>
      <c r="J154" s="223"/>
      <c r="K154" s="333"/>
      <c r="L154" s="333"/>
      <c r="M154" s="223"/>
      <c r="N154" s="333"/>
      <c r="O154" s="333"/>
      <c r="P154" s="223"/>
      <c r="Q154" s="333"/>
      <c r="R154" s="333"/>
      <c r="S154" s="392"/>
      <c r="T154" s="391"/>
      <c r="U154" s="391"/>
      <c r="V154" s="392"/>
      <c r="W154" s="391"/>
      <c r="X154" s="391"/>
      <c r="Y154" s="392"/>
      <c r="Z154" s="391"/>
      <c r="AA154" s="391"/>
      <c r="AB154" s="392"/>
      <c r="AC154" s="391"/>
      <c r="AD154" s="391"/>
      <c r="AE154" s="392"/>
      <c r="AF154" s="391"/>
      <c r="AG154" s="391"/>
      <c r="AH154" s="392"/>
      <c r="AI154" s="391"/>
      <c r="AJ154" s="391"/>
      <c r="AK154" s="393"/>
      <c r="AL154" s="391"/>
      <c r="AM154" s="391"/>
      <c r="AN154" s="392"/>
      <c r="AO154" s="391"/>
      <c r="AP154" s="391"/>
      <c r="AQ154" s="392"/>
      <c r="AR154" s="384"/>
    </row>
    <row r="155" spans="1:44" s="310" customFormat="1" ht="54" hidden="1" customHeight="1">
      <c r="A155" s="765"/>
      <c r="B155" s="771"/>
      <c r="C155" s="771"/>
      <c r="D155" s="331" t="s">
        <v>2</v>
      </c>
      <c r="E155" s="333">
        <f t="shared" ref="E155:F159" si="439">H155+K155+N155+Q155+T155+W155+Z155+AC155+AF155+AI155+AL155+AO155</f>
        <v>0</v>
      </c>
      <c r="F155" s="333">
        <f>I155+L155+O155+R155+U155+X155+AA155+AD155+AG155+AJ155+AM155+AP155</f>
        <v>0</v>
      </c>
      <c r="G155" s="220">
        <v>0</v>
      </c>
      <c r="H155" s="333">
        <v>0</v>
      </c>
      <c r="I155" s="333"/>
      <c r="J155" s="223"/>
      <c r="K155" s="333">
        <v>0</v>
      </c>
      <c r="L155" s="333">
        <v>0</v>
      </c>
      <c r="M155" s="220"/>
      <c r="N155" s="333">
        <v>0</v>
      </c>
      <c r="O155" s="333"/>
      <c r="P155" s="223"/>
      <c r="Q155" s="333"/>
      <c r="R155" s="333"/>
      <c r="S155" s="426">
        <v>0</v>
      </c>
      <c r="T155" s="391"/>
      <c r="U155" s="391"/>
      <c r="V155" s="392"/>
      <c r="W155" s="391"/>
      <c r="X155" s="391"/>
      <c r="Y155" s="392"/>
      <c r="Z155" s="391"/>
      <c r="AA155" s="391"/>
      <c r="AB155" s="392"/>
      <c r="AC155" s="391"/>
      <c r="AD155" s="391"/>
      <c r="AE155" s="392"/>
      <c r="AF155" s="333">
        <v>0</v>
      </c>
      <c r="AG155" s="333"/>
      <c r="AH155" s="220">
        <v>0</v>
      </c>
      <c r="AI155" s="391"/>
      <c r="AJ155" s="391"/>
      <c r="AK155" s="393"/>
      <c r="AL155" s="391"/>
      <c r="AM155" s="391"/>
      <c r="AN155" s="392"/>
      <c r="AO155" s="391"/>
      <c r="AP155" s="391"/>
      <c r="AQ155" s="392"/>
      <c r="AR155" s="281" t="s">
        <v>480</v>
      </c>
    </row>
    <row r="156" spans="1:44" s="310" customFormat="1" ht="54" hidden="1" customHeight="1" thickBot="1">
      <c r="A156" s="765"/>
      <c r="B156" s="771"/>
      <c r="C156" s="771"/>
      <c r="D156" s="331" t="s">
        <v>284</v>
      </c>
      <c r="E156" s="391">
        <f t="shared" si="439"/>
        <v>0</v>
      </c>
      <c r="F156" s="391">
        <f>I156+L156+O156+R156+U156+X156+AA156+AD156+AG156+AJ156+AM156+AP156</f>
        <v>0</v>
      </c>
      <c r="G156" s="390"/>
      <c r="H156" s="391"/>
      <c r="I156" s="391"/>
      <c r="J156" s="392"/>
      <c r="K156" s="391"/>
      <c r="L156" s="391"/>
      <c r="M156" s="392"/>
      <c r="N156" s="391">
        <v>0</v>
      </c>
      <c r="O156" s="391"/>
      <c r="P156" s="392"/>
      <c r="Q156" s="391">
        <v>0</v>
      </c>
      <c r="R156" s="391"/>
      <c r="S156" s="392"/>
      <c r="T156" s="391">
        <v>0</v>
      </c>
      <c r="U156" s="391"/>
      <c r="V156" s="392"/>
      <c r="W156" s="391">
        <v>0</v>
      </c>
      <c r="X156" s="391"/>
      <c r="Y156" s="392"/>
      <c r="Z156" s="391"/>
      <c r="AA156" s="391"/>
      <c r="AB156" s="392"/>
      <c r="AC156" s="391"/>
      <c r="AD156" s="391"/>
      <c r="AE156" s="392"/>
      <c r="AF156" s="391"/>
      <c r="AG156" s="391"/>
      <c r="AH156" s="392"/>
      <c r="AI156" s="391"/>
      <c r="AJ156" s="391"/>
      <c r="AK156" s="393"/>
      <c r="AL156" s="391"/>
      <c r="AM156" s="391"/>
      <c r="AN156" s="392"/>
      <c r="AO156" s="391"/>
      <c r="AP156" s="391"/>
      <c r="AQ156" s="392"/>
      <c r="AR156" s="384"/>
    </row>
    <row r="157" spans="1:44" s="310" customFormat="1" ht="54" hidden="1" customHeight="1">
      <c r="A157" s="765"/>
      <c r="B157" s="771"/>
      <c r="C157" s="771"/>
      <c r="D157" s="331" t="s">
        <v>292</v>
      </c>
      <c r="E157" s="394">
        <f t="shared" si="439"/>
        <v>0</v>
      </c>
      <c r="F157" s="394">
        <f t="shared" si="439"/>
        <v>0</v>
      </c>
      <c r="G157" s="390"/>
      <c r="H157" s="391"/>
      <c r="I157" s="391"/>
      <c r="J157" s="392"/>
      <c r="K157" s="391"/>
      <c r="L157" s="391"/>
      <c r="M157" s="392"/>
      <c r="N157" s="391"/>
      <c r="O157" s="391"/>
      <c r="P157" s="392"/>
      <c r="Q157" s="391"/>
      <c r="R157" s="391"/>
      <c r="S157" s="392"/>
      <c r="T157" s="391"/>
      <c r="U157" s="391"/>
      <c r="V157" s="392"/>
      <c r="W157" s="391"/>
      <c r="X157" s="391"/>
      <c r="Y157" s="392"/>
      <c r="Z157" s="391"/>
      <c r="AA157" s="391"/>
      <c r="AB157" s="392"/>
      <c r="AC157" s="391"/>
      <c r="AD157" s="391"/>
      <c r="AE157" s="392"/>
      <c r="AF157" s="391"/>
      <c r="AG157" s="391"/>
      <c r="AH157" s="392"/>
      <c r="AI157" s="391"/>
      <c r="AJ157" s="391"/>
      <c r="AK157" s="393"/>
      <c r="AL157" s="391"/>
      <c r="AM157" s="391"/>
      <c r="AN157" s="392"/>
      <c r="AO157" s="391"/>
      <c r="AP157" s="391"/>
      <c r="AQ157" s="392"/>
      <c r="AR157" s="384"/>
    </row>
    <row r="158" spans="1:44" s="310" customFormat="1" ht="54" hidden="1" customHeight="1">
      <c r="A158" s="765"/>
      <c r="B158" s="771"/>
      <c r="C158" s="771"/>
      <c r="D158" s="331" t="s">
        <v>285</v>
      </c>
      <c r="E158" s="391">
        <f t="shared" si="439"/>
        <v>0</v>
      </c>
      <c r="F158" s="391">
        <f t="shared" si="439"/>
        <v>0</v>
      </c>
      <c r="G158" s="390"/>
      <c r="H158" s="391"/>
      <c r="I158" s="391"/>
      <c r="J158" s="392"/>
      <c r="K158" s="391"/>
      <c r="L158" s="391"/>
      <c r="M158" s="392"/>
      <c r="N158" s="391"/>
      <c r="O158" s="391"/>
      <c r="P158" s="392"/>
      <c r="Q158" s="391"/>
      <c r="R158" s="391"/>
      <c r="S158" s="392"/>
      <c r="T158" s="391"/>
      <c r="U158" s="391"/>
      <c r="V158" s="392"/>
      <c r="W158" s="391"/>
      <c r="X158" s="391"/>
      <c r="Y158" s="392"/>
      <c r="Z158" s="391"/>
      <c r="AA158" s="391"/>
      <c r="AB158" s="392"/>
      <c r="AC158" s="391"/>
      <c r="AD158" s="391"/>
      <c r="AE158" s="392"/>
      <c r="AF158" s="391"/>
      <c r="AG158" s="391"/>
      <c r="AH158" s="392"/>
      <c r="AI158" s="391"/>
      <c r="AJ158" s="391"/>
      <c r="AK158" s="393"/>
      <c r="AL158" s="391"/>
      <c r="AM158" s="391"/>
      <c r="AN158" s="392"/>
      <c r="AO158" s="391"/>
      <c r="AP158" s="391"/>
      <c r="AQ158" s="392"/>
      <c r="AR158" s="384"/>
    </row>
    <row r="159" spans="1:44" s="310" customFormat="1" ht="54" hidden="1" customHeight="1" thickBot="1">
      <c r="A159" s="766"/>
      <c r="B159" s="772"/>
      <c r="C159" s="772"/>
      <c r="D159" s="305" t="s">
        <v>43</v>
      </c>
      <c r="E159" s="395">
        <f t="shared" si="439"/>
        <v>0</v>
      </c>
      <c r="F159" s="395">
        <f t="shared" si="439"/>
        <v>0</v>
      </c>
      <c r="G159" s="396"/>
      <c r="H159" s="395"/>
      <c r="I159" s="395"/>
      <c r="J159" s="397"/>
      <c r="K159" s="395"/>
      <c r="L159" s="395"/>
      <c r="M159" s="397"/>
      <c r="N159" s="395"/>
      <c r="O159" s="395"/>
      <c r="P159" s="397"/>
      <c r="Q159" s="395"/>
      <c r="R159" s="395"/>
      <c r="S159" s="397"/>
      <c r="T159" s="395"/>
      <c r="U159" s="395"/>
      <c r="V159" s="397"/>
      <c r="W159" s="395"/>
      <c r="X159" s="395"/>
      <c r="Y159" s="397"/>
      <c r="Z159" s="395"/>
      <c r="AA159" s="395"/>
      <c r="AB159" s="397"/>
      <c r="AC159" s="395"/>
      <c r="AD159" s="395"/>
      <c r="AE159" s="397"/>
      <c r="AF159" s="395"/>
      <c r="AG159" s="395"/>
      <c r="AH159" s="397"/>
      <c r="AI159" s="395"/>
      <c r="AJ159" s="395"/>
      <c r="AK159" s="398"/>
      <c r="AL159" s="395"/>
      <c r="AM159" s="395"/>
      <c r="AN159" s="397"/>
      <c r="AO159" s="395"/>
      <c r="AP159" s="395"/>
      <c r="AQ159" s="397"/>
      <c r="AR159" s="399"/>
    </row>
    <row r="160" spans="1:44" s="310" customFormat="1" ht="54" hidden="1" customHeight="1">
      <c r="A160" s="764" t="s">
        <v>435</v>
      </c>
      <c r="B160" s="770" t="s">
        <v>436</v>
      </c>
      <c r="C160" s="770"/>
      <c r="D160" s="303" t="s">
        <v>41</v>
      </c>
      <c r="E160" s="219">
        <f>H160+K160+N160+Q160+T160+W160+Z160+AC160+AF160+AI160+AL160+AO160</f>
        <v>0</v>
      </c>
      <c r="F160" s="219">
        <f>F161+F162+F163+F163</f>
        <v>0</v>
      </c>
      <c r="G160" s="221" t="e">
        <f>F160/E160</f>
        <v>#DIV/0!</v>
      </c>
      <c r="H160" s="394">
        <f>H161+H162+H163+H164+H165+H166</f>
        <v>0</v>
      </c>
      <c r="I160" s="394">
        <f>I161+I162+I163+I164+I165+I166</f>
        <v>0</v>
      </c>
      <c r="J160" s="425"/>
      <c r="K160" s="394"/>
      <c r="L160" s="394"/>
      <c r="M160" s="426"/>
      <c r="N160" s="394">
        <f>N161+N162+N163+N164+N165+N166</f>
        <v>0</v>
      </c>
      <c r="O160" s="394">
        <f>O161+O162+O163+O164+O165+O166</f>
        <v>0</v>
      </c>
      <c r="P160" s="425"/>
      <c r="Q160" s="394">
        <f>Q161+Q162+Q163+Q164+Q165+Q166</f>
        <v>0</v>
      </c>
      <c r="R160" s="394">
        <f>R161+R162+R163+R164+R165+R166</f>
        <v>0</v>
      </c>
      <c r="S160" s="426"/>
      <c r="T160" s="394">
        <f>T161+T162+T163+T164+T165+T166</f>
        <v>0</v>
      </c>
      <c r="U160" s="394">
        <f>U161+U162+U163+U164+U165+U166</f>
        <v>0</v>
      </c>
      <c r="V160" s="425"/>
      <c r="W160" s="394">
        <f>W161+W162+W163+W164+W165+W166</f>
        <v>0</v>
      </c>
      <c r="X160" s="394">
        <f>X161+X162+X163+X164+X165+X166</f>
        <v>0</v>
      </c>
      <c r="Y160" s="425"/>
      <c r="Z160" s="219">
        <f t="shared" ref="Z160:AA160" si="440">Z161+Z162+Z163+Z164+Z165+Z166</f>
        <v>0</v>
      </c>
      <c r="AA160" s="219">
        <f t="shared" si="440"/>
        <v>0</v>
      </c>
      <c r="AB160" s="220" t="e">
        <f t="shared" ref="AB160" si="441">AA160/Z160</f>
        <v>#DIV/0!</v>
      </c>
      <c r="AC160" s="394">
        <f t="shared" ref="AC160:AD160" si="442">AC161+AC162+AC163+AC164+AC165+AC166</f>
        <v>0</v>
      </c>
      <c r="AD160" s="394">
        <f t="shared" si="442"/>
        <v>0</v>
      </c>
      <c r="AE160" s="390"/>
      <c r="AF160" s="394">
        <f t="shared" ref="AF160:AG160" si="443">AF161+AF162+AF163+AF164+AF165+AF166</f>
        <v>0</v>
      </c>
      <c r="AG160" s="394">
        <f t="shared" si="443"/>
        <v>0</v>
      </c>
      <c r="AH160" s="390"/>
      <c r="AI160" s="394">
        <f t="shared" ref="AI160:AJ160" si="444">AI161+AI162+AI163+AI164+AI165+AI166</f>
        <v>0</v>
      </c>
      <c r="AJ160" s="394">
        <f t="shared" si="444"/>
        <v>0</v>
      </c>
      <c r="AK160" s="426"/>
      <c r="AL160" s="394">
        <f t="shared" ref="AL160:AM160" si="445">AL161+AL162+AL163+AL164+AL165+AL166</f>
        <v>0</v>
      </c>
      <c r="AM160" s="394">
        <f t="shared" si="445"/>
        <v>0</v>
      </c>
      <c r="AN160" s="426"/>
      <c r="AO160" s="394">
        <f>AO161+AO162+AO163+AO164+AO165+AO166</f>
        <v>0</v>
      </c>
      <c r="AP160" s="394">
        <f>AP161+AP162+AP163+AP164+AP165+AP166</f>
        <v>0</v>
      </c>
      <c r="AQ160" s="425"/>
      <c r="AR160" s="383" t="s">
        <v>445</v>
      </c>
    </row>
    <row r="161" spans="1:44" s="310" customFormat="1" ht="54" hidden="1" customHeight="1" thickBot="1">
      <c r="A161" s="765"/>
      <c r="B161" s="771"/>
      <c r="C161" s="771"/>
      <c r="D161" s="332" t="s">
        <v>37</v>
      </c>
      <c r="E161" s="333">
        <f>H161+K161+N161+Q161+T161+W161+Z161+AC161+AF161+AI161+AL161+AO161</f>
        <v>0</v>
      </c>
      <c r="F161" s="333">
        <f>I161+L161+O161+R161+U161+X161+AA161+AD161+AG161+AJ161+AM161+AP161</f>
        <v>0</v>
      </c>
      <c r="G161" s="344"/>
      <c r="H161" s="391"/>
      <c r="I161" s="391"/>
      <c r="J161" s="392"/>
      <c r="K161" s="391"/>
      <c r="L161" s="391"/>
      <c r="M161" s="392"/>
      <c r="N161" s="391"/>
      <c r="O161" s="391"/>
      <c r="P161" s="392"/>
      <c r="Q161" s="391"/>
      <c r="R161" s="391"/>
      <c r="S161" s="392"/>
      <c r="T161" s="391"/>
      <c r="U161" s="391"/>
      <c r="V161" s="392"/>
      <c r="W161" s="391"/>
      <c r="X161" s="391"/>
      <c r="Y161" s="392"/>
      <c r="Z161" s="333"/>
      <c r="AA161" s="333"/>
      <c r="AB161" s="223"/>
      <c r="AC161" s="391"/>
      <c r="AD161" s="391"/>
      <c r="AE161" s="392"/>
      <c r="AF161" s="391"/>
      <c r="AG161" s="391"/>
      <c r="AH161" s="392"/>
      <c r="AI161" s="391"/>
      <c r="AJ161" s="391"/>
      <c r="AK161" s="393"/>
      <c r="AL161" s="391"/>
      <c r="AM161" s="391"/>
      <c r="AN161" s="392"/>
      <c r="AO161" s="391"/>
      <c r="AP161" s="391"/>
      <c r="AQ161" s="392"/>
      <c r="AR161" s="384"/>
    </row>
    <row r="162" spans="1:44" s="310" customFormat="1" ht="54" hidden="1" customHeight="1">
      <c r="A162" s="765"/>
      <c r="B162" s="771"/>
      <c r="C162" s="771"/>
      <c r="D162" s="331" t="s">
        <v>2</v>
      </c>
      <c r="E162" s="333">
        <f t="shared" ref="E162:F166" si="446">H162+K162+N162+Q162+T162+W162+Z162+AC162+AF162+AI162+AL162+AO162</f>
        <v>0</v>
      </c>
      <c r="F162" s="333">
        <f>I162+L162+O162+R162+U162+X162+AA162+AD162+AG162+AJ162+AM162+AP162</f>
        <v>0</v>
      </c>
      <c r="G162" s="220" t="e">
        <f t="shared" ref="G162" si="447">F162/E162</f>
        <v>#DIV/0!</v>
      </c>
      <c r="H162" s="391">
        <v>0</v>
      </c>
      <c r="I162" s="391"/>
      <c r="J162" s="392"/>
      <c r="K162" s="391"/>
      <c r="L162" s="391"/>
      <c r="M162" s="390"/>
      <c r="N162" s="391">
        <v>0</v>
      </c>
      <c r="O162" s="391"/>
      <c r="P162" s="392"/>
      <c r="Q162" s="391">
        <v>0</v>
      </c>
      <c r="R162" s="391">
        <v>0</v>
      </c>
      <c r="S162" s="426"/>
      <c r="T162" s="391"/>
      <c r="U162" s="391"/>
      <c r="V162" s="392"/>
      <c r="W162" s="391"/>
      <c r="X162" s="391"/>
      <c r="Y162" s="392"/>
      <c r="Z162" s="333">
        <v>0</v>
      </c>
      <c r="AA162" s="333"/>
      <c r="AB162" s="220" t="e">
        <f t="shared" ref="AB162" si="448">AA162/Z162</f>
        <v>#DIV/0!</v>
      </c>
      <c r="AC162" s="391"/>
      <c r="AD162" s="391"/>
      <c r="AE162" s="390"/>
      <c r="AF162" s="391"/>
      <c r="AG162" s="391"/>
      <c r="AH162" s="390"/>
      <c r="AI162" s="391"/>
      <c r="AJ162" s="391"/>
      <c r="AK162" s="393"/>
      <c r="AL162" s="391"/>
      <c r="AM162" s="391"/>
      <c r="AN162" s="392"/>
      <c r="AO162" s="391"/>
      <c r="AP162" s="391"/>
      <c r="AQ162" s="392"/>
      <c r="AR162" s="281" t="s">
        <v>481</v>
      </c>
    </row>
    <row r="163" spans="1:44" s="310" customFormat="1" ht="54" hidden="1" customHeight="1" thickBot="1">
      <c r="A163" s="765"/>
      <c r="B163" s="771"/>
      <c r="C163" s="771"/>
      <c r="D163" s="331" t="s">
        <v>284</v>
      </c>
      <c r="E163" s="333">
        <f t="shared" si="446"/>
        <v>0</v>
      </c>
      <c r="F163" s="333">
        <f>I163+L163+O163+R163+U163+X163+AA163+AD163+AG163+AJ163+AM163+AP163</f>
        <v>0</v>
      </c>
      <c r="G163" s="220"/>
      <c r="H163" s="391"/>
      <c r="I163" s="391"/>
      <c r="J163" s="392"/>
      <c r="K163" s="391"/>
      <c r="L163" s="391"/>
      <c r="M163" s="392"/>
      <c r="N163" s="391">
        <v>0</v>
      </c>
      <c r="O163" s="391"/>
      <c r="P163" s="392"/>
      <c r="Q163" s="391">
        <v>0</v>
      </c>
      <c r="R163" s="391"/>
      <c r="S163" s="392"/>
      <c r="T163" s="391">
        <v>0</v>
      </c>
      <c r="U163" s="391"/>
      <c r="V163" s="392"/>
      <c r="W163" s="391">
        <v>0</v>
      </c>
      <c r="X163" s="391"/>
      <c r="Y163" s="392"/>
      <c r="Z163" s="391"/>
      <c r="AA163" s="391"/>
      <c r="AB163" s="392"/>
      <c r="AC163" s="391"/>
      <c r="AD163" s="391"/>
      <c r="AE163" s="392"/>
      <c r="AF163" s="391"/>
      <c r="AG163" s="391"/>
      <c r="AH163" s="392"/>
      <c r="AI163" s="391"/>
      <c r="AJ163" s="391"/>
      <c r="AK163" s="393"/>
      <c r="AL163" s="391"/>
      <c r="AM163" s="391"/>
      <c r="AN163" s="392"/>
      <c r="AO163" s="391"/>
      <c r="AP163" s="391"/>
      <c r="AQ163" s="392"/>
      <c r="AR163" s="384"/>
    </row>
    <row r="164" spans="1:44" s="310" customFormat="1" ht="54" hidden="1" customHeight="1">
      <c r="A164" s="765"/>
      <c r="B164" s="771"/>
      <c r="C164" s="771"/>
      <c r="D164" s="331" t="s">
        <v>292</v>
      </c>
      <c r="E164" s="219">
        <f t="shared" si="446"/>
        <v>0</v>
      </c>
      <c r="F164" s="219">
        <f t="shared" si="446"/>
        <v>0</v>
      </c>
      <c r="G164" s="220"/>
      <c r="H164" s="391"/>
      <c r="I164" s="391"/>
      <c r="J164" s="392"/>
      <c r="K164" s="391"/>
      <c r="L164" s="391"/>
      <c r="M164" s="392"/>
      <c r="N164" s="391"/>
      <c r="O164" s="391"/>
      <c r="P164" s="392"/>
      <c r="Q164" s="391"/>
      <c r="R164" s="391"/>
      <c r="S164" s="392"/>
      <c r="T164" s="391"/>
      <c r="U164" s="391"/>
      <c r="V164" s="392"/>
      <c r="W164" s="391"/>
      <c r="X164" s="391"/>
      <c r="Y164" s="392"/>
      <c r="Z164" s="391"/>
      <c r="AA164" s="391"/>
      <c r="AB164" s="392"/>
      <c r="AC164" s="391"/>
      <c r="AD164" s="391"/>
      <c r="AE164" s="392"/>
      <c r="AF164" s="391"/>
      <c r="AG164" s="391"/>
      <c r="AH164" s="392"/>
      <c r="AI164" s="391"/>
      <c r="AJ164" s="391"/>
      <c r="AK164" s="393"/>
      <c r="AL164" s="391"/>
      <c r="AM164" s="391"/>
      <c r="AN164" s="392"/>
      <c r="AO164" s="391"/>
      <c r="AP164" s="391"/>
      <c r="AQ164" s="392"/>
      <c r="AR164" s="384"/>
    </row>
    <row r="165" spans="1:44" s="310" customFormat="1" ht="54" hidden="1" customHeight="1">
      <c r="A165" s="765"/>
      <c r="B165" s="771"/>
      <c r="C165" s="771"/>
      <c r="D165" s="331" t="s">
        <v>285</v>
      </c>
      <c r="E165" s="333">
        <f t="shared" si="446"/>
        <v>0</v>
      </c>
      <c r="F165" s="333">
        <f t="shared" si="446"/>
        <v>0</v>
      </c>
      <c r="G165" s="220"/>
      <c r="H165" s="391"/>
      <c r="I165" s="391"/>
      <c r="J165" s="392"/>
      <c r="K165" s="391"/>
      <c r="L165" s="391"/>
      <c r="M165" s="392"/>
      <c r="N165" s="391"/>
      <c r="O165" s="391"/>
      <c r="P165" s="392"/>
      <c r="Q165" s="391"/>
      <c r="R165" s="391"/>
      <c r="S165" s="392"/>
      <c r="T165" s="391"/>
      <c r="U165" s="391"/>
      <c r="V165" s="392"/>
      <c r="W165" s="391"/>
      <c r="X165" s="391"/>
      <c r="Y165" s="392"/>
      <c r="Z165" s="391"/>
      <c r="AA165" s="391"/>
      <c r="AB165" s="392"/>
      <c r="AC165" s="391"/>
      <c r="AD165" s="391"/>
      <c r="AE165" s="392"/>
      <c r="AF165" s="391"/>
      <c r="AG165" s="391"/>
      <c r="AH165" s="392"/>
      <c r="AI165" s="391"/>
      <c r="AJ165" s="391"/>
      <c r="AK165" s="393"/>
      <c r="AL165" s="391"/>
      <c r="AM165" s="391"/>
      <c r="AN165" s="392"/>
      <c r="AO165" s="391"/>
      <c r="AP165" s="391"/>
      <c r="AQ165" s="392"/>
      <c r="AR165" s="384"/>
    </row>
    <row r="166" spans="1:44" s="310" customFormat="1" ht="54" hidden="1" customHeight="1" thickBot="1">
      <c r="A166" s="766"/>
      <c r="B166" s="772"/>
      <c r="C166" s="772"/>
      <c r="D166" s="305" t="s">
        <v>43</v>
      </c>
      <c r="E166" s="227">
        <f t="shared" si="446"/>
        <v>0</v>
      </c>
      <c r="F166" s="227">
        <f t="shared" si="446"/>
        <v>0</v>
      </c>
      <c r="G166" s="427"/>
      <c r="H166" s="395"/>
      <c r="I166" s="395"/>
      <c r="J166" s="397"/>
      <c r="K166" s="395"/>
      <c r="L166" s="395"/>
      <c r="M166" s="397"/>
      <c r="N166" s="395"/>
      <c r="O166" s="395"/>
      <c r="P166" s="397"/>
      <c r="Q166" s="395"/>
      <c r="R166" s="395"/>
      <c r="S166" s="397"/>
      <c r="T166" s="395"/>
      <c r="U166" s="395"/>
      <c r="V166" s="397"/>
      <c r="W166" s="395"/>
      <c r="X166" s="395"/>
      <c r="Y166" s="397"/>
      <c r="Z166" s="395"/>
      <c r="AA166" s="395"/>
      <c r="AB166" s="397"/>
      <c r="AC166" s="395"/>
      <c r="AD166" s="395"/>
      <c r="AE166" s="397"/>
      <c r="AF166" s="395"/>
      <c r="AG166" s="395"/>
      <c r="AH166" s="397"/>
      <c r="AI166" s="395"/>
      <c r="AJ166" s="395"/>
      <c r="AK166" s="398"/>
      <c r="AL166" s="395"/>
      <c r="AM166" s="395"/>
      <c r="AN166" s="397"/>
      <c r="AO166" s="395"/>
      <c r="AP166" s="395"/>
      <c r="AQ166" s="397"/>
      <c r="AR166" s="399"/>
    </row>
    <row r="167" spans="1:44" s="310" customFormat="1" ht="54" hidden="1" customHeight="1">
      <c r="A167" s="764" t="s">
        <v>437</v>
      </c>
      <c r="B167" s="770" t="s">
        <v>438</v>
      </c>
      <c r="C167" s="770"/>
      <c r="D167" s="303" t="s">
        <v>41</v>
      </c>
      <c r="E167" s="219">
        <f>H167+K167+N167+Q167+T167+W167+Z167+AC167+AF167+AI167+AL167+AO167</f>
        <v>0</v>
      </c>
      <c r="F167" s="219">
        <f>F168+F169+F170+F170</f>
        <v>0</v>
      </c>
      <c r="G167" s="221" t="e">
        <f>F167/E167</f>
        <v>#DIV/0!</v>
      </c>
      <c r="H167" s="394">
        <f>H168+H169+H170+H171+H172+H173</f>
        <v>0</v>
      </c>
      <c r="I167" s="394">
        <f>I168+I169+I170+I171+I172+I173</f>
        <v>0</v>
      </c>
      <c r="J167" s="425"/>
      <c r="K167" s="394">
        <f>K168+K169+K170+K171+K172+K173</f>
        <v>0</v>
      </c>
      <c r="L167" s="394">
        <f>L168+L169+L170+L171+L172+L173</f>
        <v>0</v>
      </c>
      <c r="M167" s="426"/>
      <c r="N167" s="394">
        <f>N168+N169+N170+N171+N172+N173</f>
        <v>0</v>
      </c>
      <c r="O167" s="394">
        <f>O168+O169+O170+O171+O172+O173</f>
        <v>0</v>
      </c>
      <c r="P167" s="425"/>
      <c r="Q167" s="394">
        <f>Q168+Q169+Q170+Q171+Q172+Q173</f>
        <v>0</v>
      </c>
      <c r="R167" s="394">
        <f>R168+R169+R170+R171+R172+R173</f>
        <v>0</v>
      </c>
      <c r="S167" s="426"/>
      <c r="T167" s="394">
        <f>T168+T169+T170+T171+T172+T173</f>
        <v>0</v>
      </c>
      <c r="U167" s="394">
        <f>U168+U169+U170+U171+U172+U173</f>
        <v>0</v>
      </c>
      <c r="V167" s="425"/>
      <c r="W167" s="394">
        <f>W168+W169+W170+W171+W172+W173</f>
        <v>0</v>
      </c>
      <c r="X167" s="394">
        <f>X168+X169+X170+X171+X172+X173</f>
        <v>0</v>
      </c>
      <c r="Y167" s="425"/>
      <c r="Z167" s="394">
        <f t="shared" ref="Z167:AA167" si="449">Z168+Z169+Z170+Z171+Z172+Z173</f>
        <v>0</v>
      </c>
      <c r="AA167" s="394">
        <f t="shared" si="449"/>
        <v>0</v>
      </c>
      <c r="AB167" s="390"/>
      <c r="AC167" s="394">
        <f t="shared" ref="AC167:AD167" si="450">AC168+AC169+AC170+AC171+AC172+AC173</f>
        <v>0</v>
      </c>
      <c r="AD167" s="394">
        <f t="shared" si="450"/>
        <v>0</v>
      </c>
      <c r="AE167" s="390"/>
      <c r="AF167" s="219">
        <f t="shared" ref="AF167:AG167" si="451">AF168+AF169+AF170+AF171+AF172+AF173</f>
        <v>0</v>
      </c>
      <c r="AG167" s="219">
        <f t="shared" si="451"/>
        <v>0</v>
      </c>
      <c r="AH167" s="220" t="e">
        <f t="shared" ref="AH167" si="452">AG167/AF167</f>
        <v>#DIV/0!</v>
      </c>
      <c r="AI167" s="394">
        <f t="shared" ref="AI167:AJ167" si="453">AI168+AI169+AI170+AI171+AI172+AI173</f>
        <v>0</v>
      </c>
      <c r="AJ167" s="394">
        <f t="shared" si="453"/>
        <v>0</v>
      </c>
      <c r="AK167" s="426"/>
      <c r="AL167" s="394">
        <f t="shared" ref="AL167:AM167" si="454">AL168+AL169+AL170+AL171+AL172+AL173</f>
        <v>0</v>
      </c>
      <c r="AM167" s="394">
        <f t="shared" si="454"/>
        <v>0</v>
      </c>
      <c r="AN167" s="426"/>
      <c r="AO167" s="394">
        <f>AO168+AO169+AO170+AO171+AO172+AO173</f>
        <v>0</v>
      </c>
      <c r="AP167" s="394">
        <f>AP168+AP169+AP170+AP171+AP172+AP173</f>
        <v>0</v>
      </c>
      <c r="AQ167" s="425"/>
      <c r="AR167" s="383" t="s">
        <v>448</v>
      </c>
    </row>
    <row r="168" spans="1:44" s="310" customFormat="1" ht="54" hidden="1" customHeight="1" thickBot="1">
      <c r="A168" s="765"/>
      <c r="B168" s="771"/>
      <c r="C168" s="771"/>
      <c r="D168" s="332" t="s">
        <v>37</v>
      </c>
      <c r="E168" s="333">
        <f>H168+K168+N168+Q168+T168+W168+Z168+AC168+AF168+AI168+AL168+AO168</f>
        <v>0</v>
      </c>
      <c r="F168" s="333">
        <f>I168+L168+O168+R168+U168+X168+AA168+AD168+AG168+AJ168+AM168+AP168</f>
        <v>0</v>
      </c>
      <c r="G168" s="344"/>
      <c r="H168" s="391"/>
      <c r="I168" s="391"/>
      <c r="J168" s="392"/>
      <c r="K168" s="391"/>
      <c r="L168" s="391"/>
      <c r="M168" s="392"/>
      <c r="N168" s="391"/>
      <c r="O168" s="391"/>
      <c r="P168" s="392"/>
      <c r="Q168" s="391"/>
      <c r="R168" s="391"/>
      <c r="S168" s="392"/>
      <c r="T168" s="391"/>
      <c r="U168" s="391"/>
      <c r="V168" s="392"/>
      <c r="W168" s="391"/>
      <c r="X168" s="391"/>
      <c r="Y168" s="392"/>
      <c r="Z168" s="391"/>
      <c r="AA168" s="391"/>
      <c r="AB168" s="392"/>
      <c r="AC168" s="391"/>
      <c r="AD168" s="391"/>
      <c r="AE168" s="392"/>
      <c r="AF168" s="333"/>
      <c r="AG168" s="333"/>
      <c r="AH168" s="223"/>
      <c r="AI168" s="391"/>
      <c r="AJ168" s="391"/>
      <c r="AK168" s="393"/>
      <c r="AL168" s="391"/>
      <c r="AM168" s="391"/>
      <c r="AN168" s="392"/>
      <c r="AO168" s="391"/>
      <c r="AP168" s="391"/>
      <c r="AQ168" s="392"/>
      <c r="AR168" s="384"/>
    </row>
    <row r="169" spans="1:44" s="310" customFormat="1" ht="54" hidden="1" customHeight="1">
      <c r="A169" s="765"/>
      <c r="B169" s="771"/>
      <c r="C169" s="771"/>
      <c r="D169" s="331" t="s">
        <v>2</v>
      </c>
      <c r="E169" s="333">
        <f t="shared" ref="E169:F173" si="455">H169+K169+N169+Q169+T169+W169+Z169+AC169+AF169+AI169+AL169+AO169</f>
        <v>0</v>
      </c>
      <c r="F169" s="333">
        <f>I169+L169+O169+R169+U169+X169+AA169+AD169+AG169+AJ169+AM169+AP169</f>
        <v>0</v>
      </c>
      <c r="G169" s="220" t="e">
        <f t="shared" ref="G169" si="456">F169/E169</f>
        <v>#DIV/0!</v>
      </c>
      <c r="H169" s="391">
        <v>0</v>
      </c>
      <c r="I169" s="391"/>
      <c r="J169" s="392"/>
      <c r="K169" s="391">
        <v>0</v>
      </c>
      <c r="L169" s="391">
        <v>0</v>
      </c>
      <c r="M169" s="390"/>
      <c r="N169" s="391">
        <v>0</v>
      </c>
      <c r="O169" s="391"/>
      <c r="P169" s="392"/>
      <c r="Q169" s="391">
        <v>0</v>
      </c>
      <c r="R169" s="391">
        <v>0</v>
      </c>
      <c r="S169" s="426"/>
      <c r="T169" s="391"/>
      <c r="U169" s="391"/>
      <c r="V169" s="392"/>
      <c r="W169" s="391"/>
      <c r="X169" s="391"/>
      <c r="Y169" s="392"/>
      <c r="Z169" s="391"/>
      <c r="AA169" s="391">
        <v>0</v>
      </c>
      <c r="AB169" s="390"/>
      <c r="AC169" s="391"/>
      <c r="AD169" s="391"/>
      <c r="AE169" s="390"/>
      <c r="AF169" s="333">
        <v>0</v>
      </c>
      <c r="AG169" s="333"/>
      <c r="AH169" s="220" t="e">
        <f t="shared" ref="AH169" si="457">AG169/AF169</f>
        <v>#DIV/0!</v>
      </c>
      <c r="AI169" s="391"/>
      <c r="AJ169" s="391"/>
      <c r="AK169" s="393"/>
      <c r="AL169" s="391"/>
      <c r="AM169" s="391"/>
      <c r="AN169" s="392"/>
      <c r="AO169" s="391"/>
      <c r="AP169" s="391"/>
      <c r="AQ169" s="392"/>
      <c r="AR169" s="281" t="s">
        <v>447</v>
      </c>
    </row>
    <row r="170" spans="1:44" s="310" customFormat="1" ht="54" hidden="1" customHeight="1" thickBot="1">
      <c r="A170" s="765"/>
      <c r="B170" s="771"/>
      <c r="C170" s="771"/>
      <c r="D170" s="331" t="s">
        <v>284</v>
      </c>
      <c r="E170" s="333">
        <f t="shared" si="455"/>
        <v>0</v>
      </c>
      <c r="F170" s="333">
        <f>I170+L170+O170+R170+U170+X170+AA170+AD170+AG170+AJ170+AM170+AP170</f>
        <v>0</v>
      </c>
      <c r="G170" s="220"/>
      <c r="H170" s="391"/>
      <c r="I170" s="391"/>
      <c r="J170" s="392"/>
      <c r="K170" s="391"/>
      <c r="L170" s="391"/>
      <c r="M170" s="392"/>
      <c r="N170" s="391">
        <v>0</v>
      </c>
      <c r="O170" s="391"/>
      <c r="P170" s="392"/>
      <c r="Q170" s="391">
        <v>0</v>
      </c>
      <c r="R170" s="391"/>
      <c r="S170" s="392"/>
      <c r="T170" s="391">
        <v>0</v>
      </c>
      <c r="U170" s="391"/>
      <c r="V170" s="392"/>
      <c r="W170" s="391">
        <v>0</v>
      </c>
      <c r="X170" s="391"/>
      <c r="Y170" s="392"/>
      <c r="Z170" s="391"/>
      <c r="AA170" s="391"/>
      <c r="AB170" s="392"/>
      <c r="AC170" s="391"/>
      <c r="AD170" s="391"/>
      <c r="AE170" s="392"/>
      <c r="AF170" s="391"/>
      <c r="AG170" s="391"/>
      <c r="AH170" s="392"/>
      <c r="AI170" s="391"/>
      <c r="AJ170" s="391"/>
      <c r="AK170" s="393"/>
      <c r="AL170" s="391"/>
      <c r="AM170" s="391"/>
      <c r="AN170" s="392"/>
      <c r="AO170" s="391"/>
      <c r="AP170" s="391"/>
      <c r="AQ170" s="392"/>
      <c r="AR170" s="384"/>
    </row>
    <row r="171" spans="1:44" s="310" customFormat="1" ht="54" hidden="1" customHeight="1">
      <c r="A171" s="765"/>
      <c r="B171" s="771"/>
      <c r="C171" s="771"/>
      <c r="D171" s="331" t="s">
        <v>292</v>
      </c>
      <c r="E171" s="219">
        <f t="shared" si="455"/>
        <v>0</v>
      </c>
      <c r="F171" s="219">
        <f t="shared" si="455"/>
        <v>0</v>
      </c>
      <c r="G171" s="220"/>
      <c r="H171" s="391"/>
      <c r="I171" s="391"/>
      <c r="J171" s="392"/>
      <c r="K171" s="391"/>
      <c r="L171" s="391"/>
      <c r="M171" s="392"/>
      <c r="N171" s="391"/>
      <c r="O171" s="391"/>
      <c r="P171" s="392"/>
      <c r="Q171" s="391"/>
      <c r="R171" s="391"/>
      <c r="S171" s="392"/>
      <c r="T171" s="391"/>
      <c r="U171" s="391"/>
      <c r="V171" s="392"/>
      <c r="W171" s="391"/>
      <c r="X171" s="391"/>
      <c r="Y171" s="392"/>
      <c r="Z171" s="391"/>
      <c r="AA171" s="391"/>
      <c r="AB171" s="392"/>
      <c r="AC171" s="391"/>
      <c r="AD171" s="391"/>
      <c r="AE171" s="392"/>
      <c r="AF171" s="391"/>
      <c r="AG171" s="391"/>
      <c r="AH171" s="392"/>
      <c r="AI171" s="391"/>
      <c r="AJ171" s="391"/>
      <c r="AK171" s="393"/>
      <c r="AL171" s="391"/>
      <c r="AM171" s="391"/>
      <c r="AN171" s="392"/>
      <c r="AO171" s="391"/>
      <c r="AP171" s="391"/>
      <c r="AQ171" s="392"/>
      <c r="AR171" s="384"/>
    </row>
    <row r="172" spans="1:44" s="310" customFormat="1" ht="54" hidden="1" customHeight="1">
      <c r="A172" s="765"/>
      <c r="B172" s="771"/>
      <c r="C172" s="771"/>
      <c r="D172" s="331" t="s">
        <v>285</v>
      </c>
      <c r="E172" s="333">
        <f t="shared" si="455"/>
        <v>0</v>
      </c>
      <c r="F172" s="333">
        <f t="shared" si="455"/>
        <v>0</v>
      </c>
      <c r="G172" s="220"/>
      <c r="H172" s="391"/>
      <c r="I172" s="391"/>
      <c r="J172" s="392"/>
      <c r="K172" s="391"/>
      <c r="L172" s="391"/>
      <c r="M172" s="392"/>
      <c r="N172" s="391"/>
      <c r="O172" s="391"/>
      <c r="P172" s="392"/>
      <c r="Q172" s="391"/>
      <c r="R172" s="391"/>
      <c r="S172" s="392"/>
      <c r="T172" s="391"/>
      <c r="U172" s="391"/>
      <c r="V172" s="392"/>
      <c r="W172" s="391"/>
      <c r="X172" s="391"/>
      <c r="Y172" s="392"/>
      <c r="Z172" s="391"/>
      <c r="AA172" s="391"/>
      <c r="AB172" s="392"/>
      <c r="AC172" s="391"/>
      <c r="AD172" s="391"/>
      <c r="AE172" s="392"/>
      <c r="AF172" s="391"/>
      <c r="AG172" s="391"/>
      <c r="AH172" s="392"/>
      <c r="AI172" s="391"/>
      <c r="AJ172" s="391"/>
      <c r="AK172" s="393"/>
      <c r="AL172" s="391"/>
      <c r="AM172" s="391"/>
      <c r="AN172" s="392"/>
      <c r="AO172" s="391"/>
      <c r="AP172" s="391"/>
      <c r="AQ172" s="392"/>
      <c r="AR172" s="384"/>
    </row>
    <row r="173" spans="1:44" s="310" customFormat="1" ht="54" hidden="1" customHeight="1" thickBot="1">
      <c r="A173" s="766"/>
      <c r="B173" s="772"/>
      <c r="C173" s="772"/>
      <c r="D173" s="305" t="s">
        <v>43</v>
      </c>
      <c r="E173" s="227">
        <f t="shared" si="455"/>
        <v>0</v>
      </c>
      <c r="F173" s="227">
        <f t="shared" si="455"/>
        <v>0</v>
      </c>
      <c r="G173" s="364"/>
      <c r="H173" s="408"/>
      <c r="I173" s="408"/>
      <c r="J173" s="410"/>
      <c r="K173" s="408"/>
      <c r="L173" s="408"/>
      <c r="M173" s="410"/>
      <c r="N173" s="408"/>
      <c r="O173" s="408"/>
      <c r="P173" s="410"/>
      <c r="Q173" s="408"/>
      <c r="R173" s="408"/>
      <c r="S173" s="410"/>
      <c r="T173" s="408"/>
      <c r="U173" s="408"/>
      <c r="V173" s="410"/>
      <c r="W173" s="408"/>
      <c r="X173" s="408"/>
      <c r="Y173" s="410"/>
      <c r="Z173" s="408"/>
      <c r="AA173" s="408"/>
      <c r="AB173" s="410"/>
      <c r="AC173" s="408"/>
      <c r="AD173" s="408"/>
      <c r="AE173" s="410"/>
      <c r="AF173" s="408"/>
      <c r="AG173" s="408"/>
      <c r="AH173" s="410"/>
      <c r="AI173" s="408"/>
      <c r="AJ173" s="408"/>
      <c r="AK173" s="409"/>
      <c r="AL173" s="408"/>
      <c r="AM173" s="408"/>
      <c r="AN173" s="410"/>
      <c r="AO173" s="408"/>
      <c r="AP173" s="408"/>
      <c r="AQ173" s="410"/>
      <c r="AR173" s="399"/>
    </row>
    <row r="174" spans="1:44" s="310" customFormat="1" ht="114.75" customHeight="1">
      <c r="A174" s="703" t="s">
        <v>434</v>
      </c>
      <c r="B174" s="700" t="s">
        <v>366</v>
      </c>
      <c r="C174" s="707"/>
      <c r="D174" s="303" t="s">
        <v>41</v>
      </c>
      <c r="E174" s="299">
        <f>H174+K174+N174+Q174+T174+W174+Z174+AC174+AF174+AI174+AL174+AO174</f>
        <v>457.8</v>
      </c>
      <c r="F174" s="299">
        <f>I174+L174+O174+R174+U174+X174+AA174+AD174+AG174+AJ174+AM174+AP174</f>
        <v>123.8</v>
      </c>
      <c r="G174" s="220">
        <f>F174/E174</f>
        <v>0.27042376583660988</v>
      </c>
      <c r="H174" s="333">
        <f>H175+H176+H177+H179</f>
        <v>0</v>
      </c>
      <c r="I174" s="333">
        <f>I175+I176+I177+I179</f>
        <v>0</v>
      </c>
      <c r="J174" s="223"/>
      <c r="K174" s="333">
        <f>K175+K176+K177+K178+K179+K180</f>
        <v>44.7</v>
      </c>
      <c r="L174" s="333">
        <f>L175+L176+L177+L178+L179+L180</f>
        <v>44.7</v>
      </c>
      <c r="M174" s="220">
        <v>0</v>
      </c>
      <c r="N174" s="333">
        <f>N175+N176+N177+N178+N179+N180</f>
        <v>79.099999999999994</v>
      </c>
      <c r="O174" s="333">
        <f>O175+O176+O177+O178+O179+O180</f>
        <v>79.099999999999994</v>
      </c>
      <c r="P174" s="220"/>
      <c r="Q174" s="333">
        <f>Q175+Q176+Q177+Q178+Q179+Q180</f>
        <v>246.5</v>
      </c>
      <c r="R174" s="333">
        <f>R175+R176+R177+R178+R179+R180</f>
        <v>0</v>
      </c>
      <c r="S174" s="220">
        <f>R174/Q174</f>
        <v>0</v>
      </c>
      <c r="T174" s="333">
        <f>T175+T176+T177+T178+T179+T180</f>
        <v>0</v>
      </c>
      <c r="U174" s="333">
        <f>U175+U176+U177+U178+U179+U180</f>
        <v>0</v>
      </c>
      <c r="V174" s="223"/>
      <c r="W174" s="333">
        <f>W175+W176+W177+W178+W179+W180</f>
        <v>0</v>
      </c>
      <c r="X174" s="333">
        <f>X175+X176+X177+X178+X179+X180</f>
        <v>0</v>
      </c>
      <c r="Y174" s="223"/>
      <c r="Z174" s="333">
        <f>Z175+Z176+Z177+Z178+Z179+Z180</f>
        <v>43.8</v>
      </c>
      <c r="AA174" s="333">
        <f>AA175+AA176+AA177+AA178+AA179+AA180</f>
        <v>0</v>
      </c>
      <c r="AB174" s="220">
        <f>AA174/Z174</f>
        <v>0</v>
      </c>
      <c r="AC174" s="333">
        <f>AC175+AC176+AC177+AC178+AC179+AC180</f>
        <v>0</v>
      </c>
      <c r="AD174" s="333">
        <f>AD175+AD176+AD177+AD178+AD179+AD180</f>
        <v>0</v>
      </c>
      <c r="AE174" s="220"/>
      <c r="AF174" s="333">
        <f>AF175+AF176+AF177+AF178+AF179+AF180</f>
        <v>0</v>
      </c>
      <c r="AG174" s="333">
        <f>AG175+AG176+AG177+AG178+AG179+AG180</f>
        <v>0</v>
      </c>
      <c r="AH174" s="220"/>
      <c r="AI174" s="333">
        <f>AI175+AI176+AI177+AI178+AI179+AI180</f>
        <v>43.7</v>
      </c>
      <c r="AJ174" s="333">
        <f>AJ175+AJ176+AJ177+AJ178+AJ179+AJ180</f>
        <v>0</v>
      </c>
      <c r="AK174" s="220">
        <f>AJ174/AI174</f>
        <v>0</v>
      </c>
      <c r="AL174" s="333">
        <f>AL175+AL176+AL177+AL178+AL179+AL180</f>
        <v>0</v>
      </c>
      <c r="AM174" s="333">
        <f>AM175+AM176+AM177+AM178+AM179+AM180</f>
        <v>0</v>
      </c>
      <c r="AN174" s="223"/>
      <c r="AO174" s="333">
        <f>AO175+AO176+AO177+AO178+AO179+AO180</f>
        <v>0</v>
      </c>
      <c r="AP174" s="333">
        <f>AP175+AP176+AP177+AP178+AP179+AP180</f>
        <v>0</v>
      </c>
      <c r="AQ174" s="220"/>
      <c r="AR174" s="281" t="s">
        <v>526</v>
      </c>
    </row>
    <row r="175" spans="1:44" s="310" customFormat="1" ht="114.75" customHeight="1">
      <c r="A175" s="704"/>
      <c r="B175" s="701"/>
      <c r="C175" s="701"/>
      <c r="D175" s="332" t="s">
        <v>37</v>
      </c>
      <c r="E175" s="333">
        <f>H175+K175+N175+Q175+T175+W175+Z175+AC175+AF175+AI175+AL175+AO175</f>
        <v>0</v>
      </c>
      <c r="F175" s="333">
        <f>I175+L175+O175+R175+U175+X175+AA175+AD175+AG175+AJ175+AM175+AP175</f>
        <v>0</v>
      </c>
      <c r="G175" s="220"/>
      <c r="H175" s="333">
        <f t="shared" ref="H175:L177" si="458">H182</f>
        <v>0</v>
      </c>
      <c r="I175" s="333">
        <f t="shared" si="458"/>
        <v>0</v>
      </c>
      <c r="J175" s="223"/>
      <c r="K175" s="333">
        <f t="shared" ref="K175:L176" si="459">K182</f>
        <v>0</v>
      </c>
      <c r="L175" s="333">
        <f t="shared" si="459"/>
        <v>0</v>
      </c>
      <c r="M175" s="223"/>
      <c r="N175" s="475">
        <f t="shared" ref="N175" si="460">N182+N189</f>
        <v>0</v>
      </c>
      <c r="O175" s="333">
        <f t="shared" ref="O175" si="461">O182</f>
        <v>0</v>
      </c>
      <c r="P175" s="223"/>
      <c r="Q175" s="333">
        <f t="shared" ref="Q175:R177" si="462">Q182</f>
        <v>0</v>
      </c>
      <c r="R175" s="333">
        <f t="shared" si="462"/>
        <v>0</v>
      </c>
      <c r="S175" s="223"/>
      <c r="T175" s="333">
        <f t="shared" ref="T175:U176" si="463">T182</f>
        <v>0</v>
      </c>
      <c r="U175" s="333">
        <f t="shared" si="463"/>
        <v>0</v>
      </c>
      <c r="V175" s="223"/>
      <c r="W175" s="333">
        <f t="shared" ref="W175:X177" si="464">W182</f>
        <v>0</v>
      </c>
      <c r="X175" s="333">
        <f t="shared" si="464"/>
        <v>0</v>
      </c>
      <c r="Y175" s="223"/>
      <c r="Z175" s="333">
        <f t="shared" ref="Z175:AA176" si="465">Z182</f>
        <v>0</v>
      </c>
      <c r="AA175" s="333">
        <f t="shared" si="465"/>
        <v>0</v>
      </c>
      <c r="AB175" s="223"/>
      <c r="AC175" s="333">
        <f t="shared" ref="AC175:AD176" si="466">AC182</f>
        <v>0</v>
      </c>
      <c r="AD175" s="333">
        <f t="shared" si="466"/>
        <v>0</v>
      </c>
      <c r="AE175" s="223"/>
      <c r="AF175" s="333">
        <f t="shared" ref="AF175:AG176" si="467">AF182</f>
        <v>0</v>
      </c>
      <c r="AG175" s="333">
        <f t="shared" si="467"/>
        <v>0</v>
      </c>
      <c r="AH175" s="223"/>
      <c r="AI175" s="333">
        <f t="shared" ref="AI175:AJ176" si="468">AI182</f>
        <v>0</v>
      </c>
      <c r="AJ175" s="333">
        <f t="shared" si="468"/>
        <v>0</v>
      </c>
      <c r="AK175" s="344"/>
      <c r="AL175" s="333">
        <f t="shared" ref="AL175:AM176" si="469">AL182</f>
        <v>0</v>
      </c>
      <c r="AM175" s="333">
        <f t="shared" si="469"/>
        <v>0</v>
      </c>
      <c r="AN175" s="223"/>
      <c r="AO175" s="333">
        <f t="shared" ref="AO175:AP176" si="470">AO182</f>
        <v>0</v>
      </c>
      <c r="AP175" s="333">
        <f t="shared" si="470"/>
        <v>0</v>
      </c>
      <c r="AQ175" s="223"/>
      <c r="AR175" s="281"/>
    </row>
    <row r="176" spans="1:44" s="310" customFormat="1" ht="405" customHeight="1" thickBot="1">
      <c r="A176" s="704"/>
      <c r="B176" s="701"/>
      <c r="C176" s="701"/>
      <c r="D176" s="331" t="s">
        <v>2</v>
      </c>
      <c r="E176" s="333">
        <f t="shared" ref="E176:F176" si="471">H176+K176+N176+Q176+T176+W176+Z176+AC176+AF176+AI176+AL176+AO176</f>
        <v>79.099999999999994</v>
      </c>
      <c r="F176" s="333">
        <f t="shared" si="471"/>
        <v>79.099999999999994</v>
      </c>
      <c r="G176" s="220">
        <v>1</v>
      </c>
      <c r="H176" s="333">
        <f t="shared" si="458"/>
        <v>0</v>
      </c>
      <c r="I176" s="333">
        <f t="shared" si="458"/>
        <v>0</v>
      </c>
      <c r="J176" s="223"/>
      <c r="K176" s="333">
        <f t="shared" si="459"/>
        <v>0</v>
      </c>
      <c r="L176" s="333">
        <f t="shared" si="459"/>
        <v>0</v>
      </c>
      <c r="M176" s="223"/>
      <c r="N176" s="475">
        <f>N183+N190+N197</f>
        <v>79.099999999999994</v>
      </c>
      <c r="O176" s="475">
        <f>O183+O190+O197</f>
        <v>79.099999999999994</v>
      </c>
      <c r="P176" s="223"/>
      <c r="Q176" s="333">
        <f t="shared" si="462"/>
        <v>0</v>
      </c>
      <c r="R176" s="333">
        <f t="shared" si="462"/>
        <v>0</v>
      </c>
      <c r="S176" s="223"/>
      <c r="T176" s="333">
        <f t="shared" si="463"/>
        <v>0</v>
      </c>
      <c r="U176" s="333">
        <f t="shared" si="463"/>
        <v>0</v>
      </c>
      <c r="V176" s="223"/>
      <c r="W176" s="333">
        <f t="shared" si="464"/>
        <v>0</v>
      </c>
      <c r="X176" s="333">
        <f t="shared" si="464"/>
        <v>0</v>
      </c>
      <c r="Y176" s="223"/>
      <c r="Z176" s="333">
        <f t="shared" si="465"/>
        <v>0</v>
      </c>
      <c r="AA176" s="333">
        <f t="shared" si="465"/>
        <v>0</v>
      </c>
      <c r="AB176" s="223"/>
      <c r="AC176" s="333">
        <f t="shared" si="466"/>
        <v>0</v>
      </c>
      <c r="AD176" s="333">
        <f t="shared" si="466"/>
        <v>0</v>
      </c>
      <c r="AE176" s="223"/>
      <c r="AF176" s="333">
        <f t="shared" si="467"/>
        <v>0</v>
      </c>
      <c r="AG176" s="333">
        <f t="shared" si="467"/>
        <v>0</v>
      </c>
      <c r="AH176" s="223"/>
      <c r="AI176" s="333">
        <f t="shared" si="468"/>
        <v>0</v>
      </c>
      <c r="AJ176" s="333">
        <f t="shared" si="468"/>
        <v>0</v>
      </c>
      <c r="AK176" s="344"/>
      <c r="AL176" s="333">
        <f t="shared" si="469"/>
        <v>0</v>
      </c>
      <c r="AM176" s="333">
        <f t="shared" si="469"/>
        <v>0</v>
      </c>
      <c r="AN176" s="223"/>
      <c r="AO176" s="333">
        <f>AO232</f>
        <v>0</v>
      </c>
      <c r="AP176" s="333">
        <f t="shared" si="470"/>
        <v>0</v>
      </c>
      <c r="AQ176" s="223"/>
      <c r="AR176" s="281" t="str">
        <f>AR197</f>
        <v xml:space="preserve"> Из бюджета автономного округа перечислено в сумме 79,1 тыс. рублей:                                                                                                                                                                                                                                                                   -городскому поселению Новоаганск перечислены иные межбюджетные трансферты (городскому поселению Новоаганскна премирование победителей окружного конкурса "Лидеы туриндустрии Югры".</v>
      </c>
    </row>
    <row r="177" spans="1:44" s="310" customFormat="1" ht="408" customHeight="1" thickBot="1">
      <c r="A177" s="704"/>
      <c r="B177" s="701"/>
      <c r="C177" s="701"/>
      <c r="D177" s="330" t="s">
        <v>284</v>
      </c>
      <c r="E177" s="333">
        <f>H177+K177+N177+Q177+T177+W177+Z177+AC177+AF177+AI177+AL177+AO177</f>
        <v>378.7</v>
      </c>
      <c r="F177" s="333">
        <f>I177+L177+O177+R177+U177+X177+AA177+AD177+AG177+AJ177+AM177+AP177</f>
        <v>44.7</v>
      </c>
      <c r="G177" s="364">
        <f t="shared" ref="G177" si="472">F177/E177</f>
        <v>0.11803538420913653</v>
      </c>
      <c r="H177" s="333">
        <f t="shared" si="458"/>
        <v>0</v>
      </c>
      <c r="I177" s="333">
        <f t="shared" si="458"/>
        <v>0</v>
      </c>
      <c r="J177" s="223"/>
      <c r="K177" s="334">
        <f t="shared" si="458"/>
        <v>44.7</v>
      </c>
      <c r="L177" s="334">
        <f t="shared" si="458"/>
        <v>44.7</v>
      </c>
      <c r="M177" s="221">
        <v>0</v>
      </c>
      <c r="N177" s="334">
        <f>N184+N191</f>
        <v>0</v>
      </c>
      <c r="O177" s="334">
        <f>O184+O191</f>
        <v>0</v>
      </c>
      <c r="P177" s="220"/>
      <c r="Q177" s="334">
        <f>Q184+Q191</f>
        <v>246.5</v>
      </c>
      <c r="R177" s="333">
        <f t="shared" si="462"/>
        <v>0</v>
      </c>
      <c r="S177" s="221">
        <f>R177/Q177</f>
        <v>0</v>
      </c>
      <c r="T177" s="334">
        <f>T184+T191</f>
        <v>0</v>
      </c>
      <c r="U177" s="333">
        <f>U184+U191+U198</f>
        <v>0</v>
      </c>
      <c r="V177" s="223"/>
      <c r="W177" s="334">
        <f>W184+W191</f>
        <v>0</v>
      </c>
      <c r="X177" s="333">
        <f t="shared" si="464"/>
        <v>0</v>
      </c>
      <c r="Y177" s="223"/>
      <c r="Z177" s="334">
        <f>Z184+Z191</f>
        <v>43.8</v>
      </c>
      <c r="AA177" s="333">
        <f>AA184+AA191+AA198</f>
        <v>0</v>
      </c>
      <c r="AB177" s="221">
        <f>AA177/Z177</f>
        <v>0</v>
      </c>
      <c r="AC177" s="333">
        <f>AC184+AC191+AC198</f>
        <v>0</v>
      </c>
      <c r="AD177" s="333">
        <f>AD184+AD191+AD198</f>
        <v>0</v>
      </c>
      <c r="AE177" s="221"/>
      <c r="AF177" s="333">
        <f>AF184+AF191+AF198</f>
        <v>0</v>
      </c>
      <c r="AG177" s="333">
        <f>AG184+AG191+AG198</f>
        <v>0</v>
      </c>
      <c r="AH177" s="220"/>
      <c r="AI177" s="333">
        <f>AI184+AI191+AI198+AI205+AI212+AI219+AI233</f>
        <v>43.7</v>
      </c>
      <c r="AJ177" s="333">
        <f>AJ184+AJ191+AJ198+AJ205+AJ212+AJ219+AJ233</f>
        <v>0</v>
      </c>
      <c r="AK177" s="364">
        <f t="shared" ref="AK177" si="473">AJ177/AI177</f>
        <v>0</v>
      </c>
      <c r="AL177" s="333">
        <f>AL184+AL191+AL198+AL205+AL212+AL219+AL233</f>
        <v>0</v>
      </c>
      <c r="AM177" s="333">
        <f>AM184+AM191+AM198+AM205+AM212+AM219+AM233</f>
        <v>0</v>
      </c>
      <c r="AN177" s="386"/>
      <c r="AO177" s="333">
        <f>AO184+AO191+AO198+AO205+AO212+AO219+AO226</f>
        <v>0</v>
      </c>
      <c r="AP177" s="333">
        <f>AP184+AP191+AP198+AP205+AP212+AP219+AP226</f>
        <v>0</v>
      </c>
      <c r="AQ177" s="220"/>
      <c r="AR177" s="281" t="s">
        <v>496</v>
      </c>
    </row>
    <row r="178" spans="1:44" s="310" customFormat="1" ht="369" customHeight="1">
      <c r="A178" s="704"/>
      <c r="B178" s="701"/>
      <c r="C178" s="701"/>
      <c r="D178" s="331" t="s">
        <v>292</v>
      </c>
      <c r="E178" s="219"/>
      <c r="F178" s="219"/>
      <c r="G178" s="220"/>
      <c r="H178" s="333"/>
      <c r="I178" s="333"/>
      <c r="J178" s="223"/>
      <c r="K178" s="333"/>
      <c r="L178" s="333"/>
      <c r="M178" s="223"/>
      <c r="N178" s="333"/>
      <c r="O178" s="333"/>
      <c r="P178" s="223"/>
      <c r="Q178" s="333"/>
      <c r="R178" s="333"/>
      <c r="S178" s="223"/>
      <c r="T178" s="333"/>
      <c r="U178" s="333"/>
      <c r="V178" s="223"/>
      <c r="W178" s="333"/>
      <c r="X178" s="333"/>
      <c r="Y178" s="223"/>
      <c r="Z178" s="333"/>
      <c r="AA178" s="333"/>
      <c r="AB178" s="223"/>
      <c r="AC178" s="333"/>
      <c r="AD178" s="333"/>
      <c r="AE178" s="223"/>
      <c r="AF178" s="333"/>
      <c r="AG178" s="333"/>
      <c r="AH178" s="223"/>
      <c r="AI178" s="333"/>
      <c r="AJ178" s="333"/>
      <c r="AK178" s="344"/>
      <c r="AL178" s="333"/>
      <c r="AM178" s="333"/>
      <c r="AN178" s="223"/>
      <c r="AO178" s="333"/>
      <c r="AP178" s="333"/>
      <c r="AQ178" s="223"/>
      <c r="AR178" s="281"/>
    </row>
    <row r="179" spans="1:44" s="310" customFormat="1" ht="114.75" customHeight="1">
      <c r="A179" s="704"/>
      <c r="B179" s="701"/>
      <c r="C179" s="701"/>
      <c r="D179" s="331" t="s">
        <v>285</v>
      </c>
      <c r="E179" s="333"/>
      <c r="F179" s="333"/>
      <c r="G179" s="220"/>
      <c r="H179" s="333"/>
      <c r="I179" s="333"/>
      <c r="J179" s="223"/>
      <c r="K179" s="333"/>
      <c r="L179" s="333"/>
      <c r="M179" s="223"/>
      <c r="N179" s="333"/>
      <c r="O179" s="333"/>
      <c r="P179" s="223"/>
      <c r="Q179" s="333"/>
      <c r="R179" s="333"/>
      <c r="S179" s="223"/>
      <c r="T179" s="333"/>
      <c r="U179" s="333"/>
      <c r="V179" s="223"/>
      <c r="W179" s="333"/>
      <c r="X179" s="333"/>
      <c r="Y179" s="223"/>
      <c r="Z179" s="333"/>
      <c r="AA179" s="333"/>
      <c r="AB179" s="223"/>
      <c r="AC179" s="333"/>
      <c r="AD179" s="333"/>
      <c r="AE179" s="223"/>
      <c r="AF179" s="333"/>
      <c r="AG179" s="333"/>
      <c r="AH179" s="223"/>
      <c r="AI179" s="333"/>
      <c r="AJ179" s="333"/>
      <c r="AK179" s="344"/>
      <c r="AL179" s="333"/>
      <c r="AM179" s="333"/>
      <c r="AN179" s="223"/>
      <c r="AO179" s="333"/>
      <c r="AP179" s="333"/>
      <c r="AQ179" s="223"/>
      <c r="AR179" s="281"/>
    </row>
    <row r="180" spans="1:44" s="310" customFormat="1" ht="192.75" customHeight="1" thickBot="1">
      <c r="A180" s="705"/>
      <c r="B180" s="702"/>
      <c r="C180" s="702"/>
      <c r="D180" s="305" t="s">
        <v>43</v>
      </c>
      <c r="E180" s="227"/>
      <c r="F180" s="227"/>
      <c r="G180" s="427"/>
      <c r="H180" s="227"/>
      <c r="I180" s="227"/>
      <c r="J180" s="372"/>
      <c r="K180" s="227"/>
      <c r="L180" s="227"/>
      <c r="M180" s="372"/>
      <c r="N180" s="227"/>
      <c r="O180" s="227"/>
      <c r="P180" s="372"/>
      <c r="Q180" s="227"/>
      <c r="R180" s="227"/>
      <c r="S180" s="372"/>
      <c r="T180" s="227"/>
      <c r="U180" s="227"/>
      <c r="V180" s="372"/>
      <c r="W180" s="227"/>
      <c r="X180" s="227"/>
      <c r="Y180" s="372"/>
      <c r="Z180" s="227"/>
      <c r="AA180" s="227"/>
      <c r="AB180" s="372"/>
      <c r="AC180" s="227"/>
      <c r="AD180" s="227"/>
      <c r="AE180" s="372"/>
      <c r="AF180" s="227"/>
      <c r="AG180" s="227"/>
      <c r="AH180" s="372"/>
      <c r="AI180" s="227"/>
      <c r="AJ180" s="227"/>
      <c r="AK180" s="376"/>
      <c r="AL180" s="227"/>
      <c r="AM180" s="227"/>
      <c r="AN180" s="372"/>
      <c r="AO180" s="227"/>
      <c r="AP180" s="227"/>
      <c r="AQ180" s="372"/>
      <c r="AR180" s="375"/>
    </row>
    <row r="181" spans="1:44" s="310" customFormat="1" ht="142.5" customHeight="1">
      <c r="A181" s="764" t="s">
        <v>309</v>
      </c>
      <c r="B181" s="775" t="s">
        <v>483</v>
      </c>
      <c r="C181" s="775"/>
      <c r="D181" s="303" t="s">
        <v>41</v>
      </c>
      <c r="E181" s="219">
        <f>H181+K181+N181+Q181+T181+W181+Z181+AC181+AF181+AI181+AL181+AO181</f>
        <v>178.7</v>
      </c>
      <c r="F181" s="219">
        <f>I181+L181+O181+R181+U181+X181+AA181+AD181+AG181+AJ181+AM181+AP181</f>
        <v>44.7</v>
      </c>
      <c r="G181" s="221">
        <f>F181/E181</f>
        <v>0.25013989927252384</v>
      </c>
      <c r="H181" s="219">
        <f>H182+H183+H184+H185+H186+H187</f>
        <v>0</v>
      </c>
      <c r="I181" s="219">
        <f>I182+I183+I184+I185+I186+I187</f>
        <v>0</v>
      </c>
      <c r="J181" s="382"/>
      <c r="K181" s="219">
        <f>K182+K183+K184+K185+K186+K187</f>
        <v>44.7</v>
      </c>
      <c r="L181" s="219">
        <f>L182+L183+L184+L185+L186+L187</f>
        <v>44.7</v>
      </c>
      <c r="M181" s="220">
        <f>L181/K181</f>
        <v>1</v>
      </c>
      <c r="N181" s="219">
        <f>N182+N183+N184+N185+N186+N187</f>
        <v>0</v>
      </c>
      <c r="O181" s="219">
        <f>O182+O183+O184+O185+O186+O187</f>
        <v>0</v>
      </c>
      <c r="P181" s="380"/>
      <c r="Q181" s="219">
        <f>Q182+Q183+Q184+Q185+Q186+Q187</f>
        <v>46.5</v>
      </c>
      <c r="R181" s="219">
        <f>R182+R183+R184+R185+R186+R187</f>
        <v>0</v>
      </c>
      <c r="S181" s="220">
        <f>R181/Q181</f>
        <v>0</v>
      </c>
      <c r="T181" s="219">
        <f>T182+T183+T184+T185+T186+T187</f>
        <v>0</v>
      </c>
      <c r="U181" s="219">
        <f>U182+U183+U184+U185+U186+U187</f>
        <v>0</v>
      </c>
      <c r="V181" s="382"/>
      <c r="W181" s="219">
        <f>W182+W183+W184+W185+W186+W187</f>
        <v>0</v>
      </c>
      <c r="X181" s="219">
        <f>X182+X183+X184+X185+X186+X187</f>
        <v>0</v>
      </c>
      <c r="Y181" s="220"/>
      <c r="Z181" s="219">
        <f t="shared" ref="Z181:AA181" si="474">Z182+Z183+Z184+Z185+Z186+Z187</f>
        <v>43.8</v>
      </c>
      <c r="AA181" s="219">
        <f t="shared" si="474"/>
        <v>0</v>
      </c>
      <c r="AB181" s="220">
        <f t="shared" ref="AB181" si="475">AA181/Z181</f>
        <v>0</v>
      </c>
      <c r="AC181" s="219">
        <f t="shared" ref="AC181:AD181" si="476">AC182+AC183+AC184+AC185+AC186+AC187</f>
        <v>0</v>
      </c>
      <c r="AD181" s="219">
        <f t="shared" si="476"/>
        <v>0</v>
      </c>
      <c r="AE181" s="382"/>
      <c r="AF181" s="219">
        <f t="shared" ref="AF181:AG181" si="477">AF182+AF183+AF184+AF185+AF186+AF187</f>
        <v>0</v>
      </c>
      <c r="AG181" s="219">
        <f t="shared" si="477"/>
        <v>0</v>
      </c>
      <c r="AH181" s="220"/>
      <c r="AI181" s="219">
        <f t="shared" ref="AI181:AJ181" si="478">AI182+AI183+AI184+AI185+AI186+AI187</f>
        <v>43.7</v>
      </c>
      <c r="AJ181" s="219">
        <f t="shared" si="478"/>
        <v>0</v>
      </c>
      <c r="AK181" s="221">
        <f>AJ181/AI181</f>
        <v>0</v>
      </c>
      <c r="AL181" s="219">
        <f t="shared" ref="AL181:AM181" si="479">AL182+AL183+AL184+AL185+AL186+AL187</f>
        <v>0</v>
      </c>
      <c r="AM181" s="219">
        <f t="shared" si="479"/>
        <v>0</v>
      </c>
      <c r="AN181" s="382"/>
      <c r="AO181" s="219">
        <f>AO182+AO183+AO184+AO185+AO186+AO187</f>
        <v>0</v>
      </c>
      <c r="AP181" s="219">
        <f>AP182+AP183+AP184+AP185+AP186+AP187</f>
        <v>0</v>
      </c>
      <c r="AQ181" s="221"/>
      <c r="AR181" s="384" t="s">
        <v>527</v>
      </c>
    </row>
    <row r="182" spans="1:44" s="310" customFormat="1" ht="117.75" customHeight="1">
      <c r="A182" s="765"/>
      <c r="B182" s="776"/>
      <c r="C182" s="776"/>
      <c r="D182" s="332" t="s">
        <v>37</v>
      </c>
      <c r="E182" s="333">
        <f>H182+K182+N182+Q182+T182+W182+Z182+AC182+AF182+AI182+AL182+AO182</f>
        <v>0</v>
      </c>
      <c r="F182" s="333">
        <f>I182+L182+O182+R182+U182+X182+AA182+AD182+AG182+AJ182+AM182+AP182</f>
        <v>0</v>
      </c>
      <c r="G182" s="223"/>
      <c r="H182" s="391"/>
      <c r="I182" s="391"/>
      <c r="J182" s="223"/>
      <c r="K182" s="391"/>
      <c r="L182" s="391"/>
      <c r="M182" s="223"/>
      <c r="N182" s="391"/>
      <c r="O182" s="391"/>
      <c r="P182" s="223"/>
      <c r="Q182" s="391"/>
      <c r="R182" s="391"/>
      <c r="S182" s="223"/>
      <c r="T182" s="391"/>
      <c r="U182" s="391"/>
      <c r="V182" s="223"/>
      <c r="W182" s="391"/>
      <c r="X182" s="391"/>
      <c r="Y182" s="223"/>
      <c r="Z182" s="391"/>
      <c r="AA182" s="391"/>
      <c r="AB182" s="223"/>
      <c r="AC182" s="391"/>
      <c r="AD182" s="391"/>
      <c r="AE182" s="223"/>
      <c r="AF182" s="391"/>
      <c r="AG182" s="391"/>
      <c r="AH182" s="223"/>
      <c r="AI182" s="391"/>
      <c r="AJ182" s="391"/>
      <c r="AK182" s="344"/>
      <c r="AL182" s="391"/>
      <c r="AM182" s="391"/>
      <c r="AN182" s="223"/>
      <c r="AO182" s="391"/>
      <c r="AP182" s="391"/>
      <c r="AQ182" s="223"/>
      <c r="AR182" s="384"/>
    </row>
    <row r="183" spans="1:44" s="310" customFormat="1" ht="114.75" customHeight="1" thickBot="1">
      <c r="A183" s="765"/>
      <c r="B183" s="776"/>
      <c r="C183" s="776"/>
      <c r="D183" s="331" t="s">
        <v>2</v>
      </c>
      <c r="E183" s="333">
        <f t="shared" ref="E183:F187" si="480">H183+K183+N183+Q183+T183+W183+Z183+AC183+AF183+AI183+AL183+AO183</f>
        <v>0</v>
      </c>
      <c r="F183" s="333">
        <f t="shared" si="480"/>
        <v>0</v>
      </c>
      <c r="G183" s="223"/>
      <c r="H183" s="391"/>
      <c r="I183" s="391"/>
      <c r="J183" s="223"/>
      <c r="K183" s="391"/>
      <c r="L183" s="391"/>
      <c r="M183" s="223"/>
      <c r="N183" s="391"/>
      <c r="O183" s="391"/>
      <c r="P183" s="223"/>
      <c r="Q183" s="391"/>
      <c r="R183" s="391"/>
      <c r="S183" s="223"/>
      <c r="T183" s="391"/>
      <c r="U183" s="391"/>
      <c r="V183" s="223"/>
      <c r="W183" s="391"/>
      <c r="X183" s="391"/>
      <c r="Y183" s="223"/>
      <c r="Z183" s="391"/>
      <c r="AA183" s="391"/>
      <c r="AB183" s="223"/>
      <c r="AC183" s="391"/>
      <c r="AD183" s="391"/>
      <c r="AE183" s="223"/>
      <c r="AF183" s="391"/>
      <c r="AG183" s="391"/>
      <c r="AH183" s="223"/>
      <c r="AI183" s="391"/>
      <c r="AJ183" s="391"/>
      <c r="AK183" s="344"/>
      <c r="AL183" s="391"/>
      <c r="AM183" s="391"/>
      <c r="AN183" s="223"/>
      <c r="AO183" s="391"/>
      <c r="AP183" s="391"/>
      <c r="AQ183" s="223"/>
      <c r="AR183" s="384"/>
    </row>
    <row r="184" spans="1:44" s="310" customFormat="1" ht="363.75" customHeight="1" thickBot="1">
      <c r="A184" s="765"/>
      <c r="B184" s="776"/>
      <c r="C184" s="776"/>
      <c r="D184" s="331" t="s">
        <v>284</v>
      </c>
      <c r="E184" s="333">
        <f t="shared" si="480"/>
        <v>178.7</v>
      </c>
      <c r="F184" s="333">
        <f t="shared" si="480"/>
        <v>44.7</v>
      </c>
      <c r="G184" s="220">
        <f t="shared" ref="G184" si="481">F184/E184</f>
        <v>0.25013989927252384</v>
      </c>
      <c r="H184" s="391"/>
      <c r="I184" s="391"/>
      <c r="J184" s="223"/>
      <c r="K184" s="391">
        <v>44.7</v>
      </c>
      <c r="L184" s="391">
        <v>44.7</v>
      </c>
      <c r="M184" s="220">
        <f>L184/K184</f>
        <v>1</v>
      </c>
      <c r="N184" s="391">
        <v>0</v>
      </c>
      <c r="O184" s="391">
        <v>0</v>
      </c>
      <c r="P184" s="344"/>
      <c r="Q184" s="391">
        <v>46.5</v>
      </c>
      <c r="R184" s="391"/>
      <c r="S184" s="220">
        <f>R184/Q184</f>
        <v>0</v>
      </c>
      <c r="T184" s="391"/>
      <c r="U184" s="391"/>
      <c r="V184" s="223"/>
      <c r="W184" s="391"/>
      <c r="X184" s="391"/>
      <c r="Y184" s="223"/>
      <c r="Z184" s="391">
        <v>43.8</v>
      </c>
      <c r="AA184" s="391"/>
      <c r="AB184" s="220">
        <f t="shared" ref="AB184" si="482">AA184/Z184</f>
        <v>0</v>
      </c>
      <c r="AC184" s="391"/>
      <c r="AD184" s="391"/>
      <c r="AE184" s="223"/>
      <c r="AF184" s="391"/>
      <c r="AG184" s="391"/>
      <c r="AH184" s="221"/>
      <c r="AI184" s="333">
        <v>43.7</v>
      </c>
      <c r="AJ184" s="333"/>
      <c r="AK184" s="220">
        <f t="shared" ref="AK184" si="483">AJ184/AI184</f>
        <v>0</v>
      </c>
      <c r="AL184" s="391"/>
      <c r="AM184" s="391"/>
      <c r="AN184" s="223"/>
      <c r="AO184" s="391"/>
      <c r="AP184" s="391"/>
      <c r="AQ184" s="221"/>
      <c r="AR184" s="384" t="s">
        <v>496</v>
      </c>
    </row>
    <row r="185" spans="1:44" s="310" customFormat="1" ht="370.5" customHeight="1">
      <c r="A185" s="765"/>
      <c r="B185" s="776"/>
      <c r="C185" s="776"/>
      <c r="D185" s="331" t="s">
        <v>292</v>
      </c>
      <c r="E185" s="219">
        <f t="shared" si="480"/>
        <v>0</v>
      </c>
      <c r="F185" s="219">
        <f t="shared" si="480"/>
        <v>0</v>
      </c>
      <c r="G185" s="223"/>
      <c r="H185" s="391"/>
      <c r="I185" s="391"/>
      <c r="J185" s="223"/>
      <c r="K185" s="391"/>
      <c r="L185" s="391"/>
      <c r="M185" s="223"/>
      <c r="N185" s="391"/>
      <c r="O185" s="391"/>
      <c r="P185" s="223"/>
      <c r="Q185" s="391"/>
      <c r="R185" s="391"/>
      <c r="S185" s="223"/>
      <c r="T185" s="391"/>
      <c r="U185" s="391"/>
      <c r="V185" s="223"/>
      <c r="W185" s="391"/>
      <c r="X185" s="391"/>
      <c r="Y185" s="223"/>
      <c r="Z185" s="391"/>
      <c r="AA185" s="391"/>
      <c r="AB185" s="223"/>
      <c r="AC185" s="391"/>
      <c r="AD185" s="391"/>
      <c r="AE185" s="223"/>
      <c r="AF185" s="391"/>
      <c r="AG185" s="391"/>
      <c r="AH185" s="223"/>
      <c r="AI185" s="391"/>
      <c r="AJ185" s="391"/>
      <c r="AK185" s="344"/>
      <c r="AL185" s="391"/>
      <c r="AM185" s="391"/>
      <c r="AN185" s="223"/>
      <c r="AO185" s="391"/>
      <c r="AP185" s="391"/>
      <c r="AQ185" s="223"/>
      <c r="AR185" s="384"/>
    </row>
    <row r="186" spans="1:44" s="310" customFormat="1" ht="92.25" customHeight="1">
      <c r="A186" s="765"/>
      <c r="B186" s="776"/>
      <c r="C186" s="776"/>
      <c r="D186" s="331" t="s">
        <v>285</v>
      </c>
      <c r="E186" s="333">
        <f t="shared" si="480"/>
        <v>0</v>
      </c>
      <c r="F186" s="333">
        <f t="shared" si="480"/>
        <v>0</v>
      </c>
      <c r="G186" s="223"/>
      <c r="H186" s="391"/>
      <c r="I186" s="391"/>
      <c r="J186" s="223"/>
      <c r="K186" s="391"/>
      <c r="L186" s="391"/>
      <c r="M186" s="223"/>
      <c r="N186" s="391"/>
      <c r="O186" s="391"/>
      <c r="P186" s="223"/>
      <c r="Q186" s="391"/>
      <c r="R186" s="391"/>
      <c r="S186" s="223"/>
      <c r="T186" s="391"/>
      <c r="U186" s="391"/>
      <c r="V186" s="223"/>
      <c r="W186" s="391"/>
      <c r="X186" s="391"/>
      <c r="Y186" s="223"/>
      <c r="Z186" s="391"/>
      <c r="AA186" s="391"/>
      <c r="AB186" s="223"/>
      <c r="AC186" s="391"/>
      <c r="AD186" s="391"/>
      <c r="AE186" s="223"/>
      <c r="AF186" s="391"/>
      <c r="AG186" s="391"/>
      <c r="AH186" s="223"/>
      <c r="AI186" s="391"/>
      <c r="AJ186" s="391"/>
      <c r="AK186" s="344"/>
      <c r="AL186" s="391"/>
      <c r="AM186" s="391"/>
      <c r="AN186" s="223"/>
      <c r="AO186" s="391"/>
      <c r="AP186" s="391"/>
      <c r="AQ186" s="223"/>
      <c r="AR186" s="384"/>
    </row>
    <row r="187" spans="1:44" s="310" customFormat="1" ht="114.75" customHeight="1" thickBot="1">
      <c r="A187" s="766"/>
      <c r="B187" s="777"/>
      <c r="C187" s="777"/>
      <c r="D187" s="305" t="s">
        <v>43</v>
      </c>
      <c r="E187" s="227">
        <f t="shared" si="480"/>
        <v>0</v>
      </c>
      <c r="F187" s="227">
        <f t="shared" si="480"/>
        <v>0</v>
      </c>
      <c r="G187" s="372"/>
      <c r="H187" s="395"/>
      <c r="I187" s="395"/>
      <c r="J187" s="372"/>
      <c r="K187" s="395"/>
      <c r="L187" s="395"/>
      <c r="M187" s="372"/>
      <c r="N187" s="395"/>
      <c r="O187" s="395"/>
      <c r="P187" s="372"/>
      <c r="Q187" s="395"/>
      <c r="R187" s="395"/>
      <c r="S187" s="372"/>
      <c r="T187" s="395"/>
      <c r="U187" s="395"/>
      <c r="V187" s="372"/>
      <c r="W187" s="395"/>
      <c r="X187" s="395"/>
      <c r="Y187" s="372"/>
      <c r="Z187" s="395"/>
      <c r="AA187" s="395"/>
      <c r="AB187" s="372"/>
      <c r="AC187" s="395"/>
      <c r="AD187" s="395"/>
      <c r="AE187" s="372"/>
      <c r="AF187" s="395"/>
      <c r="AG187" s="395"/>
      <c r="AH187" s="372"/>
      <c r="AI187" s="395"/>
      <c r="AJ187" s="395"/>
      <c r="AK187" s="376"/>
      <c r="AL187" s="395"/>
      <c r="AM187" s="395"/>
      <c r="AN187" s="372"/>
      <c r="AO187" s="395"/>
      <c r="AP187" s="395"/>
      <c r="AQ187" s="372"/>
      <c r="AR187" s="428"/>
    </row>
    <row r="188" spans="1:44" s="310" customFormat="1" ht="109.5" customHeight="1">
      <c r="A188" s="764" t="s">
        <v>310</v>
      </c>
      <c r="B188" s="775" t="s">
        <v>482</v>
      </c>
      <c r="C188" s="775"/>
      <c r="D188" s="303" t="s">
        <v>41</v>
      </c>
      <c r="E188" s="219">
        <f>H188+K188+N188+Q188+T188+W188+Z188+AC188+AF188+AI188+AL188+AO188</f>
        <v>200</v>
      </c>
      <c r="F188" s="219">
        <f>I188+L188+O188+R188+U188+X188+AA188+AD188+AG188+AJ188+AM188+AP188</f>
        <v>0</v>
      </c>
      <c r="G188" s="221">
        <f>F188/E188</f>
        <v>0</v>
      </c>
      <c r="H188" s="219">
        <f>H189+H190+H191+H192+H193+H194</f>
        <v>0</v>
      </c>
      <c r="I188" s="219">
        <f>I189+I190+I191+I192+I193+I194</f>
        <v>0</v>
      </c>
      <c r="J188" s="382"/>
      <c r="K188" s="219">
        <f>K189+K190+K191+K192+K193+K194</f>
        <v>0</v>
      </c>
      <c r="L188" s="219">
        <f>L189+L190+L191+L192+L193+L194</f>
        <v>0</v>
      </c>
      <c r="M188" s="220"/>
      <c r="N188" s="219">
        <f>N189+N190+N191+N192+N193+N194</f>
        <v>0</v>
      </c>
      <c r="O188" s="219">
        <f>O189+O190+O191+O192+O193+O194</f>
        <v>0</v>
      </c>
      <c r="P188" s="380"/>
      <c r="Q188" s="219">
        <f>Q189+Q190+Q191+Q192+Q193+Q194</f>
        <v>200</v>
      </c>
      <c r="R188" s="219">
        <f>R189+R190+R191+R192+R193+R194</f>
        <v>0</v>
      </c>
      <c r="S188" s="220"/>
      <c r="T188" s="219">
        <f>T189+T190+T191+T192+T193+T194</f>
        <v>0</v>
      </c>
      <c r="U188" s="219">
        <f>U189+U190+U191+U192+U193+U194</f>
        <v>0</v>
      </c>
      <c r="V188" s="382"/>
      <c r="W188" s="219">
        <f>W189+W190+W191+W192+W193+W194</f>
        <v>0</v>
      </c>
      <c r="X188" s="219">
        <f>X189+X190+X191+X192+X193+X194</f>
        <v>0</v>
      </c>
      <c r="Y188" s="220"/>
      <c r="Z188" s="219">
        <f t="shared" ref="Z188:AA188" si="484">Z189+Z190+Z191+Z192+Z193+Z194</f>
        <v>0</v>
      </c>
      <c r="AA188" s="219">
        <f t="shared" si="484"/>
        <v>0</v>
      </c>
      <c r="AB188" s="220"/>
      <c r="AC188" s="219">
        <f t="shared" ref="AC188:AD188" si="485">AC189+AC190+AC191+AC192+AC193+AC194</f>
        <v>0</v>
      </c>
      <c r="AD188" s="219">
        <f t="shared" si="485"/>
        <v>0</v>
      </c>
      <c r="AE188" s="220">
        <v>0</v>
      </c>
      <c r="AF188" s="219">
        <f t="shared" ref="AF188:AG188" si="486">AF189+AF190+AF191+AF192+AF193+AF194</f>
        <v>0</v>
      </c>
      <c r="AG188" s="219">
        <f t="shared" si="486"/>
        <v>0</v>
      </c>
      <c r="AH188" s="220"/>
      <c r="AI188" s="219">
        <f t="shared" ref="AI188:AJ188" si="487">AI189+AI190+AI191+AI192+AI193+AI194</f>
        <v>0</v>
      </c>
      <c r="AJ188" s="219">
        <f t="shared" si="487"/>
        <v>0</v>
      </c>
      <c r="AK188" s="221"/>
      <c r="AL188" s="219">
        <f t="shared" ref="AL188:AM188" si="488">AL189+AL190+AL191+AL192+AL193+AL194</f>
        <v>0</v>
      </c>
      <c r="AM188" s="219">
        <f t="shared" si="488"/>
        <v>0</v>
      </c>
      <c r="AN188" s="382"/>
      <c r="AO188" s="219">
        <f>AO189+AO190+AO191+AO192+AO193+AO194</f>
        <v>0</v>
      </c>
      <c r="AP188" s="219">
        <f>AP189+AP190+AP191+AP192+AP193+AP194</f>
        <v>0</v>
      </c>
      <c r="AQ188" s="382"/>
      <c r="AR188" s="379"/>
    </row>
    <row r="189" spans="1:44" s="310" customFormat="1" ht="99.75" customHeight="1">
      <c r="A189" s="765"/>
      <c r="B189" s="776"/>
      <c r="C189" s="776"/>
      <c r="D189" s="332" t="s">
        <v>37</v>
      </c>
      <c r="E189" s="333">
        <f>H189+K189+N189+Q189+T189+W189+Z189+AC189+AF189+AI189+AL189+AO189</f>
        <v>0</v>
      </c>
      <c r="F189" s="333">
        <f>I189+L189+O189+R189+U189+X189+AA189+AD189+AG189+AJ189+AM189+AP189</f>
        <v>0</v>
      </c>
      <c r="G189" s="223"/>
      <c r="H189" s="391"/>
      <c r="I189" s="391"/>
      <c r="J189" s="223"/>
      <c r="K189" s="391"/>
      <c r="L189" s="391"/>
      <c r="M189" s="223"/>
      <c r="N189" s="391"/>
      <c r="O189" s="391"/>
      <c r="P189" s="223"/>
      <c r="Q189" s="391"/>
      <c r="R189" s="391"/>
      <c r="S189" s="223"/>
      <c r="T189" s="391"/>
      <c r="U189" s="391"/>
      <c r="V189" s="223"/>
      <c r="W189" s="391"/>
      <c r="X189" s="391"/>
      <c r="Y189" s="223"/>
      <c r="Z189" s="391"/>
      <c r="AA189" s="391"/>
      <c r="AB189" s="223"/>
      <c r="AC189" s="391"/>
      <c r="AD189" s="391"/>
      <c r="AE189" s="220"/>
      <c r="AF189" s="391"/>
      <c r="AG189" s="391"/>
      <c r="AH189" s="223"/>
      <c r="AI189" s="391"/>
      <c r="AJ189" s="391"/>
      <c r="AK189" s="344"/>
      <c r="AL189" s="391"/>
      <c r="AM189" s="391"/>
      <c r="AN189" s="223"/>
      <c r="AO189" s="391"/>
      <c r="AP189" s="391"/>
      <c r="AQ189" s="223"/>
      <c r="AR189" s="384"/>
    </row>
    <row r="190" spans="1:44" s="310" customFormat="1" ht="128.25" customHeight="1">
      <c r="A190" s="765"/>
      <c r="B190" s="776"/>
      <c r="C190" s="776"/>
      <c r="D190" s="331" t="s">
        <v>2</v>
      </c>
      <c r="E190" s="333">
        <f t="shared" ref="E190:F194" si="489">H190+K190+N190+Q190+T190+W190+Z190+AC190+AF190+AI190+AL190+AO190</f>
        <v>0</v>
      </c>
      <c r="F190" s="333">
        <f t="shared" si="489"/>
        <v>0</v>
      </c>
      <c r="G190" s="223"/>
      <c r="H190" s="391"/>
      <c r="I190" s="391"/>
      <c r="J190" s="223"/>
      <c r="K190" s="391"/>
      <c r="L190" s="391"/>
      <c r="M190" s="223"/>
      <c r="N190" s="391"/>
      <c r="O190" s="391"/>
      <c r="P190" s="223"/>
      <c r="Q190" s="391"/>
      <c r="R190" s="391"/>
      <c r="S190" s="223"/>
      <c r="T190" s="391"/>
      <c r="U190" s="391"/>
      <c r="V190" s="223"/>
      <c r="W190" s="391"/>
      <c r="X190" s="391"/>
      <c r="Y190" s="223"/>
      <c r="Z190" s="391"/>
      <c r="AA190" s="391"/>
      <c r="AB190" s="223"/>
      <c r="AC190" s="391"/>
      <c r="AD190" s="391"/>
      <c r="AE190" s="220"/>
      <c r="AF190" s="391"/>
      <c r="AG190" s="391"/>
      <c r="AH190" s="223"/>
      <c r="AI190" s="391"/>
      <c r="AJ190" s="391"/>
      <c r="AK190" s="344"/>
      <c r="AL190" s="391"/>
      <c r="AM190" s="391"/>
      <c r="AN190" s="223"/>
      <c r="AO190" s="391"/>
      <c r="AP190" s="391"/>
      <c r="AQ190" s="223"/>
      <c r="AR190" s="384"/>
    </row>
    <row r="191" spans="1:44" s="310" customFormat="1" ht="152.25" customHeight="1" thickBot="1">
      <c r="A191" s="765"/>
      <c r="B191" s="776"/>
      <c r="C191" s="776"/>
      <c r="D191" s="331" t="s">
        <v>284</v>
      </c>
      <c r="E191" s="333">
        <f t="shared" si="489"/>
        <v>200</v>
      </c>
      <c r="F191" s="333">
        <f t="shared" si="489"/>
        <v>0</v>
      </c>
      <c r="G191" s="220">
        <f t="shared" ref="G191" si="490">F191/E191</f>
        <v>0</v>
      </c>
      <c r="H191" s="391"/>
      <c r="I191" s="391"/>
      <c r="J191" s="223"/>
      <c r="K191" s="391">
        <v>0</v>
      </c>
      <c r="L191" s="391"/>
      <c r="M191" s="220"/>
      <c r="N191" s="391"/>
      <c r="O191" s="391">
        <v>0</v>
      </c>
      <c r="P191" s="344"/>
      <c r="Q191" s="391">
        <v>200</v>
      </c>
      <c r="R191" s="391"/>
      <c r="S191" s="220"/>
      <c r="T191" s="391"/>
      <c r="U191" s="391"/>
      <c r="V191" s="223"/>
      <c r="W191" s="391"/>
      <c r="X191" s="391"/>
      <c r="Y191" s="223"/>
      <c r="Z191" s="391"/>
      <c r="AA191" s="391"/>
      <c r="AB191" s="220"/>
      <c r="AC191" s="391">
        <v>0</v>
      </c>
      <c r="AD191" s="391"/>
      <c r="AE191" s="220">
        <v>0</v>
      </c>
      <c r="AF191" s="391"/>
      <c r="AG191" s="391"/>
      <c r="AH191" s="223"/>
      <c r="AI191" s="391">
        <v>0</v>
      </c>
      <c r="AJ191" s="391">
        <v>0</v>
      </c>
      <c r="AK191" s="220"/>
      <c r="AL191" s="391"/>
      <c r="AM191" s="391"/>
      <c r="AN191" s="223"/>
      <c r="AO191" s="391"/>
      <c r="AP191" s="391"/>
      <c r="AQ191" s="223"/>
      <c r="AR191" s="374"/>
    </row>
    <row r="192" spans="1:44" s="310" customFormat="1" ht="379.5" customHeight="1">
      <c r="A192" s="765"/>
      <c r="B192" s="776"/>
      <c r="C192" s="776"/>
      <c r="D192" s="331" t="s">
        <v>292</v>
      </c>
      <c r="E192" s="219">
        <f t="shared" si="489"/>
        <v>0</v>
      </c>
      <c r="F192" s="219">
        <f t="shared" si="489"/>
        <v>0</v>
      </c>
      <c r="G192" s="223"/>
      <c r="H192" s="391"/>
      <c r="I192" s="391"/>
      <c r="J192" s="223"/>
      <c r="K192" s="391"/>
      <c r="L192" s="391"/>
      <c r="M192" s="223"/>
      <c r="N192" s="391"/>
      <c r="O192" s="391"/>
      <c r="P192" s="223"/>
      <c r="Q192" s="391"/>
      <c r="R192" s="391"/>
      <c r="S192" s="223"/>
      <c r="T192" s="391"/>
      <c r="U192" s="391"/>
      <c r="V192" s="223"/>
      <c r="W192" s="391"/>
      <c r="X192" s="391"/>
      <c r="Y192" s="223"/>
      <c r="Z192" s="391"/>
      <c r="AA192" s="391"/>
      <c r="AB192" s="223"/>
      <c r="AC192" s="391"/>
      <c r="AD192" s="391"/>
      <c r="AE192" s="220"/>
      <c r="AF192" s="391"/>
      <c r="AG192" s="391"/>
      <c r="AH192" s="223"/>
      <c r="AI192" s="391"/>
      <c r="AJ192" s="391"/>
      <c r="AK192" s="344"/>
      <c r="AL192" s="391"/>
      <c r="AM192" s="391"/>
      <c r="AN192" s="223"/>
      <c r="AO192" s="391"/>
      <c r="AP192" s="391"/>
      <c r="AQ192" s="223"/>
      <c r="AR192" s="384"/>
    </row>
    <row r="193" spans="1:44" s="310" customFormat="1" ht="77.25" customHeight="1">
      <c r="A193" s="765"/>
      <c r="B193" s="776"/>
      <c r="C193" s="776"/>
      <c r="D193" s="331" t="s">
        <v>285</v>
      </c>
      <c r="E193" s="333">
        <f t="shared" si="489"/>
        <v>0</v>
      </c>
      <c r="F193" s="333">
        <f t="shared" si="489"/>
        <v>0</v>
      </c>
      <c r="G193" s="223"/>
      <c r="H193" s="391"/>
      <c r="I193" s="391"/>
      <c r="J193" s="223"/>
      <c r="K193" s="391"/>
      <c r="L193" s="391"/>
      <c r="M193" s="223"/>
      <c r="N193" s="391"/>
      <c r="O193" s="391"/>
      <c r="P193" s="223"/>
      <c r="Q193" s="391"/>
      <c r="R193" s="391"/>
      <c r="S193" s="223"/>
      <c r="T193" s="391"/>
      <c r="U193" s="391"/>
      <c r="V193" s="223"/>
      <c r="W193" s="391"/>
      <c r="X193" s="391"/>
      <c r="Y193" s="223"/>
      <c r="Z193" s="391"/>
      <c r="AA193" s="391"/>
      <c r="AB193" s="223"/>
      <c r="AC193" s="391"/>
      <c r="AD193" s="391"/>
      <c r="AE193" s="223"/>
      <c r="AF193" s="391"/>
      <c r="AG193" s="391"/>
      <c r="AH193" s="223"/>
      <c r="AI193" s="391"/>
      <c r="AJ193" s="391"/>
      <c r="AK193" s="344"/>
      <c r="AL193" s="391"/>
      <c r="AM193" s="391"/>
      <c r="AN193" s="223"/>
      <c r="AO193" s="391"/>
      <c r="AP193" s="391"/>
      <c r="AQ193" s="223"/>
      <c r="AR193" s="384"/>
    </row>
    <row r="194" spans="1:44" s="310" customFormat="1" ht="120.75" customHeight="1" thickBot="1">
      <c r="A194" s="766"/>
      <c r="B194" s="777"/>
      <c r="C194" s="777"/>
      <c r="D194" s="305" t="s">
        <v>43</v>
      </c>
      <c r="E194" s="227">
        <f t="shared" si="489"/>
        <v>0</v>
      </c>
      <c r="F194" s="227">
        <f t="shared" si="489"/>
        <v>0</v>
      </c>
      <c r="G194" s="372"/>
      <c r="H194" s="395"/>
      <c r="I194" s="395"/>
      <c r="J194" s="372"/>
      <c r="K194" s="395"/>
      <c r="L194" s="395"/>
      <c r="M194" s="372"/>
      <c r="N194" s="395"/>
      <c r="O194" s="395"/>
      <c r="P194" s="372"/>
      <c r="Q194" s="395"/>
      <c r="R194" s="395"/>
      <c r="S194" s="372"/>
      <c r="T194" s="395"/>
      <c r="U194" s="395"/>
      <c r="V194" s="372"/>
      <c r="W194" s="395"/>
      <c r="X194" s="395"/>
      <c r="Y194" s="372"/>
      <c r="Z194" s="395"/>
      <c r="AA194" s="395"/>
      <c r="AB194" s="372"/>
      <c r="AC194" s="395"/>
      <c r="AD194" s="395"/>
      <c r="AE194" s="372"/>
      <c r="AF194" s="395"/>
      <c r="AG194" s="395"/>
      <c r="AH194" s="372"/>
      <c r="AI194" s="395"/>
      <c r="AJ194" s="395"/>
      <c r="AK194" s="376"/>
      <c r="AL194" s="395"/>
      <c r="AM194" s="395"/>
      <c r="AN194" s="372"/>
      <c r="AO194" s="395"/>
      <c r="AP194" s="395"/>
      <c r="AQ194" s="372"/>
      <c r="AR194" s="429"/>
    </row>
    <row r="195" spans="1:44" s="310" customFormat="1" ht="105" customHeight="1">
      <c r="A195" s="764" t="s">
        <v>311</v>
      </c>
      <c r="B195" s="775" t="s">
        <v>522</v>
      </c>
      <c r="C195" s="775"/>
      <c r="D195" s="303" t="s">
        <v>41</v>
      </c>
      <c r="E195" s="219">
        <f>H195+K195+N195+Q195+T195+W195+Z195+AC195+AF195+AI195+AL195+AO195</f>
        <v>79.099999999999994</v>
      </c>
      <c r="F195" s="219">
        <f>I195+L195+O195+R195+U195+X195+AA195+AD195+AG195+AJ195+AM195+AP195</f>
        <v>79.099999999999994</v>
      </c>
      <c r="G195" s="221">
        <v>1</v>
      </c>
      <c r="H195" s="219">
        <f>H196+H197+H198+H199+H200+H201</f>
        <v>0</v>
      </c>
      <c r="I195" s="219">
        <f>I196+I197+I198+I199+I200+I201</f>
        <v>0</v>
      </c>
      <c r="J195" s="382"/>
      <c r="K195" s="219">
        <f>K196+K197+K198+K199+K200+K201</f>
        <v>0</v>
      </c>
      <c r="L195" s="219">
        <f>L196+L197+L198+L199+L200+L201</f>
        <v>0</v>
      </c>
      <c r="M195" s="220"/>
      <c r="N195" s="219">
        <f>N196+N197+N198+N199+N200+N201</f>
        <v>79.099999999999994</v>
      </c>
      <c r="O195" s="219">
        <f>O196+O197+O198+O199+O200+O201</f>
        <v>79.099999999999994</v>
      </c>
      <c r="P195" s="380"/>
      <c r="Q195" s="219">
        <f>Q196+Q197+Q198+Q199+Q200+Q201</f>
        <v>0</v>
      </c>
      <c r="R195" s="219">
        <f>R196+R197+R198+R199+R200+R201</f>
        <v>0</v>
      </c>
      <c r="S195" s="220"/>
      <c r="T195" s="219">
        <f>T196+T197+T198+T199+T200+T201</f>
        <v>0</v>
      </c>
      <c r="U195" s="219">
        <f>U196+U197+U198+U199+U200+U201</f>
        <v>0</v>
      </c>
      <c r="V195" s="382"/>
      <c r="W195" s="219">
        <f>W196+W197+W198+W199+W200+W201</f>
        <v>0</v>
      </c>
      <c r="X195" s="219">
        <f>X196+X197+X198+X199+X200+X201</f>
        <v>0</v>
      </c>
      <c r="Y195" s="220"/>
      <c r="Z195" s="219">
        <f t="shared" ref="Z195:AA195" si="491">Z196+Z197+Z198+Z199+Z200+Z201</f>
        <v>0</v>
      </c>
      <c r="AA195" s="219">
        <f t="shared" si="491"/>
        <v>0</v>
      </c>
      <c r="AB195" s="382"/>
      <c r="AC195" s="219">
        <f t="shared" ref="AC195:AD195" si="492">AC196+AC197+AC198+AC199+AC200+AC201</f>
        <v>0</v>
      </c>
      <c r="AD195" s="219">
        <f t="shared" si="492"/>
        <v>0</v>
      </c>
      <c r="AE195" s="382"/>
      <c r="AF195" s="219">
        <f t="shared" ref="AF195:AG195" si="493">AF196+AF197+AF198+AF199+AF200+AF201</f>
        <v>0</v>
      </c>
      <c r="AG195" s="219">
        <f t="shared" si="493"/>
        <v>0</v>
      </c>
      <c r="AH195" s="220" t="e">
        <f>AG195/AF195</f>
        <v>#DIV/0!</v>
      </c>
      <c r="AI195" s="219">
        <f t="shared" ref="AI195:AJ195" si="494">AI196+AI197+AI198+AI199+AI200+AI201</f>
        <v>0</v>
      </c>
      <c r="AJ195" s="219">
        <f t="shared" si="494"/>
        <v>0</v>
      </c>
      <c r="AK195" s="221"/>
      <c r="AL195" s="219">
        <f t="shared" ref="AL195:AM195" si="495">AL196+AL197+AL198+AL199+AL200+AL201</f>
        <v>0</v>
      </c>
      <c r="AM195" s="219">
        <f t="shared" si="495"/>
        <v>0</v>
      </c>
      <c r="AN195" s="382"/>
      <c r="AO195" s="219">
        <f>AO196+AO197+AO198+AO199+AO200+AO201</f>
        <v>0</v>
      </c>
      <c r="AP195" s="219">
        <f>AP196+AP197+AP198+AP199+AP200+AP201</f>
        <v>0</v>
      </c>
      <c r="AQ195" s="382"/>
      <c r="AR195" s="430" t="s">
        <v>528</v>
      </c>
    </row>
    <row r="196" spans="1:44" s="310" customFormat="1" ht="125.25" customHeight="1">
      <c r="A196" s="765"/>
      <c r="B196" s="776"/>
      <c r="C196" s="776"/>
      <c r="D196" s="332" t="s">
        <v>37</v>
      </c>
      <c r="E196" s="333">
        <f>H196+K196+N196+Q196+T196+W196+Z196+AC196+AF196+AI196+AL196+AO196</f>
        <v>0</v>
      </c>
      <c r="F196" s="333">
        <f>I196+L196+O196+R196+U196+X196+AA196+AD196+AG196+AJ196+AM196+AP196</f>
        <v>0</v>
      </c>
      <c r="G196" s="223"/>
      <c r="H196" s="391"/>
      <c r="I196" s="391"/>
      <c r="J196" s="223"/>
      <c r="K196" s="391"/>
      <c r="L196" s="391"/>
      <c r="M196" s="223"/>
      <c r="N196" s="391"/>
      <c r="O196" s="391"/>
      <c r="P196" s="223"/>
      <c r="Q196" s="391"/>
      <c r="R196" s="391"/>
      <c r="S196" s="223"/>
      <c r="T196" s="391"/>
      <c r="U196" s="391"/>
      <c r="V196" s="223"/>
      <c r="W196" s="391"/>
      <c r="X196" s="391"/>
      <c r="Y196" s="223"/>
      <c r="Z196" s="391"/>
      <c r="AA196" s="391"/>
      <c r="AB196" s="223"/>
      <c r="AC196" s="391"/>
      <c r="AD196" s="391"/>
      <c r="AE196" s="223"/>
      <c r="AF196" s="391"/>
      <c r="AG196" s="391"/>
      <c r="AH196" s="223"/>
      <c r="AI196" s="391"/>
      <c r="AJ196" s="391"/>
      <c r="AK196" s="344"/>
      <c r="AL196" s="391"/>
      <c r="AM196" s="391"/>
      <c r="AN196" s="223"/>
      <c r="AO196" s="391"/>
      <c r="AP196" s="391"/>
      <c r="AQ196" s="223"/>
      <c r="AR196" s="384"/>
    </row>
    <row r="197" spans="1:44" s="310" customFormat="1" ht="409.5" customHeight="1">
      <c r="A197" s="765"/>
      <c r="B197" s="776"/>
      <c r="C197" s="776"/>
      <c r="D197" s="331" t="s">
        <v>2</v>
      </c>
      <c r="E197" s="333">
        <f t="shared" ref="E197:F201" si="496">H197+K197+N197+Q197+T197+W197+Z197+AC197+AF197+AI197+AL197+AO197</f>
        <v>79.099999999999994</v>
      </c>
      <c r="F197" s="333">
        <f t="shared" si="496"/>
        <v>79.099999999999994</v>
      </c>
      <c r="G197" s="220">
        <v>1</v>
      </c>
      <c r="H197" s="391"/>
      <c r="I197" s="391"/>
      <c r="J197" s="223"/>
      <c r="K197" s="391"/>
      <c r="L197" s="391"/>
      <c r="M197" s="223"/>
      <c r="N197" s="391">
        <v>79.099999999999994</v>
      </c>
      <c r="O197" s="391">
        <v>79.099999999999994</v>
      </c>
      <c r="P197" s="223"/>
      <c r="Q197" s="391"/>
      <c r="R197" s="391"/>
      <c r="S197" s="223"/>
      <c r="T197" s="391"/>
      <c r="U197" s="391"/>
      <c r="V197" s="223"/>
      <c r="W197" s="391"/>
      <c r="X197" s="391"/>
      <c r="Y197" s="223"/>
      <c r="Z197" s="391"/>
      <c r="AA197" s="391"/>
      <c r="AB197" s="223"/>
      <c r="AC197" s="391"/>
      <c r="AD197" s="391"/>
      <c r="AE197" s="223"/>
      <c r="AF197" s="391"/>
      <c r="AG197" s="391"/>
      <c r="AH197" s="223"/>
      <c r="AI197" s="391"/>
      <c r="AJ197" s="391"/>
      <c r="AK197" s="344"/>
      <c r="AL197" s="391"/>
      <c r="AM197" s="391"/>
      <c r="AN197" s="223"/>
      <c r="AO197" s="391"/>
      <c r="AP197" s="391"/>
      <c r="AQ197" s="223"/>
      <c r="AR197" s="281" t="s">
        <v>518</v>
      </c>
    </row>
    <row r="198" spans="1:44" s="310" customFormat="1" ht="198.75" customHeight="1" thickBot="1">
      <c r="A198" s="765"/>
      <c r="B198" s="776"/>
      <c r="C198" s="776"/>
      <c r="D198" s="331" t="s">
        <v>284</v>
      </c>
      <c r="E198" s="333">
        <f t="shared" si="496"/>
        <v>0</v>
      </c>
      <c r="F198" s="333">
        <f t="shared" si="496"/>
        <v>0</v>
      </c>
      <c r="G198" s="220">
        <v>0</v>
      </c>
      <c r="H198" s="391"/>
      <c r="I198" s="391"/>
      <c r="J198" s="223"/>
      <c r="K198" s="391"/>
      <c r="L198" s="391"/>
      <c r="M198" s="220"/>
      <c r="N198" s="391">
        <v>0</v>
      </c>
      <c r="O198" s="391">
        <v>0</v>
      </c>
      <c r="P198" s="344"/>
      <c r="Q198" s="391"/>
      <c r="R198" s="391"/>
      <c r="S198" s="220"/>
      <c r="T198" s="391"/>
      <c r="U198" s="391"/>
      <c r="V198" s="223"/>
      <c r="W198" s="391">
        <v>0</v>
      </c>
      <c r="X198" s="391"/>
      <c r="Y198" s="223"/>
      <c r="Z198" s="391"/>
      <c r="AA198" s="391"/>
      <c r="AB198" s="223"/>
      <c r="AC198" s="391"/>
      <c r="AD198" s="391"/>
      <c r="AE198" s="223"/>
      <c r="AF198" s="333">
        <v>0</v>
      </c>
      <c r="AG198" s="333"/>
      <c r="AH198" s="220" t="e">
        <f t="shared" ref="AH198" si="497">AG198/AF198</f>
        <v>#DIV/0!</v>
      </c>
      <c r="AI198" s="391">
        <v>0</v>
      </c>
      <c r="AJ198" s="391">
        <v>0</v>
      </c>
      <c r="AK198" s="220"/>
      <c r="AL198" s="391"/>
      <c r="AM198" s="391"/>
      <c r="AN198" s="223"/>
      <c r="AO198" s="391"/>
      <c r="AP198" s="391"/>
      <c r="AQ198" s="223"/>
      <c r="AR198" s="281"/>
    </row>
    <row r="199" spans="1:44" s="310" customFormat="1" ht="206.25" customHeight="1">
      <c r="A199" s="765"/>
      <c r="B199" s="776"/>
      <c r="C199" s="776"/>
      <c r="D199" s="331" t="s">
        <v>292</v>
      </c>
      <c r="E199" s="219">
        <f t="shared" si="496"/>
        <v>0</v>
      </c>
      <c r="F199" s="219">
        <f t="shared" si="496"/>
        <v>0</v>
      </c>
      <c r="G199" s="223"/>
      <c r="H199" s="391"/>
      <c r="I199" s="391"/>
      <c r="J199" s="223"/>
      <c r="K199" s="391"/>
      <c r="L199" s="391"/>
      <c r="M199" s="223"/>
      <c r="N199" s="391"/>
      <c r="O199" s="391"/>
      <c r="P199" s="223"/>
      <c r="Q199" s="391"/>
      <c r="R199" s="391"/>
      <c r="S199" s="223"/>
      <c r="T199" s="391"/>
      <c r="U199" s="391"/>
      <c r="V199" s="223"/>
      <c r="W199" s="391"/>
      <c r="X199" s="391"/>
      <c r="Y199" s="223"/>
      <c r="Z199" s="391"/>
      <c r="AA199" s="391"/>
      <c r="AB199" s="223"/>
      <c r="AC199" s="391"/>
      <c r="AD199" s="391"/>
      <c r="AE199" s="223"/>
      <c r="AF199" s="391"/>
      <c r="AG199" s="391"/>
      <c r="AH199" s="223"/>
      <c r="AI199" s="391"/>
      <c r="AJ199" s="391"/>
      <c r="AK199" s="344"/>
      <c r="AL199" s="391"/>
      <c r="AM199" s="391"/>
      <c r="AN199" s="223"/>
      <c r="AO199" s="391"/>
      <c r="AP199" s="391"/>
      <c r="AQ199" s="223"/>
      <c r="AR199" s="384"/>
    </row>
    <row r="200" spans="1:44" s="310" customFormat="1" ht="165" customHeight="1">
      <c r="A200" s="765"/>
      <c r="B200" s="776"/>
      <c r="C200" s="776"/>
      <c r="D200" s="331" t="s">
        <v>285</v>
      </c>
      <c r="E200" s="333">
        <f t="shared" si="496"/>
        <v>0</v>
      </c>
      <c r="F200" s="333">
        <f t="shared" si="496"/>
        <v>0</v>
      </c>
      <c r="G200" s="223"/>
      <c r="H200" s="391"/>
      <c r="I200" s="391"/>
      <c r="J200" s="223"/>
      <c r="K200" s="391"/>
      <c r="L200" s="391"/>
      <c r="M200" s="223"/>
      <c r="N200" s="391"/>
      <c r="O200" s="391"/>
      <c r="P200" s="223"/>
      <c r="Q200" s="391"/>
      <c r="R200" s="391"/>
      <c r="S200" s="223"/>
      <c r="T200" s="391"/>
      <c r="U200" s="391"/>
      <c r="V200" s="223"/>
      <c r="W200" s="391"/>
      <c r="X200" s="391"/>
      <c r="Y200" s="223"/>
      <c r="Z200" s="391"/>
      <c r="AA200" s="391"/>
      <c r="AB200" s="223"/>
      <c r="AC200" s="391"/>
      <c r="AD200" s="391"/>
      <c r="AE200" s="223"/>
      <c r="AF200" s="391"/>
      <c r="AG200" s="391"/>
      <c r="AH200" s="223"/>
      <c r="AI200" s="391"/>
      <c r="AJ200" s="391"/>
      <c r="AK200" s="344"/>
      <c r="AL200" s="391"/>
      <c r="AM200" s="391"/>
      <c r="AN200" s="223"/>
      <c r="AO200" s="391"/>
      <c r="AP200" s="391"/>
      <c r="AQ200" s="223"/>
      <c r="AR200" s="384"/>
    </row>
    <row r="201" spans="1:44" s="310" customFormat="1" ht="165" customHeight="1" thickBot="1">
      <c r="A201" s="766"/>
      <c r="B201" s="777"/>
      <c r="C201" s="777"/>
      <c r="D201" s="305" t="s">
        <v>43</v>
      </c>
      <c r="E201" s="227">
        <f t="shared" si="496"/>
        <v>0</v>
      </c>
      <c r="F201" s="227">
        <f t="shared" si="496"/>
        <v>0</v>
      </c>
      <c r="G201" s="372"/>
      <c r="H201" s="395"/>
      <c r="I201" s="395"/>
      <c r="J201" s="372"/>
      <c r="K201" s="395"/>
      <c r="L201" s="395"/>
      <c r="M201" s="372"/>
      <c r="N201" s="395"/>
      <c r="O201" s="395"/>
      <c r="P201" s="372"/>
      <c r="Q201" s="395"/>
      <c r="R201" s="395"/>
      <c r="S201" s="372"/>
      <c r="T201" s="395"/>
      <c r="U201" s="395"/>
      <c r="V201" s="372"/>
      <c r="W201" s="395"/>
      <c r="X201" s="395"/>
      <c r="Y201" s="372"/>
      <c r="Z201" s="395"/>
      <c r="AA201" s="395"/>
      <c r="AB201" s="372"/>
      <c r="AC201" s="395"/>
      <c r="AD201" s="395"/>
      <c r="AE201" s="372"/>
      <c r="AF201" s="395"/>
      <c r="AG201" s="395"/>
      <c r="AH201" s="372"/>
      <c r="AI201" s="395"/>
      <c r="AJ201" s="395"/>
      <c r="AK201" s="376"/>
      <c r="AL201" s="395"/>
      <c r="AM201" s="395"/>
      <c r="AN201" s="372"/>
      <c r="AO201" s="395"/>
      <c r="AP201" s="395"/>
      <c r="AQ201" s="372"/>
      <c r="AR201" s="431"/>
    </row>
    <row r="202" spans="1:44" s="310" customFormat="1" ht="165" hidden="1" customHeight="1">
      <c r="A202" s="764" t="s">
        <v>312</v>
      </c>
      <c r="B202" s="770" t="s">
        <v>443</v>
      </c>
      <c r="C202" s="432"/>
      <c r="D202" s="303" t="s">
        <v>41</v>
      </c>
      <c r="E202" s="219">
        <f>H202+K202+N202+Q202+T202+W202+Z202+AC202+AF202+AI202+AL202+AO202</f>
        <v>0</v>
      </c>
      <c r="F202" s="219">
        <f>I202+L202+O202+R202+U202+X202+AA202+AD202+AG202+AJ202+AM202+AP202</f>
        <v>0</v>
      </c>
      <c r="G202" s="220">
        <v>1</v>
      </c>
      <c r="H202" s="333"/>
      <c r="I202" s="333"/>
      <c r="J202" s="223"/>
      <c r="K202" s="333"/>
      <c r="L202" s="333"/>
      <c r="M202" s="223"/>
      <c r="N202" s="333"/>
      <c r="O202" s="333"/>
      <c r="P202" s="223"/>
      <c r="Q202" s="333"/>
      <c r="R202" s="333"/>
      <c r="S202" s="223"/>
      <c r="T202" s="333"/>
      <c r="U202" s="333"/>
      <c r="V202" s="223"/>
      <c r="W202" s="333"/>
      <c r="X202" s="333"/>
      <c r="Y202" s="223"/>
      <c r="Z202" s="333"/>
      <c r="AA202" s="333"/>
      <c r="AB202" s="223"/>
      <c r="AC202" s="333"/>
      <c r="AD202" s="333"/>
      <c r="AE202" s="223"/>
      <c r="AF202" s="333"/>
      <c r="AG202" s="333"/>
      <c r="AH202" s="223"/>
      <c r="AI202" s="333"/>
      <c r="AJ202" s="333"/>
      <c r="AK202" s="344"/>
      <c r="AL202" s="333">
        <f>AL203+AL204+AL205+AL207+AL208</f>
        <v>0</v>
      </c>
      <c r="AM202" s="333">
        <f>AM203+AM204+AM205+AM207+AM208</f>
        <v>0</v>
      </c>
      <c r="AN202" s="223"/>
      <c r="AO202" s="333">
        <f>AO203+AO204+AO205+AO207+AO208</f>
        <v>0</v>
      </c>
      <c r="AP202" s="333">
        <f>AP203+AP204+AP205+AP207+AP208</f>
        <v>0</v>
      </c>
      <c r="AQ202" s="433">
        <v>1</v>
      </c>
      <c r="AR202" s="434" t="s">
        <v>464</v>
      </c>
    </row>
    <row r="203" spans="1:44" s="310" customFormat="1" ht="165" hidden="1" customHeight="1">
      <c r="A203" s="765"/>
      <c r="B203" s="771"/>
      <c r="C203" s="432"/>
      <c r="D203" s="332" t="s">
        <v>37</v>
      </c>
      <c r="E203" s="333">
        <f>H203+K203+N203+Q203+T203+W203+Z203+AC203+AF203+AI203+AL203+AO203</f>
        <v>0</v>
      </c>
      <c r="F203" s="391">
        <f>I203+L203+O203+R203+U203+X203+AA203+AD203+AG203+AJ203+AM203+AP203</f>
        <v>0</v>
      </c>
      <c r="G203" s="390"/>
      <c r="H203" s="391"/>
      <c r="I203" s="391"/>
      <c r="J203" s="392"/>
      <c r="K203" s="391"/>
      <c r="L203" s="391"/>
      <c r="M203" s="392"/>
      <c r="N203" s="391"/>
      <c r="O203" s="391"/>
      <c r="P203" s="392"/>
      <c r="Q203" s="391"/>
      <c r="R203" s="391"/>
      <c r="S203" s="392"/>
      <c r="T203" s="391"/>
      <c r="U203" s="391"/>
      <c r="V203" s="392"/>
      <c r="W203" s="391"/>
      <c r="X203" s="391"/>
      <c r="Y203" s="392"/>
      <c r="Z203" s="391"/>
      <c r="AA203" s="391"/>
      <c r="AB203" s="392"/>
      <c r="AC203" s="391"/>
      <c r="AD203" s="391"/>
      <c r="AE203" s="392"/>
      <c r="AF203" s="391"/>
      <c r="AG203" s="391"/>
      <c r="AH203" s="392"/>
      <c r="AI203" s="391"/>
      <c r="AJ203" s="391"/>
      <c r="AK203" s="393"/>
      <c r="AL203" s="391"/>
      <c r="AM203" s="391"/>
      <c r="AN203" s="392"/>
      <c r="AO203" s="391"/>
      <c r="AP203" s="391"/>
      <c r="AQ203" s="435"/>
      <c r="AR203" s="436"/>
    </row>
    <row r="204" spans="1:44" s="310" customFormat="1" ht="165" hidden="1" customHeight="1">
      <c r="A204" s="765"/>
      <c r="B204" s="771"/>
      <c r="C204" s="432"/>
      <c r="D204" s="331" t="s">
        <v>2</v>
      </c>
      <c r="E204" s="333">
        <f t="shared" ref="E204:E208" si="498">H204+K204+N204+Q204+T204+W204+Z204+AC204+AF204+AI204+AL204+AO204</f>
        <v>0</v>
      </c>
      <c r="F204" s="391">
        <f>I204+L204+O204+R204+U204+X204+AA204+AD204+AG204+AJ204+AM204+AP204</f>
        <v>0</v>
      </c>
      <c r="G204" s="390"/>
      <c r="H204" s="391"/>
      <c r="I204" s="391"/>
      <c r="J204" s="392"/>
      <c r="K204" s="391"/>
      <c r="L204" s="391"/>
      <c r="M204" s="392"/>
      <c r="N204" s="391"/>
      <c r="O204" s="391"/>
      <c r="P204" s="392"/>
      <c r="Q204" s="391"/>
      <c r="R204" s="391"/>
      <c r="S204" s="392"/>
      <c r="T204" s="391"/>
      <c r="U204" s="391"/>
      <c r="V204" s="392"/>
      <c r="W204" s="391"/>
      <c r="X204" s="391"/>
      <c r="Y204" s="392"/>
      <c r="Z204" s="391"/>
      <c r="AA204" s="391"/>
      <c r="AB204" s="392"/>
      <c r="AC204" s="391"/>
      <c r="AD204" s="391"/>
      <c r="AE204" s="392"/>
      <c r="AF204" s="391"/>
      <c r="AG204" s="391"/>
      <c r="AH204" s="392"/>
      <c r="AI204" s="391"/>
      <c r="AJ204" s="391"/>
      <c r="AK204" s="393"/>
      <c r="AL204" s="391"/>
      <c r="AM204" s="391"/>
      <c r="AN204" s="392"/>
      <c r="AO204" s="391"/>
      <c r="AP204" s="391"/>
      <c r="AQ204" s="435"/>
      <c r="AR204" s="436"/>
    </row>
    <row r="205" spans="1:44" s="310" customFormat="1" ht="165" hidden="1" customHeight="1" thickBot="1">
      <c r="A205" s="765"/>
      <c r="B205" s="771"/>
      <c r="C205" s="432"/>
      <c r="D205" s="331" t="s">
        <v>284</v>
      </c>
      <c r="E205" s="333">
        <f t="shared" si="498"/>
        <v>0</v>
      </c>
      <c r="F205" s="333">
        <f>I205+L205+O205+R205+U205+X205+AA205+AD205+AG205+AJ205+AM205+AP205</f>
        <v>0</v>
      </c>
      <c r="G205" s="220">
        <v>1</v>
      </c>
      <c r="H205" s="391"/>
      <c r="I205" s="391"/>
      <c r="J205" s="392"/>
      <c r="K205" s="391"/>
      <c r="L205" s="391"/>
      <c r="M205" s="392"/>
      <c r="N205" s="391"/>
      <c r="O205" s="391"/>
      <c r="P205" s="392"/>
      <c r="Q205" s="391"/>
      <c r="R205" s="391"/>
      <c r="S205" s="392"/>
      <c r="T205" s="391"/>
      <c r="U205" s="391"/>
      <c r="V205" s="392"/>
      <c r="W205" s="391"/>
      <c r="X205" s="391"/>
      <c r="Y205" s="392"/>
      <c r="Z205" s="391"/>
      <c r="AA205" s="391"/>
      <c r="AB205" s="392"/>
      <c r="AC205" s="391"/>
      <c r="AD205" s="391"/>
      <c r="AE205" s="392"/>
      <c r="AF205" s="391"/>
      <c r="AG205" s="391"/>
      <c r="AH205" s="392"/>
      <c r="AI205" s="391"/>
      <c r="AJ205" s="391"/>
      <c r="AK205" s="393"/>
      <c r="AL205" s="391">
        <v>0</v>
      </c>
      <c r="AM205" s="391"/>
      <c r="AN205" s="392"/>
      <c r="AO205" s="333">
        <v>0</v>
      </c>
      <c r="AP205" s="333"/>
      <c r="AQ205" s="433">
        <v>1</v>
      </c>
      <c r="AR205" s="437" t="s">
        <v>465</v>
      </c>
    </row>
    <row r="206" spans="1:44" s="310" customFormat="1" ht="165" hidden="1" customHeight="1">
      <c r="A206" s="765"/>
      <c r="B206" s="771"/>
      <c r="C206" s="432"/>
      <c r="D206" s="331" t="s">
        <v>292</v>
      </c>
      <c r="E206" s="219">
        <f t="shared" si="498"/>
        <v>0</v>
      </c>
      <c r="F206" s="394">
        <f t="shared" ref="F206:F208" si="499">I206+L206+O206+R206+U206+X206+AA206+AD206+AG206+AJ206+AM206+AP206</f>
        <v>0</v>
      </c>
      <c r="G206" s="390"/>
      <c r="H206" s="391"/>
      <c r="I206" s="391"/>
      <c r="J206" s="392"/>
      <c r="K206" s="391"/>
      <c r="L206" s="391"/>
      <c r="M206" s="392"/>
      <c r="N206" s="391"/>
      <c r="O206" s="391"/>
      <c r="P206" s="392"/>
      <c r="Q206" s="391"/>
      <c r="R206" s="391"/>
      <c r="S206" s="392"/>
      <c r="T206" s="391"/>
      <c r="U206" s="391"/>
      <c r="V206" s="392"/>
      <c r="W206" s="391"/>
      <c r="X206" s="391"/>
      <c r="Y206" s="392"/>
      <c r="Z206" s="391"/>
      <c r="AA206" s="391"/>
      <c r="AB206" s="392"/>
      <c r="AC206" s="391"/>
      <c r="AD206" s="391"/>
      <c r="AE206" s="392"/>
      <c r="AF206" s="391"/>
      <c r="AG206" s="391"/>
      <c r="AH206" s="392"/>
      <c r="AI206" s="391"/>
      <c r="AJ206" s="391"/>
      <c r="AK206" s="393"/>
      <c r="AL206" s="391"/>
      <c r="AM206" s="391"/>
      <c r="AN206" s="392"/>
      <c r="AO206" s="391"/>
      <c r="AP206" s="391"/>
      <c r="AQ206" s="435"/>
      <c r="AR206" s="436"/>
    </row>
    <row r="207" spans="1:44" s="310" customFormat="1" ht="165" hidden="1" customHeight="1">
      <c r="A207" s="765"/>
      <c r="B207" s="771"/>
      <c r="C207" s="432"/>
      <c r="D207" s="331" t="s">
        <v>285</v>
      </c>
      <c r="E207" s="333">
        <f t="shared" si="498"/>
        <v>0</v>
      </c>
      <c r="F207" s="391">
        <f t="shared" si="499"/>
        <v>0</v>
      </c>
      <c r="G207" s="390"/>
      <c r="H207" s="391"/>
      <c r="I207" s="391"/>
      <c r="J207" s="392"/>
      <c r="K207" s="391"/>
      <c r="L207" s="391"/>
      <c r="M207" s="392"/>
      <c r="N207" s="391"/>
      <c r="O207" s="391"/>
      <c r="P207" s="392"/>
      <c r="Q207" s="391"/>
      <c r="R207" s="391"/>
      <c r="S207" s="392"/>
      <c r="T207" s="391"/>
      <c r="U207" s="391"/>
      <c r="V207" s="392"/>
      <c r="W207" s="391"/>
      <c r="X207" s="391"/>
      <c r="Y207" s="392"/>
      <c r="Z207" s="391"/>
      <c r="AA207" s="391"/>
      <c r="AB207" s="392"/>
      <c r="AC207" s="391"/>
      <c r="AD207" s="391"/>
      <c r="AE207" s="392"/>
      <c r="AF207" s="391"/>
      <c r="AG207" s="391"/>
      <c r="AH207" s="392"/>
      <c r="AI207" s="391"/>
      <c r="AJ207" s="391"/>
      <c r="AK207" s="393"/>
      <c r="AL207" s="391"/>
      <c r="AM207" s="391"/>
      <c r="AN207" s="392"/>
      <c r="AO207" s="391"/>
      <c r="AP207" s="391"/>
      <c r="AQ207" s="435"/>
      <c r="AR207" s="436"/>
    </row>
    <row r="208" spans="1:44" s="310" customFormat="1" ht="165" hidden="1" customHeight="1" thickBot="1">
      <c r="A208" s="766"/>
      <c r="B208" s="772"/>
      <c r="C208" s="432"/>
      <c r="D208" s="305" t="s">
        <v>43</v>
      </c>
      <c r="E208" s="298">
        <f t="shared" si="498"/>
        <v>0</v>
      </c>
      <c r="F208" s="408">
        <f t="shared" si="499"/>
        <v>0</v>
      </c>
      <c r="G208" s="438"/>
      <c r="H208" s="408"/>
      <c r="I208" s="408"/>
      <c r="J208" s="410"/>
      <c r="K208" s="408"/>
      <c r="L208" s="408"/>
      <c r="M208" s="410"/>
      <c r="N208" s="408"/>
      <c r="O208" s="408"/>
      <c r="P208" s="410"/>
      <c r="Q208" s="408"/>
      <c r="R208" s="408"/>
      <c r="S208" s="410"/>
      <c r="T208" s="408"/>
      <c r="U208" s="408"/>
      <c r="V208" s="410"/>
      <c r="W208" s="408"/>
      <c r="X208" s="408"/>
      <c r="Y208" s="410"/>
      <c r="Z208" s="408"/>
      <c r="AA208" s="408"/>
      <c r="AB208" s="410"/>
      <c r="AC208" s="408"/>
      <c r="AD208" s="408"/>
      <c r="AE208" s="410"/>
      <c r="AF208" s="408"/>
      <c r="AG208" s="408"/>
      <c r="AH208" s="410"/>
      <c r="AI208" s="408"/>
      <c r="AJ208" s="408"/>
      <c r="AK208" s="409"/>
      <c r="AL208" s="408"/>
      <c r="AM208" s="408"/>
      <c r="AN208" s="410"/>
      <c r="AO208" s="408"/>
      <c r="AP208" s="408"/>
      <c r="AQ208" s="439"/>
      <c r="AR208" s="440"/>
    </row>
    <row r="209" spans="1:44" s="310" customFormat="1" ht="165" hidden="1" customHeight="1">
      <c r="A209" s="764" t="s">
        <v>313</v>
      </c>
      <c r="B209" s="770" t="s">
        <v>442</v>
      </c>
      <c r="C209" s="774"/>
      <c r="D209" s="303" t="s">
        <v>41</v>
      </c>
      <c r="E209" s="219">
        <f>H209+K209+N209+Q209+T209+W209+Z209+AC209+AF209+AI209+AL209+AO209</f>
        <v>0</v>
      </c>
      <c r="F209" s="219">
        <f>I209+L209+O209+R209+U209+X209+AA209+AD209+AG209+AJ209+AM209+AP209</f>
        <v>0</v>
      </c>
      <c r="G209" s="220">
        <v>1</v>
      </c>
      <c r="H209" s="333"/>
      <c r="I209" s="333"/>
      <c r="J209" s="223"/>
      <c r="K209" s="333"/>
      <c r="L209" s="333"/>
      <c r="M209" s="223"/>
      <c r="N209" s="333"/>
      <c r="O209" s="333"/>
      <c r="P209" s="223"/>
      <c r="Q209" s="333"/>
      <c r="R209" s="333"/>
      <c r="S209" s="223"/>
      <c r="T209" s="333"/>
      <c r="U209" s="333"/>
      <c r="V209" s="223"/>
      <c r="W209" s="333"/>
      <c r="X209" s="333"/>
      <c r="Y209" s="223"/>
      <c r="Z209" s="333"/>
      <c r="AA209" s="333"/>
      <c r="AB209" s="223"/>
      <c r="AC209" s="333"/>
      <c r="AD209" s="333"/>
      <c r="AE209" s="223"/>
      <c r="AF209" s="333"/>
      <c r="AG209" s="333"/>
      <c r="AH209" s="223"/>
      <c r="AI209" s="333"/>
      <c r="AJ209" s="333"/>
      <c r="AK209" s="344"/>
      <c r="AL209" s="333">
        <f>AL210+AL211+AL212+AL214+AL215</f>
        <v>0</v>
      </c>
      <c r="AM209" s="333"/>
      <c r="AN209" s="223"/>
      <c r="AO209" s="333">
        <f>AO210+AO211+AO212+AO214+AO215</f>
        <v>0</v>
      </c>
      <c r="AP209" s="333">
        <f>AP210+AP211+AP212+AP214+AP215</f>
        <v>0</v>
      </c>
      <c r="AQ209" s="433">
        <v>1</v>
      </c>
      <c r="AR209" s="434" t="s">
        <v>473</v>
      </c>
    </row>
    <row r="210" spans="1:44" s="310" customFormat="1" ht="165" hidden="1" customHeight="1">
      <c r="A210" s="765"/>
      <c r="B210" s="771"/>
      <c r="C210" s="768"/>
      <c r="D210" s="332" t="s">
        <v>37</v>
      </c>
      <c r="E210" s="333">
        <f>H210+K210+N210+Q210+T210+W210+Z210+AC210+AF210+AI210+AL210+AO210</f>
        <v>0</v>
      </c>
      <c r="F210" s="391">
        <f>I210+L210+O210+R210+U210+X210+AA210+AD210+AG210+AJ210+AM210+AP210</f>
        <v>0</v>
      </c>
      <c r="G210" s="390"/>
      <c r="H210" s="391"/>
      <c r="I210" s="391"/>
      <c r="J210" s="392"/>
      <c r="K210" s="391"/>
      <c r="L210" s="391"/>
      <c r="M210" s="392"/>
      <c r="N210" s="391"/>
      <c r="O210" s="391"/>
      <c r="P210" s="392"/>
      <c r="Q210" s="391"/>
      <c r="R210" s="391"/>
      <c r="S210" s="392"/>
      <c r="T210" s="391"/>
      <c r="U210" s="391"/>
      <c r="V210" s="392"/>
      <c r="W210" s="391"/>
      <c r="X210" s="391"/>
      <c r="Y210" s="392"/>
      <c r="Z210" s="391"/>
      <c r="AA210" s="391"/>
      <c r="AB210" s="392"/>
      <c r="AC210" s="391"/>
      <c r="AD210" s="391"/>
      <c r="AE210" s="392"/>
      <c r="AF210" s="391"/>
      <c r="AG210" s="391"/>
      <c r="AH210" s="392"/>
      <c r="AI210" s="391"/>
      <c r="AJ210" s="391"/>
      <c r="AK210" s="393"/>
      <c r="AL210" s="391"/>
      <c r="AM210" s="391"/>
      <c r="AN210" s="392"/>
      <c r="AO210" s="391"/>
      <c r="AP210" s="391"/>
      <c r="AQ210" s="435"/>
      <c r="AR210" s="437"/>
    </row>
    <row r="211" spans="1:44" s="310" customFormat="1" ht="165" hidden="1" customHeight="1" thickBot="1">
      <c r="A211" s="765"/>
      <c r="B211" s="771"/>
      <c r="C211" s="768"/>
      <c r="D211" s="331" t="s">
        <v>2</v>
      </c>
      <c r="E211" s="333">
        <f t="shared" ref="E211:E215" si="500">H211+K211+N211+Q211+T211+W211+Z211+AC211+AF211+AI211+AL211+AO211</f>
        <v>0</v>
      </c>
      <c r="F211" s="391">
        <f>I211+L211+O211+R211+U211+X211+AA211+AD211+AG211+AJ211+AM211+AP211</f>
        <v>0</v>
      </c>
      <c r="G211" s="390"/>
      <c r="H211" s="391"/>
      <c r="I211" s="391"/>
      <c r="J211" s="392"/>
      <c r="K211" s="391"/>
      <c r="L211" s="391"/>
      <c r="M211" s="392"/>
      <c r="N211" s="391"/>
      <c r="O211" s="391"/>
      <c r="P211" s="392"/>
      <c r="Q211" s="391"/>
      <c r="R211" s="391"/>
      <c r="S211" s="392"/>
      <c r="T211" s="391"/>
      <c r="U211" s="391"/>
      <c r="V211" s="392"/>
      <c r="W211" s="391"/>
      <c r="X211" s="391"/>
      <c r="Y211" s="392"/>
      <c r="Z211" s="391"/>
      <c r="AA211" s="391"/>
      <c r="AB211" s="392"/>
      <c r="AC211" s="391"/>
      <c r="AD211" s="391"/>
      <c r="AE211" s="392"/>
      <c r="AF211" s="391"/>
      <c r="AG211" s="391"/>
      <c r="AH211" s="392"/>
      <c r="AI211" s="391"/>
      <c r="AJ211" s="391"/>
      <c r="AK211" s="393"/>
      <c r="AL211" s="391"/>
      <c r="AM211" s="391"/>
      <c r="AN211" s="392"/>
      <c r="AO211" s="391"/>
      <c r="AP211" s="391"/>
      <c r="AQ211" s="435"/>
      <c r="AR211" s="441"/>
    </row>
    <row r="212" spans="1:44" s="310" customFormat="1" ht="165" hidden="1" customHeight="1" thickBot="1">
      <c r="A212" s="765"/>
      <c r="B212" s="771"/>
      <c r="C212" s="768"/>
      <c r="D212" s="331" t="s">
        <v>284</v>
      </c>
      <c r="E212" s="333">
        <f t="shared" si="500"/>
        <v>0</v>
      </c>
      <c r="F212" s="333">
        <f>I212+L212+O212+R212+U212+X212+AA212+AD212+AG212+AJ212+AM212+AP212</f>
        <v>0</v>
      </c>
      <c r="G212" s="220">
        <v>1</v>
      </c>
      <c r="H212" s="391"/>
      <c r="I212" s="391"/>
      <c r="J212" s="392"/>
      <c r="K212" s="391"/>
      <c r="L212" s="391"/>
      <c r="M212" s="392"/>
      <c r="N212" s="391"/>
      <c r="O212" s="391"/>
      <c r="P212" s="392"/>
      <c r="Q212" s="391"/>
      <c r="R212" s="391"/>
      <c r="S212" s="392"/>
      <c r="T212" s="391"/>
      <c r="U212" s="391"/>
      <c r="V212" s="392"/>
      <c r="W212" s="391"/>
      <c r="X212" s="391"/>
      <c r="Y212" s="392"/>
      <c r="Z212" s="391"/>
      <c r="AA212" s="391"/>
      <c r="AB212" s="392"/>
      <c r="AC212" s="391"/>
      <c r="AD212" s="391"/>
      <c r="AE212" s="392"/>
      <c r="AF212" s="391"/>
      <c r="AG212" s="391"/>
      <c r="AH212" s="392"/>
      <c r="AI212" s="391"/>
      <c r="AJ212" s="391"/>
      <c r="AK212" s="393"/>
      <c r="AL212" s="391"/>
      <c r="AM212" s="391"/>
      <c r="AN212" s="392"/>
      <c r="AO212" s="333">
        <v>0</v>
      </c>
      <c r="AP212" s="333"/>
      <c r="AQ212" s="433">
        <v>1</v>
      </c>
      <c r="AR212" s="442" t="s">
        <v>472</v>
      </c>
    </row>
    <row r="213" spans="1:44" s="310" customFormat="1" ht="165" hidden="1" customHeight="1">
      <c r="A213" s="765"/>
      <c r="B213" s="771"/>
      <c r="C213" s="768"/>
      <c r="D213" s="331" t="s">
        <v>292</v>
      </c>
      <c r="E213" s="219">
        <f t="shared" si="500"/>
        <v>0</v>
      </c>
      <c r="F213" s="394">
        <f t="shared" ref="F213:F215" si="501">I213+L213+O213+R213+U213+X213+AA213+AD213+AG213+AJ213+AM213+AP213</f>
        <v>0</v>
      </c>
      <c r="G213" s="390"/>
      <c r="H213" s="391"/>
      <c r="I213" s="391"/>
      <c r="J213" s="392"/>
      <c r="K213" s="391"/>
      <c r="L213" s="391"/>
      <c r="M213" s="392"/>
      <c r="N213" s="391"/>
      <c r="O213" s="391"/>
      <c r="P213" s="392"/>
      <c r="Q213" s="391"/>
      <c r="R213" s="391"/>
      <c r="S213" s="392"/>
      <c r="T213" s="391"/>
      <c r="U213" s="391"/>
      <c r="V213" s="392"/>
      <c r="W213" s="391"/>
      <c r="X213" s="391"/>
      <c r="Y213" s="392"/>
      <c r="Z213" s="391"/>
      <c r="AA213" s="391"/>
      <c r="AB213" s="392"/>
      <c r="AC213" s="391"/>
      <c r="AD213" s="391"/>
      <c r="AE213" s="392"/>
      <c r="AF213" s="391"/>
      <c r="AG213" s="391"/>
      <c r="AH213" s="392"/>
      <c r="AI213" s="391"/>
      <c r="AJ213" s="391"/>
      <c r="AK213" s="393"/>
      <c r="AL213" s="391"/>
      <c r="AM213" s="391"/>
      <c r="AN213" s="392"/>
      <c r="AO213" s="391"/>
      <c r="AP213" s="391"/>
      <c r="AQ213" s="435"/>
      <c r="AR213" s="436"/>
    </row>
    <row r="214" spans="1:44" s="310" customFormat="1" ht="165" hidden="1" customHeight="1">
      <c r="A214" s="765"/>
      <c r="B214" s="771"/>
      <c r="C214" s="768"/>
      <c r="D214" s="331" t="s">
        <v>285</v>
      </c>
      <c r="E214" s="333">
        <f t="shared" si="500"/>
        <v>0</v>
      </c>
      <c r="F214" s="391">
        <f t="shared" si="501"/>
        <v>0</v>
      </c>
      <c r="G214" s="390"/>
      <c r="H214" s="391"/>
      <c r="I214" s="391"/>
      <c r="J214" s="392"/>
      <c r="K214" s="391"/>
      <c r="L214" s="391"/>
      <c r="M214" s="392"/>
      <c r="N214" s="391"/>
      <c r="O214" s="391"/>
      <c r="P214" s="392"/>
      <c r="Q214" s="391"/>
      <c r="R214" s="391"/>
      <c r="S214" s="392"/>
      <c r="T214" s="391"/>
      <c r="U214" s="391"/>
      <c r="V214" s="392"/>
      <c r="W214" s="391"/>
      <c r="X214" s="391"/>
      <c r="Y214" s="392"/>
      <c r="Z214" s="391"/>
      <c r="AA214" s="391"/>
      <c r="AB214" s="392"/>
      <c r="AC214" s="391"/>
      <c r="AD214" s="391"/>
      <c r="AE214" s="392"/>
      <c r="AF214" s="391"/>
      <c r="AG214" s="391"/>
      <c r="AH214" s="392"/>
      <c r="AI214" s="391"/>
      <c r="AJ214" s="391"/>
      <c r="AK214" s="393"/>
      <c r="AL214" s="391"/>
      <c r="AM214" s="391"/>
      <c r="AN214" s="392"/>
      <c r="AO214" s="391"/>
      <c r="AP214" s="391"/>
      <c r="AQ214" s="435"/>
      <c r="AR214" s="436"/>
    </row>
    <row r="215" spans="1:44" s="310" customFormat="1" ht="165" hidden="1" customHeight="1" thickBot="1">
      <c r="A215" s="782"/>
      <c r="B215" s="772"/>
      <c r="C215" s="783"/>
      <c r="D215" s="305" t="s">
        <v>43</v>
      </c>
      <c r="E215" s="391">
        <f t="shared" si="500"/>
        <v>0</v>
      </c>
      <c r="F215" s="391">
        <f t="shared" si="501"/>
        <v>0</v>
      </c>
      <c r="G215" s="390"/>
      <c r="H215" s="391"/>
      <c r="I215" s="391"/>
      <c r="J215" s="392"/>
      <c r="K215" s="391"/>
      <c r="L215" s="391"/>
      <c r="M215" s="392"/>
      <c r="N215" s="391"/>
      <c r="O215" s="391"/>
      <c r="P215" s="392"/>
      <c r="Q215" s="391"/>
      <c r="R215" s="391"/>
      <c r="S215" s="392"/>
      <c r="T215" s="391"/>
      <c r="U215" s="391"/>
      <c r="V215" s="392"/>
      <c r="W215" s="391"/>
      <c r="X215" s="391"/>
      <c r="Y215" s="392"/>
      <c r="Z215" s="391"/>
      <c r="AA215" s="391"/>
      <c r="AB215" s="392"/>
      <c r="AC215" s="391"/>
      <c r="AD215" s="391"/>
      <c r="AE215" s="392"/>
      <c r="AF215" s="391"/>
      <c r="AG215" s="391"/>
      <c r="AH215" s="392"/>
      <c r="AI215" s="391"/>
      <c r="AJ215" s="391"/>
      <c r="AK215" s="393"/>
      <c r="AL215" s="391"/>
      <c r="AM215" s="391"/>
      <c r="AN215" s="392"/>
      <c r="AO215" s="391"/>
      <c r="AP215" s="391"/>
      <c r="AQ215" s="435"/>
      <c r="AR215" s="440"/>
    </row>
    <row r="216" spans="1:44" s="310" customFormat="1" ht="165" hidden="1" customHeight="1">
      <c r="A216" s="773" t="s">
        <v>314</v>
      </c>
      <c r="B216" s="767" t="s">
        <v>466</v>
      </c>
      <c r="C216" s="774"/>
      <c r="D216" s="303" t="s">
        <v>41</v>
      </c>
      <c r="E216" s="219">
        <f>H216+K216+N216+Q216+T216+W216+Z216+AC216+AF216+AI216+AL216+AO216</f>
        <v>0</v>
      </c>
      <c r="F216" s="219">
        <f>I216+L216+O216+R216+U216+X216+AA216+AD216+AG216+AJ216+AM216+AP216</f>
        <v>0</v>
      </c>
      <c r="G216" s="300">
        <v>1</v>
      </c>
      <c r="H216" s="299"/>
      <c r="I216" s="299"/>
      <c r="J216" s="443"/>
      <c r="K216" s="299"/>
      <c r="L216" s="299"/>
      <c r="M216" s="443"/>
      <c r="N216" s="299"/>
      <c r="O216" s="299"/>
      <c r="P216" s="443"/>
      <c r="Q216" s="299"/>
      <c r="R216" s="299"/>
      <c r="S216" s="443"/>
      <c r="T216" s="299"/>
      <c r="U216" s="299"/>
      <c r="V216" s="443"/>
      <c r="W216" s="299"/>
      <c r="X216" s="299"/>
      <c r="Y216" s="443"/>
      <c r="Z216" s="299"/>
      <c r="AA216" s="299"/>
      <c r="AB216" s="443"/>
      <c r="AC216" s="299"/>
      <c r="AD216" s="299"/>
      <c r="AE216" s="223"/>
      <c r="AF216" s="299"/>
      <c r="AG216" s="299"/>
      <c r="AH216" s="443"/>
      <c r="AI216" s="299"/>
      <c r="AJ216" s="299"/>
      <c r="AK216" s="301"/>
      <c r="AL216" s="333">
        <f>AL217+AL218+AL219+AL221+AL222</f>
        <v>0</v>
      </c>
      <c r="AM216" s="333">
        <f>AM217+AM218+AM219+AM221+AM222</f>
        <v>0</v>
      </c>
      <c r="AN216" s="443"/>
      <c r="AO216" s="333">
        <f>AO217+AO218+AO219+AO221+AO222</f>
        <v>0</v>
      </c>
      <c r="AP216" s="333">
        <f>AP217+AP218+AP219+AP221+AP222</f>
        <v>0</v>
      </c>
      <c r="AQ216" s="444">
        <v>1</v>
      </c>
      <c r="AR216" s="434" t="s">
        <v>468</v>
      </c>
    </row>
    <row r="217" spans="1:44" s="310" customFormat="1" ht="165" hidden="1" customHeight="1">
      <c r="A217" s="773"/>
      <c r="B217" s="768"/>
      <c r="C217" s="768"/>
      <c r="D217" s="332" t="s">
        <v>37</v>
      </c>
      <c r="E217" s="333">
        <f>H217+K217+N217+Q217+T217+W217+Z217+AC217+AF217+AI217+AL217+AO217</f>
        <v>0</v>
      </c>
      <c r="F217" s="391">
        <f>I217+L217+O217+R217+U217+X217+AA217+AD217+AG217+AJ217+AM217+AP217</f>
        <v>0</v>
      </c>
      <c r="G217" s="402"/>
      <c r="H217" s="401"/>
      <c r="I217" s="401"/>
      <c r="J217" s="403"/>
      <c r="K217" s="401"/>
      <c r="L217" s="401"/>
      <c r="M217" s="403"/>
      <c r="N217" s="401"/>
      <c r="O217" s="401"/>
      <c r="P217" s="403"/>
      <c r="Q217" s="401"/>
      <c r="R217" s="401"/>
      <c r="S217" s="403"/>
      <c r="T217" s="401"/>
      <c r="U217" s="401"/>
      <c r="V217" s="403"/>
      <c r="W217" s="401"/>
      <c r="X217" s="401"/>
      <c r="Y217" s="403"/>
      <c r="Z217" s="401"/>
      <c r="AA217" s="401"/>
      <c r="AB217" s="403"/>
      <c r="AC217" s="401"/>
      <c r="AD217" s="401"/>
      <c r="AE217" s="392"/>
      <c r="AF217" s="401"/>
      <c r="AG217" s="401"/>
      <c r="AH217" s="403"/>
      <c r="AI217" s="401"/>
      <c r="AJ217" s="401"/>
      <c r="AK217" s="445"/>
      <c r="AL217" s="401"/>
      <c r="AM217" s="401"/>
      <c r="AN217" s="403"/>
      <c r="AO217" s="401"/>
      <c r="AP217" s="401"/>
      <c r="AQ217" s="446"/>
      <c r="AR217" s="437"/>
    </row>
    <row r="218" spans="1:44" s="310" customFormat="1" ht="165" hidden="1" customHeight="1">
      <c r="A218" s="773"/>
      <c r="B218" s="768"/>
      <c r="C218" s="768"/>
      <c r="D218" s="331" t="s">
        <v>2</v>
      </c>
      <c r="E218" s="333">
        <f t="shared" ref="E218:F222" si="502">H218+K218+N218+Q218+T218+W218+Z218+AC218+AF218+AI218+AL218+AO218</f>
        <v>0</v>
      </c>
      <c r="F218" s="391">
        <f>I218+L218+O218+R218+U218+X218+AA218+AD218+AG218+AJ218+AM218+AP218</f>
        <v>0</v>
      </c>
      <c r="G218" s="402"/>
      <c r="H218" s="401"/>
      <c r="I218" s="401"/>
      <c r="J218" s="403"/>
      <c r="K218" s="401"/>
      <c r="L218" s="401"/>
      <c r="M218" s="403"/>
      <c r="N218" s="401"/>
      <c r="O218" s="401"/>
      <c r="P218" s="403"/>
      <c r="Q218" s="401"/>
      <c r="R218" s="401"/>
      <c r="S218" s="403"/>
      <c r="T218" s="401"/>
      <c r="U218" s="401"/>
      <c r="V218" s="403"/>
      <c r="W218" s="401"/>
      <c r="X218" s="401"/>
      <c r="Y218" s="403"/>
      <c r="Z218" s="401"/>
      <c r="AA218" s="401"/>
      <c r="AB218" s="403"/>
      <c r="AC218" s="401"/>
      <c r="AD218" s="401"/>
      <c r="AE218" s="392"/>
      <c r="AF218" s="401"/>
      <c r="AG218" s="401"/>
      <c r="AH218" s="403"/>
      <c r="AI218" s="401"/>
      <c r="AJ218" s="401"/>
      <c r="AK218" s="445"/>
      <c r="AL218" s="401"/>
      <c r="AM218" s="401"/>
      <c r="AN218" s="403"/>
      <c r="AO218" s="401"/>
      <c r="AP218" s="401"/>
      <c r="AQ218" s="446"/>
      <c r="AR218" s="437"/>
    </row>
    <row r="219" spans="1:44" s="310" customFormat="1" ht="165" hidden="1" customHeight="1" thickBot="1">
      <c r="A219" s="773"/>
      <c r="B219" s="768"/>
      <c r="C219" s="768"/>
      <c r="D219" s="331" t="s">
        <v>284</v>
      </c>
      <c r="E219" s="333">
        <f t="shared" si="502"/>
        <v>0</v>
      </c>
      <c r="F219" s="333">
        <f>I219+L219+O219+R219+U219+X219+AA219+AD219+AG219+AJ219+AM219+AP219</f>
        <v>0</v>
      </c>
      <c r="G219" s="300">
        <v>1</v>
      </c>
      <c r="H219" s="401"/>
      <c r="I219" s="401"/>
      <c r="J219" s="403"/>
      <c r="K219" s="401"/>
      <c r="L219" s="401"/>
      <c r="M219" s="403"/>
      <c r="N219" s="401"/>
      <c r="O219" s="401"/>
      <c r="P219" s="403"/>
      <c r="Q219" s="401"/>
      <c r="R219" s="401"/>
      <c r="S219" s="403"/>
      <c r="T219" s="401"/>
      <c r="U219" s="401"/>
      <c r="V219" s="403"/>
      <c r="W219" s="401"/>
      <c r="X219" s="401"/>
      <c r="Y219" s="403"/>
      <c r="Z219" s="401"/>
      <c r="AA219" s="401"/>
      <c r="AB219" s="403"/>
      <c r="AC219" s="401"/>
      <c r="AD219" s="401"/>
      <c r="AE219" s="392"/>
      <c r="AF219" s="401"/>
      <c r="AG219" s="401"/>
      <c r="AH219" s="403"/>
      <c r="AI219" s="401"/>
      <c r="AJ219" s="401"/>
      <c r="AK219" s="445"/>
      <c r="AL219" s="401"/>
      <c r="AM219" s="401"/>
      <c r="AN219" s="403"/>
      <c r="AO219" s="299">
        <v>0</v>
      </c>
      <c r="AP219" s="299"/>
      <c r="AQ219" s="444">
        <v>1</v>
      </c>
      <c r="AR219" s="437" t="s">
        <v>467</v>
      </c>
    </row>
    <row r="220" spans="1:44" s="310" customFormat="1" ht="165" hidden="1" customHeight="1">
      <c r="A220" s="773"/>
      <c r="B220" s="768"/>
      <c r="C220" s="768"/>
      <c r="D220" s="331" t="s">
        <v>292</v>
      </c>
      <c r="E220" s="219">
        <f t="shared" si="502"/>
        <v>0</v>
      </c>
      <c r="F220" s="394">
        <f t="shared" si="502"/>
        <v>0</v>
      </c>
      <c r="G220" s="402"/>
      <c r="H220" s="401"/>
      <c r="I220" s="401"/>
      <c r="J220" s="403"/>
      <c r="K220" s="401"/>
      <c r="L220" s="401"/>
      <c r="M220" s="403"/>
      <c r="N220" s="401"/>
      <c r="O220" s="401"/>
      <c r="P220" s="403"/>
      <c r="Q220" s="401"/>
      <c r="R220" s="401"/>
      <c r="S220" s="403"/>
      <c r="T220" s="401"/>
      <c r="U220" s="401"/>
      <c r="V220" s="403"/>
      <c r="W220" s="401"/>
      <c r="X220" s="401"/>
      <c r="Y220" s="403"/>
      <c r="Z220" s="401"/>
      <c r="AA220" s="401"/>
      <c r="AB220" s="403"/>
      <c r="AC220" s="401"/>
      <c r="AD220" s="401"/>
      <c r="AE220" s="392"/>
      <c r="AF220" s="401"/>
      <c r="AG220" s="401"/>
      <c r="AH220" s="403"/>
      <c r="AI220" s="401"/>
      <c r="AJ220" s="401"/>
      <c r="AK220" s="445"/>
      <c r="AL220" s="401"/>
      <c r="AM220" s="401"/>
      <c r="AN220" s="403"/>
      <c r="AO220" s="401"/>
      <c r="AP220" s="401"/>
      <c r="AQ220" s="446"/>
      <c r="AR220" s="436"/>
    </row>
    <row r="221" spans="1:44" s="310" customFormat="1" ht="165" hidden="1" customHeight="1">
      <c r="A221" s="773"/>
      <c r="B221" s="768"/>
      <c r="C221" s="768"/>
      <c r="D221" s="331" t="s">
        <v>285</v>
      </c>
      <c r="E221" s="333">
        <f t="shared" si="502"/>
        <v>0</v>
      </c>
      <c r="F221" s="391">
        <f t="shared" si="502"/>
        <v>0</v>
      </c>
      <c r="G221" s="402"/>
      <c r="H221" s="401"/>
      <c r="I221" s="401"/>
      <c r="J221" s="403"/>
      <c r="K221" s="401"/>
      <c r="L221" s="401"/>
      <c r="M221" s="403"/>
      <c r="N221" s="401"/>
      <c r="O221" s="401"/>
      <c r="P221" s="403"/>
      <c r="Q221" s="401"/>
      <c r="R221" s="401"/>
      <c r="S221" s="403"/>
      <c r="T221" s="401"/>
      <c r="U221" s="401"/>
      <c r="V221" s="403"/>
      <c r="W221" s="401"/>
      <c r="X221" s="401"/>
      <c r="Y221" s="403"/>
      <c r="Z221" s="401"/>
      <c r="AA221" s="401"/>
      <c r="AB221" s="403"/>
      <c r="AC221" s="401"/>
      <c r="AD221" s="401"/>
      <c r="AE221" s="392"/>
      <c r="AF221" s="401"/>
      <c r="AG221" s="401"/>
      <c r="AH221" s="403"/>
      <c r="AI221" s="401"/>
      <c r="AJ221" s="401"/>
      <c r="AK221" s="445"/>
      <c r="AL221" s="401"/>
      <c r="AM221" s="401"/>
      <c r="AN221" s="403"/>
      <c r="AO221" s="401"/>
      <c r="AP221" s="401"/>
      <c r="AQ221" s="446"/>
      <c r="AR221" s="436"/>
    </row>
    <row r="222" spans="1:44" s="310" customFormat="1" ht="165" hidden="1" customHeight="1" thickBot="1">
      <c r="A222" s="773"/>
      <c r="B222" s="769"/>
      <c r="C222" s="783"/>
      <c r="D222" s="305" t="s">
        <v>43</v>
      </c>
      <c r="E222" s="391">
        <f t="shared" si="502"/>
        <v>0</v>
      </c>
      <c r="F222" s="391">
        <f t="shared" si="502"/>
        <v>0</v>
      </c>
      <c r="G222" s="402"/>
      <c r="H222" s="401"/>
      <c r="I222" s="401"/>
      <c r="J222" s="403"/>
      <c r="K222" s="401"/>
      <c r="L222" s="401"/>
      <c r="M222" s="403"/>
      <c r="N222" s="401"/>
      <c r="O222" s="401"/>
      <c r="P222" s="403"/>
      <c r="Q222" s="401"/>
      <c r="R222" s="401"/>
      <c r="S222" s="403"/>
      <c r="T222" s="401"/>
      <c r="U222" s="401"/>
      <c r="V222" s="403"/>
      <c r="W222" s="401"/>
      <c r="X222" s="401"/>
      <c r="Y222" s="403"/>
      <c r="Z222" s="401"/>
      <c r="AA222" s="401"/>
      <c r="AB222" s="403"/>
      <c r="AC222" s="401"/>
      <c r="AD222" s="401"/>
      <c r="AE222" s="392"/>
      <c r="AF222" s="401"/>
      <c r="AG222" s="401"/>
      <c r="AH222" s="403"/>
      <c r="AI222" s="401"/>
      <c r="AJ222" s="401"/>
      <c r="AK222" s="445"/>
      <c r="AL222" s="401"/>
      <c r="AM222" s="401"/>
      <c r="AN222" s="403"/>
      <c r="AO222" s="401"/>
      <c r="AP222" s="401"/>
      <c r="AQ222" s="446"/>
      <c r="AR222" s="440"/>
    </row>
    <row r="223" spans="1:44" s="310" customFormat="1" ht="165" hidden="1" customHeight="1">
      <c r="A223" s="773" t="s">
        <v>315</v>
      </c>
      <c r="B223" s="767" t="s">
        <v>469</v>
      </c>
      <c r="C223" s="774"/>
      <c r="D223" s="303" t="s">
        <v>41</v>
      </c>
      <c r="E223" s="219">
        <f>H223+K223+N223+Q223+T223+W223+Z223+AC223+AF223+AI223+AL223+AO223</f>
        <v>0</v>
      </c>
      <c r="F223" s="219">
        <f>I223+L223+O223+R223+U223+X223+AA223+AD223+AG223+AJ223+AM223+AP223</f>
        <v>0</v>
      </c>
      <c r="G223" s="300">
        <v>1</v>
      </c>
      <c r="H223" s="299"/>
      <c r="I223" s="299"/>
      <c r="J223" s="443"/>
      <c r="K223" s="299"/>
      <c r="L223" s="299"/>
      <c r="M223" s="443"/>
      <c r="N223" s="299"/>
      <c r="O223" s="299"/>
      <c r="P223" s="443"/>
      <c r="Q223" s="299"/>
      <c r="R223" s="299"/>
      <c r="S223" s="443"/>
      <c r="T223" s="299"/>
      <c r="U223" s="299"/>
      <c r="V223" s="443"/>
      <c r="W223" s="299"/>
      <c r="X223" s="299"/>
      <c r="Y223" s="443"/>
      <c r="Z223" s="299"/>
      <c r="AA223" s="299"/>
      <c r="AB223" s="443"/>
      <c r="AC223" s="299"/>
      <c r="AD223" s="299"/>
      <c r="AE223" s="223"/>
      <c r="AF223" s="299"/>
      <c r="AG223" s="299"/>
      <c r="AH223" s="443"/>
      <c r="AI223" s="299"/>
      <c r="AJ223" s="299"/>
      <c r="AK223" s="301"/>
      <c r="AL223" s="333">
        <f>AL224+AL225+AL226+AL228+AL229</f>
        <v>0</v>
      </c>
      <c r="AM223" s="333">
        <f>AM224+AM225+AM226+AM228+AM229</f>
        <v>0</v>
      </c>
      <c r="AN223" s="443"/>
      <c r="AO223" s="333">
        <f>AO224+AO225+AO226+AO228+AO229</f>
        <v>0</v>
      </c>
      <c r="AP223" s="333">
        <f>AP224+AP225+AP226+AP228+AP229</f>
        <v>0</v>
      </c>
      <c r="AQ223" s="444">
        <v>1</v>
      </c>
      <c r="AR223" s="434" t="s">
        <v>471</v>
      </c>
    </row>
    <row r="224" spans="1:44" s="310" customFormat="1" ht="165" hidden="1" customHeight="1">
      <c r="A224" s="773"/>
      <c r="B224" s="768"/>
      <c r="C224" s="768"/>
      <c r="D224" s="332" t="s">
        <v>37</v>
      </c>
      <c r="E224" s="333">
        <f>H224+K224+N224+Q224+T224+W224+Z224+AC224+AF224+AI224+AL224+AO224</f>
        <v>0</v>
      </c>
      <c r="F224" s="391">
        <f>I224+L224+O224+R224+U224+X224+AA224+AD224+AG224+AJ224+AM224+AP224</f>
        <v>0</v>
      </c>
      <c r="G224" s="402"/>
      <c r="H224" s="401"/>
      <c r="I224" s="401"/>
      <c r="J224" s="403"/>
      <c r="K224" s="401"/>
      <c r="L224" s="401"/>
      <c r="M224" s="403"/>
      <c r="N224" s="401"/>
      <c r="O224" s="401"/>
      <c r="P224" s="403"/>
      <c r="Q224" s="401"/>
      <c r="R224" s="401"/>
      <c r="S224" s="403"/>
      <c r="T224" s="401"/>
      <c r="U224" s="401"/>
      <c r="V224" s="403"/>
      <c r="W224" s="401"/>
      <c r="X224" s="401"/>
      <c r="Y224" s="403"/>
      <c r="Z224" s="401"/>
      <c r="AA224" s="401"/>
      <c r="AB224" s="403"/>
      <c r="AC224" s="401"/>
      <c r="AD224" s="401"/>
      <c r="AE224" s="392"/>
      <c r="AF224" s="401"/>
      <c r="AG224" s="401"/>
      <c r="AH224" s="403"/>
      <c r="AI224" s="401"/>
      <c r="AJ224" s="401"/>
      <c r="AK224" s="445"/>
      <c r="AL224" s="401"/>
      <c r="AM224" s="401"/>
      <c r="AN224" s="403"/>
      <c r="AO224" s="401"/>
      <c r="AP224" s="401"/>
      <c r="AQ224" s="446"/>
      <c r="AR224" s="437"/>
    </row>
    <row r="225" spans="1:44" s="310" customFormat="1" ht="165" hidden="1" customHeight="1">
      <c r="A225" s="773"/>
      <c r="B225" s="768"/>
      <c r="C225" s="768"/>
      <c r="D225" s="331" t="s">
        <v>2</v>
      </c>
      <c r="E225" s="333">
        <f t="shared" ref="E225:E229" si="503">H225+K225+N225+Q225+T225+W225+Z225+AC225+AF225+AI225+AL225+AO225</f>
        <v>0</v>
      </c>
      <c r="F225" s="391">
        <f>I225+L225+O225+R225+U225+X225+AA225+AD225+AG225+AJ225+AM225+AP225</f>
        <v>0</v>
      </c>
      <c r="G225" s="402"/>
      <c r="H225" s="401"/>
      <c r="I225" s="401"/>
      <c r="J225" s="403"/>
      <c r="K225" s="401"/>
      <c r="L225" s="401"/>
      <c r="M225" s="403"/>
      <c r="N225" s="401"/>
      <c r="O225" s="401"/>
      <c r="P225" s="403"/>
      <c r="Q225" s="401"/>
      <c r="R225" s="401"/>
      <c r="S225" s="403"/>
      <c r="T225" s="401"/>
      <c r="U225" s="401"/>
      <c r="V225" s="403"/>
      <c r="W225" s="401"/>
      <c r="X225" s="401"/>
      <c r="Y225" s="403"/>
      <c r="Z225" s="401"/>
      <c r="AA225" s="401"/>
      <c r="AB225" s="403"/>
      <c r="AC225" s="401"/>
      <c r="AD225" s="401"/>
      <c r="AE225" s="392"/>
      <c r="AF225" s="401"/>
      <c r="AG225" s="401"/>
      <c r="AH225" s="403"/>
      <c r="AI225" s="401"/>
      <c r="AJ225" s="401"/>
      <c r="AK225" s="445"/>
      <c r="AL225" s="401"/>
      <c r="AM225" s="401"/>
      <c r="AN225" s="403"/>
      <c r="AO225" s="401"/>
      <c r="AP225" s="401"/>
      <c r="AQ225" s="446"/>
      <c r="AR225" s="437"/>
    </row>
    <row r="226" spans="1:44" s="310" customFormat="1" ht="165" hidden="1" customHeight="1" thickBot="1">
      <c r="A226" s="773"/>
      <c r="B226" s="768"/>
      <c r="C226" s="768"/>
      <c r="D226" s="331" t="s">
        <v>284</v>
      </c>
      <c r="E226" s="333">
        <f t="shared" si="503"/>
        <v>0</v>
      </c>
      <c r="F226" s="333">
        <f>I226+L226+O226+R226+U226+X226+AA226+AD226+AG226+AJ226+AM226+AP226</f>
        <v>0</v>
      </c>
      <c r="G226" s="300">
        <v>1</v>
      </c>
      <c r="H226" s="401"/>
      <c r="I226" s="401"/>
      <c r="J226" s="403"/>
      <c r="K226" s="401"/>
      <c r="L226" s="401"/>
      <c r="M226" s="403"/>
      <c r="N226" s="401"/>
      <c r="O226" s="401"/>
      <c r="P226" s="403"/>
      <c r="Q226" s="401"/>
      <c r="R226" s="401"/>
      <c r="S226" s="403"/>
      <c r="T226" s="401"/>
      <c r="U226" s="401"/>
      <c r="V226" s="403"/>
      <c r="W226" s="401"/>
      <c r="X226" s="401"/>
      <c r="Y226" s="403"/>
      <c r="Z226" s="401"/>
      <c r="AA226" s="401"/>
      <c r="AB226" s="403"/>
      <c r="AC226" s="401"/>
      <c r="AD226" s="401"/>
      <c r="AE226" s="392"/>
      <c r="AF226" s="401"/>
      <c r="AG226" s="401"/>
      <c r="AH226" s="403"/>
      <c r="AI226" s="401"/>
      <c r="AJ226" s="401"/>
      <c r="AK226" s="445"/>
      <c r="AL226" s="401"/>
      <c r="AM226" s="401"/>
      <c r="AN226" s="403"/>
      <c r="AO226" s="299">
        <v>0</v>
      </c>
      <c r="AP226" s="299"/>
      <c r="AQ226" s="444">
        <v>1</v>
      </c>
      <c r="AR226" s="437" t="s">
        <v>470</v>
      </c>
    </row>
    <row r="227" spans="1:44" s="310" customFormat="1" ht="165" hidden="1" customHeight="1">
      <c r="A227" s="773"/>
      <c r="B227" s="768"/>
      <c r="C227" s="768"/>
      <c r="D227" s="331" t="s">
        <v>292</v>
      </c>
      <c r="E227" s="219">
        <f t="shared" si="503"/>
        <v>0</v>
      </c>
      <c r="F227" s="394">
        <f t="shared" ref="F227:F229" si="504">I227+L227+O227+R227+U227+X227+AA227+AD227+AG227+AJ227+AM227+AP227</f>
        <v>0</v>
      </c>
      <c r="G227" s="402"/>
      <c r="H227" s="401"/>
      <c r="I227" s="401"/>
      <c r="J227" s="403"/>
      <c r="K227" s="401"/>
      <c r="L227" s="401"/>
      <c r="M227" s="403"/>
      <c r="N227" s="401"/>
      <c r="O227" s="401"/>
      <c r="P227" s="403"/>
      <c r="Q227" s="401"/>
      <c r="R227" s="401"/>
      <c r="S227" s="403"/>
      <c r="T227" s="401"/>
      <c r="U227" s="401"/>
      <c r="V227" s="403"/>
      <c r="W227" s="401"/>
      <c r="X227" s="401"/>
      <c r="Y227" s="403"/>
      <c r="Z227" s="401"/>
      <c r="AA227" s="401"/>
      <c r="AB227" s="403"/>
      <c r="AC227" s="401"/>
      <c r="AD227" s="401"/>
      <c r="AE227" s="392"/>
      <c r="AF227" s="401"/>
      <c r="AG227" s="401"/>
      <c r="AH227" s="403"/>
      <c r="AI227" s="401"/>
      <c r="AJ227" s="401"/>
      <c r="AK227" s="445"/>
      <c r="AL227" s="401"/>
      <c r="AM227" s="401"/>
      <c r="AN227" s="403"/>
      <c r="AO227" s="401"/>
      <c r="AP227" s="401"/>
      <c r="AQ227" s="446"/>
      <c r="AR227" s="436"/>
    </row>
    <row r="228" spans="1:44" s="310" customFormat="1" ht="165" hidden="1" customHeight="1">
      <c r="A228" s="773"/>
      <c r="B228" s="768"/>
      <c r="C228" s="768"/>
      <c r="D228" s="331" t="s">
        <v>285</v>
      </c>
      <c r="E228" s="333">
        <f t="shared" si="503"/>
        <v>0</v>
      </c>
      <c r="F228" s="391">
        <f t="shared" si="504"/>
        <v>0</v>
      </c>
      <c r="G228" s="402"/>
      <c r="H228" s="401"/>
      <c r="I228" s="401"/>
      <c r="J228" s="403"/>
      <c r="K228" s="401"/>
      <c r="L228" s="401"/>
      <c r="M228" s="403"/>
      <c r="N228" s="401"/>
      <c r="O228" s="401"/>
      <c r="P228" s="403"/>
      <c r="Q228" s="401"/>
      <c r="R228" s="401"/>
      <c r="S228" s="403"/>
      <c r="T228" s="401"/>
      <c r="U228" s="401"/>
      <c r="V228" s="403"/>
      <c r="W228" s="401"/>
      <c r="X228" s="401"/>
      <c r="Y228" s="403"/>
      <c r="Z228" s="401"/>
      <c r="AA228" s="401"/>
      <c r="AB228" s="403"/>
      <c r="AC228" s="401"/>
      <c r="AD228" s="401"/>
      <c r="AE228" s="392"/>
      <c r="AF228" s="401"/>
      <c r="AG228" s="401"/>
      <c r="AH228" s="403"/>
      <c r="AI228" s="401"/>
      <c r="AJ228" s="401"/>
      <c r="AK228" s="445"/>
      <c r="AL228" s="401"/>
      <c r="AM228" s="401"/>
      <c r="AN228" s="403"/>
      <c r="AO228" s="401"/>
      <c r="AP228" s="401"/>
      <c r="AQ228" s="446"/>
      <c r="AR228" s="436"/>
    </row>
    <row r="229" spans="1:44" s="310" customFormat="1" ht="165" hidden="1" customHeight="1" thickBot="1">
      <c r="A229" s="773"/>
      <c r="B229" s="769"/>
      <c r="C229" s="769"/>
      <c r="D229" s="305" t="s">
        <v>43</v>
      </c>
      <c r="E229" s="391">
        <f t="shared" si="503"/>
        <v>0</v>
      </c>
      <c r="F229" s="391">
        <f t="shared" si="504"/>
        <v>0</v>
      </c>
      <c r="G229" s="402"/>
      <c r="H229" s="401"/>
      <c r="I229" s="401"/>
      <c r="J229" s="403"/>
      <c r="K229" s="401"/>
      <c r="L229" s="401"/>
      <c r="M229" s="403"/>
      <c r="N229" s="401"/>
      <c r="O229" s="401"/>
      <c r="P229" s="403"/>
      <c r="Q229" s="401"/>
      <c r="R229" s="401"/>
      <c r="S229" s="403"/>
      <c r="T229" s="401"/>
      <c r="U229" s="401"/>
      <c r="V229" s="403"/>
      <c r="W229" s="401"/>
      <c r="X229" s="401"/>
      <c r="Y229" s="403"/>
      <c r="Z229" s="401"/>
      <c r="AA229" s="401"/>
      <c r="AB229" s="403"/>
      <c r="AC229" s="401"/>
      <c r="AD229" s="401"/>
      <c r="AE229" s="392"/>
      <c r="AF229" s="401"/>
      <c r="AG229" s="401"/>
      <c r="AH229" s="403"/>
      <c r="AI229" s="401"/>
      <c r="AJ229" s="401"/>
      <c r="AK229" s="445"/>
      <c r="AL229" s="401"/>
      <c r="AM229" s="401"/>
      <c r="AN229" s="403"/>
      <c r="AO229" s="401"/>
      <c r="AP229" s="401"/>
      <c r="AQ229" s="446"/>
      <c r="AR229" s="447"/>
    </row>
    <row r="230" spans="1:44" s="310" customFormat="1" ht="165" hidden="1" customHeight="1">
      <c r="A230" s="773" t="s">
        <v>315</v>
      </c>
      <c r="B230" s="767" t="s">
        <v>463</v>
      </c>
      <c r="C230" s="774"/>
      <c r="D230" s="303" t="s">
        <v>41</v>
      </c>
      <c r="E230" s="219">
        <f t="shared" ref="E230:F233" si="505">H230+K230+N230+Q230+T230+W230+Z230+AC230+AF230+AI230+AL230+AO230</f>
        <v>0</v>
      </c>
      <c r="F230" s="219">
        <f t="shared" si="505"/>
        <v>0</v>
      </c>
      <c r="G230" s="300"/>
      <c r="H230" s="299"/>
      <c r="I230" s="299"/>
      <c r="J230" s="443"/>
      <c r="K230" s="299"/>
      <c r="L230" s="299"/>
      <c r="M230" s="443"/>
      <c r="N230" s="299"/>
      <c r="O230" s="299"/>
      <c r="P230" s="443"/>
      <c r="Q230" s="299"/>
      <c r="R230" s="299"/>
      <c r="S230" s="443"/>
      <c r="T230" s="299"/>
      <c r="U230" s="299"/>
      <c r="V230" s="443"/>
      <c r="W230" s="299"/>
      <c r="X230" s="299"/>
      <c r="Y230" s="443"/>
      <c r="Z230" s="299"/>
      <c r="AA230" s="299"/>
      <c r="AB230" s="443"/>
      <c r="AC230" s="299"/>
      <c r="AD230" s="299"/>
      <c r="AE230" s="223"/>
      <c r="AF230" s="299"/>
      <c r="AG230" s="299"/>
      <c r="AH230" s="443"/>
      <c r="AI230" s="299"/>
      <c r="AJ230" s="299"/>
      <c r="AK230" s="301"/>
      <c r="AL230" s="333">
        <f>AL231+AL232+AL233+AL235+AL236</f>
        <v>0</v>
      </c>
      <c r="AM230" s="333">
        <f>AM231+AM232+AM233+AM235+AM236</f>
        <v>0</v>
      </c>
      <c r="AN230" s="443"/>
      <c r="AO230" s="333">
        <f>AO232</f>
        <v>0</v>
      </c>
      <c r="AP230" s="333">
        <f>AP231+AP232+AP233+AP235+AP236</f>
        <v>0</v>
      </c>
      <c r="AQ230" s="448"/>
      <c r="AR230" s="449"/>
    </row>
    <row r="231" spans="1:44" s="310" customFormat="1" ht="165" hidden="1" customHeight="1">
      <c r="A231" s="773"/>
      <c r="B231" s="768"/>
      <c r="C231" s="768"/>
      <c r="D231" s="332" t="s">
        <v>37</v>
      </c>
      <c r="E231" s="333">
        <f t="shared" si="505"/>
        <v>0</v>
      </c>
      <c r="F231" s="391">
        <f t="shared" si="505"/>
        <v>0</v>
      </c>
      <c r="G231" s="402"/>
      <c r="H231" s="401"/>
      <c r="I231" s="401"/>
      <c r="J231" s="403"/>
      <c r="K231" s="401"/>
      <c r="L231" s="401"/>
      <c r="M231" s="403"/>
      <c r="N231" s="401"/>
      <c r="O231" s="401"/>
      <c r="P231" s="403"/>
      <c r="Q231" s="401"/>
      <c r="R231" s="401"/>
      <c r="S231" s="403"/>
      <c r="T231" s="401"/>
      <c r="U231" s="401"/>
      <c r="V231" s="403"/>
      <c r="W231" s="401"/>
      <c r="X231" s="401"/>
      <c r="Y231" s="403"/>
      <c r="Z231" s="401"/>
      <c r="AA231" s="401"/>
      <c r="AB231" s="403"/>
      <c r="AC231" s="401"/>
      <c r="AD231" s="401"/>
      <c r="AE231" s="392"/>
      <c r="AF231" s="401"/>
      <c r="AG231" s="401"/>
      <c r="AH231" s="403"/>
      <c r="AI231" s="401"/>
      <c r="AJ231" s="401"/>
      <c r="AK231" s="445"/>
      <c r="AL231" s="401"/>
      <c r="AM231" s="401"/>
      <c r="AN231" s="403"/>
      <c r="AO231" s="401"/>
      <c r="AP231" s="401"/>
      <c r="AQ231" s="446"/>
      <c r="AR231" s="436"/>
    </row>
    <row r="232" spans="1:44" s="310" customFormat="1" ht="165" hidden="1" customHeight="1">
      <c r="A232" s="773"/>
      <c r="B232" s="768"/>
      <c r="C232" s="768"/>
      <c r="D232" s="331" t="s">
        <v>2</v>
      </c>
      <c r="E232" s="333">
        <f t="shared" si="505"/>
        <v>0</v>
      </c>
      <c r="F232" s="391">
        <f t="shared" si="505"/>
        <v>0</v>
      </c>
      <c r="G232" s="402"/>
      <c r="H232" s="401"/>
      <c r="I232" s="401"/>
      <c r="J232" s="403"/>
      <c r="K232" s="401"/>
      <c r="L232" s="401"/>
      <c r="M232" s="403"/>
      <c r="N232" s="401"/>
      <c r="O232" s="401"/>
      <c r="P232" s="403"/>
      <c r="Q232" s="401"/>
      <c r="R232" s="401"/>
      <c r="S232" s="403"/>
      <c r="T232" s="401"/>
      <c r="U232" s="401"/>
      <c r="V232" s="403"/>
      <c r="W232" s="401"/>
      <c r="X232" s="401"/>
      <c r="Y232" s="403"/>
      <c r="Z232" s="401"/>
      <c r="AA232" s="401"/>
      <c r="AB232" s="403"/>
      <c r="AC232" s="401"/>
      <c r="AD232" s="401"/>
      <c r="AE232" s="392"/>
      <c r="AF232" s="401"/>
      <c r="AG232" s="401"/>
      <c r="AH232" s="403"/>
      <c r="AI232" s="401"/>
      <c r="AJ232" s="401"/>
      <c r="AK232" s="445"/>
      <c r="AL232" s="401"/>
      <c r="AM232" s="401"/>
      <c r="AN232" s="403"/>
      <c r="AO232" s="299">
        <v>0</v>
      </c>
      <c r="AP232" s="401"/>
      <c r="AQ232" s="446"/>
      <c r="AR232" s="436"/>
    </row>
    <row r="233" spans="1:44" s="310" customFormat="1" ht="165" hidden="1" customHeight="1" thickBot="1">
      <c r="A233" s="773"/>
      <c r="B233" s="768"/>
      <c r="C233" s="768"/>
      <c r="D233" s="331" t="s">
        <v>284</v>
      </c>
      <c r="E233" s="333">
        <f t="shared" si="505"/>
        <v>0</v>
      </c>
      <c r="F233" s="391">
        <f t="shared" si="505"/>
        <v>0</v>
      </c>
      <c r="G233" s="402"/>
      <c r="H233" s="401"/>
      <c r="I233" s="401"/>
      <c r="J233" s="403"/>
      <c r="K233" s="401"/>
      <c r="L233" s="401"/>
      <c r="M233" s="403"/>
      <c r="N233" s="401"/>
      <c r="O233" s="401"/>
      <c r="P233" s="403"/>
      <c r="Q233" s="401"/>
      <c r="R233" s="401"/>
      <c r="S233" s="403"/>
      <c r="T233" s="401"/>
      <c r="U233" s="401"/>
      <c r="V233" s="403"/>
      <c r="W233" s="401"/>
      <c r="X233" s="401"/>
      <c r="Y233" s="403"/>
      <c r="Z233" s="401"/>
      <c r="AA233" s="401"/>
      <c r="AB233" s="403"/>
      <c r="AC233" s="401"/>
      <c r="AD233" s="401"/>
      <c r="AE233" s="392"/>
      <c r="AF233" s="401"/>
      <c r="AG233" s="401"/>
      <c r="AH233" s="403"/>
      <c r="AI233" s="401"/>
      <c r="AJ233" s="401"/>
      <c r="AK233" s="445"/>
      <c r="AL233" s="401"/>
      <c r="AM233" s="401"/>
      <c r="AN233" s="403"/>
      <c r="AO233" s="401">
        <v>0</v>
      </c>
      <c r="AP233" s="401">
        <v>0</v>
      </c>
      <c r="AQ233" s="446"/>
      <c r="AR233" s="436"/>
    </row>
    <row r="234" spans="1:44" s="310" customFormat="1" ht="165" hidden="1" customHeight="1">
      <c r="A234" s="773"/>
      <c r="B234" s="768"/>
      <c r="C234" s="768"/>
      <c r="D234" s="331" t="s">
        <v>292</v>
      </c>
      <c r="E234" s="219">
        <f t="shared" ref="E234:E236" si="506">H234+K234+N234+Q234+T234+W234+Z234+AC234+AF234+AI234+AL234+AO234</f>
        <v>0</v>
      </c>
      <c r="F234" s="394">
        <f t="shared" ref="F234:F236" si="507">I234+L234+O234+R234+U234+X234+AA234+AD234+AG234+AJ234+AM234+AP234</f>
        <v>0</v>
      </c>
      <c r="G234" s="402"/>
      <c r="H234" s="401"/>
      <c r="I234" s="401"/>
      <c r="J234" s="403"/>
      <c r="K234" s="401"/>
      <c r="L234" s="401"/>
      <c r="M234" s="403"/>
      <c r="N234" s="401"/>
      <c r="O234" s="401"/>
      <c r="P234" s="403"/>
      <c r="Q234" s="401"/>
      <c r="R234" s="401"/>
      <c r="S234" s="403"/>
      <c r="T234" s="401"/>
      <c r="U234" s="401"/>
      <c r="V234" s="403"/>
      <c r="W234" s="401"/>
      <c r="X234" s="401"/>
      <c r="Y234" s="403"/>
      <c r="Z234" s="401"/>
      <c r="AA234" s="401"/>
      <c r="AB234" s="403"/>
      <c r="AC234" s="401"/>
      <c r="AD234" s="401"/>
      <c r="AE234" s="392"/>
      <c r="AF234" s="401"/>
      <c r="AG234" s="401"/>
      <c r="AH234" s="403"/>
      <c r="AI234" s="401"/>
      <c r="AJ234" s="401"/>
      <c r="AK234" s="445"/>
      <c r="AL234" s="401"/>
      <c r="AM234" s="401"/>
      <c r="AN234" s="403"/>
      <c r="AO234" s="401"/>
      <c r="AP234" s="401"/>
      <c r="AQ234" s="446"/>
      <c r="AR234" s="436"/>
    </row>
    <row r="235" spans="1:44" s="310" customFormat="1" ht="165" hidden="1" customHeight="1">
      <c r="A235" s="773"/>
      <c r="B235" s="768"/>
      <c r="C235" s="768"/>
      <c r="D235" s="331" t="s">
        <v>285</v>
      </c>
      <c r="E235" s="333">
        <f t="shared" si="506"/>
        <v>0</v>
      </c>
      <c r="F235" s="391">
        <f t="shared" si="507"/>
        <v>0</v>
      </c>
      <c r="G235" s="402"/>
      <c r="H235" s="401"/>
      <c r="I235" s="401"/>
      <c r="J235" s="403"/>
      <c r="K235" s="401"/>
      <c r="L235" s="401"/>
      <c r="M235" s="403"/>
      <c r="N235" s="401"/>
      <c r="O235" s="401"/>
      <c r="P235" s="403"/>
      <c r="Q235" s="401"/>
      <c r="R235" s="401"/>
      <c r="S235" s="403"/>
      <c r="T235" s="401"/>
      <c r="U235" s="401"/>
      <c r="V235" s="403"/>
      <c r="W235" s="401"/>
      <c r="X235" s="401"/>
      <c r="Y235" s="403"/>
      <c r="Z235" s="401"/>
      <c r="AA235" s="401"/>
      <c r="AB235" s="403"/>
      <c r="AC235" s="401"/>
      <c r="AD235" s="401"/>
      <c r="AE235" s="392"/>
      <c r="AF235" s="401"/>
      <c r="AG235" s="401"/>
      <c r="AH235" s="403"/>
      <c r="AI235" s="401"/>
      <c r="AJ235" s="401"/>
      <c r="AK235" s="445"/>
      <c r="AL235" s="401"/>
      <c r="AM235" s="401"/>
      <c r="AN235" s="403"/>
      <c r="AO235" s="401"/>
      <c r="AP235" s="401"/>
      <c r="AQ235" s="446"/>
      <c r="AR235" s="436"/>
    </row>
    <row r="236" spans="1:44" s="310" customFormat="1" ht="165" hidden="1" customHeight="1" thickBot="1">
      <c r="A236" s="773"/>
      <c r="B236" s="769"/>
      <c r="C236" s="769"/>
      <c r="D236" s="305" t="s">
        <v>43</v>
      </c>
      <c r="E236" s="391">
        <f t="shared" si="506"/>
        <v>0</v>
      </c>
      <c r="F236" s="391">
        <f t="shared" si="507"/>
        <v>0</v>
      </c>
      <c r="G236" s="402"/>
      <c r="H236" s="401"/>
      <c r="I236" s="401"/>
      <c r="J236" s="403"/>
      <c r="K236" s="401"/>
      <c r="L236" s="401"/>
      <c r="M236" s="403"/>
      <c r="N236" s="401"/>
      <c r="O236" s="401"/>
      <c r="P236" s="403"/>
      <c r="Q236" s="401"/>
      <c r="R236" s="401"/>
      <c r="S236" s="403"/>
      <c r="T236" s="401"/>
      <c r="U236" s="401"/>
      <c r="V236" s="403"/>
      <c r="W236" s="401"/>
      <c r="X236" s="401"/>
      <c r="Y236" s="403"/>
      <c r="Z236" s="401"/>
      <c r="AA236" s="401"/>
      <c r="AB236" s="403"/>
      <c r="AC236" s="401"/>
      <c r="AD236" s="401"/>
      <c r="AE236" s="392"/>
      <c r="AF236" s="401"/>
      <c r="AG236" s="401"/>
      <c r="AH236" s="403"/>
      <c r="AI236" s="401"/>
      <c r="AJ236" s="401"/>
      <c r="AK236" s="445"/>
      <c r="AL236" s="401"/>
      <c r="AM236" s="401"/>
      <c r="AN236" s="403"/>
      <c r="AO236" s="401"/>
      <c r="AP236" s="401"/>
      <c r="AQ236" s="446"/>
      <c r="AR236" s="440"/>
    </row>
    <row r="237" spans="1:44" s="310" customFormat="1" ht="165" customHeight="1">
      <c r="A237" s="697" t="s">
        <v>4</v>
      </c>
      <c r="B237" s="700" t="s">
        <v>408</v>
      </c>
      <c r="C237" s="700"/>
      <c r="D237" s="303" t="s">
        <v>41</v>
      </c>
      <c r="E237" s="219">
        <f>H237+K237+N237+Q237+T237+W237+Z237+AC237+AF237+AI237+AL237+AO237</f>
        <v>1000</v>
      </c>
      <c r="F237" s="219">
        <f>I237+L237+O237+R237+U237+X237+AA237+AD237+AG237+AJ237+AM237+AP237</f>
        <v>0</v>
      </c>
      <c r="G237" s="221">
        <f>F237/E237</f>
        <v>0</v>
      </c>
      <c r="H237" s="219">
        <f>H238+H239+H240+H241+H242+H243</f>
        <v>0</v>
      </c>
      <c r="I237" s="219">
        <f>I238+I239+I240+I241+I242+I243</f>
        <v>0</v>
      </c>
      <c r="J237" s="382"/>
      <c r="K237" s="219">
        <f>K238+K239+K240+K241+K242+K243</f>
        <v>0</v>
      </c>
      <c r="L237" s="219">
        <f>L238+L239+L240+L241+L242+L243</f>
        <v>0</v>
      </c>
      <c r="M237" s="382"/>
      <c r="N237" s="219">
        <f>N238+N239+N240+N241+N242+N243</f>
        <v>0</v>
      </c>
      <c r="O237" s="219">
        <f>O238+O239+O240+O241+O242+O243</f>
        <v>0</v>
      </c>
      <c r="P237" s="382"/>
      <c r="Q237" s="219">
        <f>Q238+Q239+Q240+Q241+Q242+Q243</f>
        <v>0</v>
      </c>
      <c r="R237" s="219">
        <f>R238+R239+R240+R241+R242+R243</f>
        <v>0</v>
      </c>
      <c r="S237" s="382"/>
      <c r="T237" s="219">
        <f>T238+T239+T240+T241+T242+T243</f>
        <v>0</v>
      </c>
      <c r="U237" s="219">
        <f>U238+U239+U240+U241+U242+U243</f>
        <v>0</v>
      </c>
      <c r="V237" s="382"/>
      <c r="W237" s="219">
        <f>W238+W239+W240+W241+W242+W243</f>
        <v>0</v>
      </c>
      <c r="X237" s="219">
        <f>X238+X239+X240+X241+X242+X243</f>
        <v>0</v>
      </c>
      <c r="Y237" s="382"/>
      <c r="Z237" s="219">
        <f t="shared" ref="Z237" si="508">Z238+Z239+Z240+Z241+Z242+Z243</f>
        <v>0</v>
      </c>
      <c r="AA237" s="219">
        <f t="shared" ref="AA237" si="509">AA238+AA239+AA240+AA241+AA242+AA243</f>
        <v>0</v>
      </c>
      <c r="AB237" s="382"/>
      <c r="AC237" s="219">
        <f t="shared" ref="AC237" si="510">AC238+AC239+AC240+AC241+AC242+AC243</f>
        <v>1000</v>
      </c>
      <c r="AD237" s="219">
        <f t="shared" ref="AD237" si="511">AD238+AD239+AD240+AD241+AD242+AD243</f>
        <v>0</v>
      </c>
      <c r="AE237" s="220">
        <f t="shared" ref="AE237" si="512">AD237/AC237</f>
        <v>0</v>
      </c>
      <c r="AF237" s="219">
        <f t="shared" ref="AF237" si="513">AF238+AF239+AF240+AF241+AF242+AF243</f>
        <v>0</v>
      </c>
      <c r="AG237" s="219">
        <f t="shared" ref="AG237" si="514">AG238+AG239+AG240+AG241+AG242+AG243</f>
        <v>0</v>
      </c>
      <c r="AH237" s="382"/>
      <c r="AI237" s="219">
        <f t="shared" ref="AI237" si="515">AI238+AI239+AI240+AI241+AI242+AI243</f>
        <v>0</v>
      </c>
      <c r="AJ237" s="219">
        <f t="shared" ref="AJ237" si="516">AJ238+AJ239+AJ240+AJ241+AJ242+AJ243</f>
        <v>0</v>
      </c>
      <c r="AK237" s="221"/>
      <c r="AL237" s="219">
        <f t="shared" ref="AL237" si="517">AL238+AL239+AL240+AL241+AL242+AL243</f>
        <v>0</v>
      </c>
      <c r="AM237" s="219">
        <f t="shared" ref="AM237" si="518">AM238+AM239+AM240+AM241+AM242+AM243</f>
        <v>0</v>
      </c>
      <c r="AN237" s="382"/>
      <c r="AO237" s="219">
        <f>AO238+AO239+AO240+AO241+AO242+AO243</f>
        <v>0</v>
      </c>
      <c r="AP237" s="219">
        <f>AP238+AP239+AP240+AP241+AP242+AP243</f>
        <v>0</v>
      </c>
      <c r="AQ237" s="382"/>
      <c r="AR237" s="389"/>
    </row>
    <row r="238" spans="1:44" s="310" customFormat="1" ht="103.5" customHeight="1">
      <c r="A238" s="698"/>
      <c r="B238" s="701"/>
      <c r="C238" s="701"/>
      <c r="D238" s="332" t="s">
        <v>37</v>
      </c>
      <c r="E238" s="333">
        <f>H238+K238+N238+Q238+T238+W238+Z238+AC238+AF238+AI238+AL238+AO238</f>
        <v>0</v>
      </c>
      <c r="F238" s="333">
        <f>I238+L238+O238+R238+U238+X238+AA238+AD238+AG238+AJ238+AM238+AP238</f>
        <v>0</v>
      </c>
      <c r="G238" s="223"/>
      <c r="H238" s="333">
        <f>H245</f>
        <v>0</v>
      </c>
      <c r="I238" s="333">
        <f>I245</f>
        <v>0</v>
      </c>
      <c r="J238" s="223"/>
      <c r="K238" s="333">
        <f>K245</f>
        <v>0</v>
      </c>
      <c r="L238" s="333">
        <f>L245</f>
        <v>0</v>
      </c>
      <c r="M238" s="223"/>
      <c r="N238" s="333">
        <f>N245</f>
        <v>0</v>
      </c>
      <c r="O238" s="333">
        <f>O245</f>
        <v>0</v>
      </c>
      <c r="P238" s="223"/>
      <c r="Q238" s="333"/>
      <c r="R238" s="333">
        <f>R245</f>
        <v>0</v>
      </c>
      <c r="S238" s="223"/>
      <c r="T238" s="333">
        <f>T245</f>
        <v>0</v>
      </c>
      <c r="U238" s="333">
        <f>U245</f>
        <v>0</v>
      </c>
      <c r="V238" s="223"/>
      <c r="W238" s="333">
        <f>W245</f>
        <v>0</v>
      </c>
      <c r="X238" s="333">
        <f>X245</f>
        <v>0</v>
      </c>
      <c r="Y238" s="223"/>
      <c r="Z238" s="333">
        <f>Z245</f>
        <v>0</v>
      </c>
      <c r="AA238" s="333">
        <f>AA245</f>
        <v>0</v>
      </c>
      <c r="AB238" s="223"/>
      <c r="AC238" s="333">
        <f>AC245</f>
        <v>0</v>
      </c>
      <c r="AD238" s="333">
        <f>AD245</f>
        <v>0</v>
      </c>
      <c r="AE238" s="223"/>
      <c r="AF238" s="333">
        <f>AF245</f>
        <v>0</v>
      </c>
      <c r="AG238" s="333">
        <f>AG245</f>
        <v>0</v>
      </c>
      <c r="AH238" s="223"/>
      <c r="AI238" s="333">
        <f>AI245</f>
        <v>0</v>
      </c>
      <c r="AJ238" s="333">
        <f>AJ245</f>
        <v>0</v>
      </c>
      <c r="AK238" s="344"/>
      <c r="AL238" s="333">
        <f>AL245</f>
        <v>0</v>
      </c>
      <c r="AM238" s="333">
        <f>AM245</f>
        <v>0</v>
      </c>
      <c r="AN238" s="223"/>
      <c r="AO238" s="333">
        <f>AO245</f>
        <v>0</v>
      </c>
      <c r="AP238" s="333">
        <f>AP245</f>
        <v>0</v>
      </c>
      <c r="AQ238" s="223"/>
      <c r="AR238" s="281"/>
    </row>
    <row r="239" spans="1:44" s="310" customFormat="1" ht="114.75" customHeight="1">
      <c r="A239" s="698"/>
      <c r="B239" s="701"/>
      <c r="C239" s="701"/>
      <c r="D239" s="331" t="s">
        <v>2</v>
      </c>
      <c r="E239" s="333">
        <f t="shared" ref="E239:E243" si="519">H239+K239+N239+Q239+T239+W239+Z239+AC239+AF239+AI239+AL239+AO239</f>
        <v>0</v>
      </c>
      <c r="F239" s="333">
        <f t="shared" ref="F239:F243" si="520">I239+L239+O239+R239+U239+X239+AA239+AD239+AG239+AJ239+AM239+AP239</f>
        <v>0</v>
      </c>
      <c r="G239" s="223"/>
      <c r="H239" s="333">
        <f t="shared" ref="H239:I243" si="521">H246</f>
        <v>0</v>
      </c>
      <c r="I239" s="333">
        <f t="shared" si="521"/>
        <v>0</v>
      </c>
      <c r="J239" s="223"/>
      <c r="K239" s="333">
        <f t="shared" ref="K239:L239" si="522">K246</f>
        <v>0</v>
      </c>
      <c r="L239" s="333">
        <f t="shared" si="522"/>
        <v>0</v>
      </c>
      <c r="M239" s="223"/>
      <c r="N239" s="333">
        <f t="shared" ref="N239:O239" si="523">N246</f>
        <v>0</v>
      </c>
      <c r="O239" s="333">
        <f t="shared" si="523"/>
        <v>0</v>
      </c>
      <c r="P239" s="223"/>
      <c r="Q239" s="333"/>
      <c r="R239" s="333">
        <f t="shared" ref="R239" si="524">R246</f>
        <v>0</v>
      </c>
      <c r="S239" s="223"/>
      <c r="T239" s="333">
        <f t="shared" ref="T239:U239" si="525">T246</f>
        <v>0</v>
      </c>
      <c r="U239" s="333">
        <f t="shared" si="525"/>
        <v>0</v>
      </c>
      <c r="V239" s="223"/>
      <c r="W239" s="333">
        <f t="shared" ref="W239:X239" si="526">W246</f>
        <v>0</v>
      </c>
      <c r="X239" s="333">
        <f t="shared" si="526"/>
        <v>0</v>
      </c>
      <c r="Y239" s="223"/>
      <c r="Z239" s="333">
        <f t="shared" ref="Z239:AA239" si="527">Z246</f>
        <v>0</v>
      </c>
      <c r="AA239" s="333">
        <f t="shared" si="527"/>
        <v>0</v>
      </c>
      <c r="AB239" s="223"/>
      <c r="AC239" s="333">
        <f t="shared" ref="AC239:AD239" si="528">AC246</f>
        <v>0</v>
      </c>
      <c r="AD239" s="333">
        <f t="shared" si="528"/>
        <v>0</v>
      </c>
      <c r="AE239" s="223"/>
      <c r="AF239" s="333">
        <f t="shared" ref="AF239:AG239" si="529">AF246</f>
        <v>0</v>
      </c>
      <c r="AG239" s="333">
        <f t="shared" si="529"/>
        <v>0</v>
      </c>
      <c r="AH239" s="223"/>
      <c r="AI239" s="333">
        <f t="shared" ref="AI239:AJ239" si="530">AI246</f>
        <v>0</v>
      </c>
      <c r="AJ239" s="333">
        <f t="shared" si="530"/>
        <v>0</v>
      </c>
      <c r="AK239" s="344"/>
      <c r="AL239" s="333">
        <f t="shared" ref="AL239:AM239" si="531">AL246</f>
        <v>0</v>
      </c>
      <c r="AM239" s="333">
        <f t="shared" si="531"/>
        <v>0</v>
      </c>
      <c r="AN239" s="223"/>
      <c r="AO239" s="333">
        <f t="shared" ref="AO239:AP239" si="532">AO246</f>
        <v>0</v>
      </c>
      <c r="AP239" s="333">
        <f t="shared" si="532"/>
        <v>0</v>
      </c>
      <c r="AQ239" s="223"/>
      <c r="AR239" s="281"/>
    </row>
    <row r="240" spans="1:44" s="310" customFormat="1" ht="246" customHeight="1" thickBot="1">
      <c r="A240" s="698"/>
      <c r="B240" s="701"/>
      <c r="C240" s="701"/>
      <c r="D240" s="331" t="s">
        <v>284</v>
      </c>
      <c r="E240" s="333">
        <f t="shared" si="519"/>
        <v>1000</v>
      </c>
      <c r="F240" s="333">
        <f t="shared" si="520"/>
        <v>0</v>
      </c>
      <c r="G240" s="220">
        <f t="shared" ref="G240:G255" si="533">F240/E240</f>
        <v>0</v>
      </c>
      <c r="H240" s="333">
        <f t="shared" si="521"/>
        <v>0</v>
      </c>
      <c r="I240" s="333">
        <f t="shared" si="521"/>
        <v>0</v>
      </c>
      <c r="J240" s="223"/>
      <c r="K240" s="333">
        <f t="shared" ref="K240:L240" si="534">K247</f>
        <v>0</v>
      </c>
      <c r="L240" s="333">
        <f t="shared" si="534"/>
        <v>0</v>
      </c>
      <c r="M240" s="223"/>
      <c r="N240" s="333">
        <f t="shared" ref="N240:O240" si="535">N247</f>
        <v>0</v>
      </c>
      <c r="O240" s="333">
        <f t="shared" si="535"/>
        <v>0</v>
      </c>
      <c r="P240" s="223"/>
      <c r="Q240" s="333"/>
      <c r="R240" s="333">
        <f t="shared" ref="R240" si="536">R247</f>
        <v>0</v>
      </c>
      <c r="S240" s="223"/>
      <c r="T240" s="333">
        <f t="shared" ref="T240:U240" si="537">T247</f>
        <v>0</v>
      </c>
      <c r="U240" s="333">
        <f t="shared" si="537"/>
        <v>0</v>
      </c>
      <c r="V240" s="223"/>
      <c r="W240" s="333">
        <f t="shared" ref="W240:X240" si="538">W247</f>
        <v>0</v>
      </c>
      <c r="X240" s="333">
        <f t="shared" si="538"/>
        <v>0</v>
      </c>
      <c r="Y240" s="223"/>
      <c r="Z240" s="333">
        <f t="shared" ref="Z240:AA240" si="539">Z247</f>
        <v>0</v>
      </c>
      <c r="AA240" s="333">
        <f t="shared" si="539"/>
        <v>0</v>
      </c>
      <c r="AB240" s="223"/>
      <c r="AC240" s="333">
        <f t="shared" ref="AC240:AD240" si="540">AC247</f>
        <v>1000</v>
      </c>
      <c r="AD240" s="333">
        <f t="shared" si="540"/>
        <v>0</v>
      </c>
      <c r="AE240" s="220">
        <f t="shared" ref="AE240" si="541">AD240/AC240</f>
        <v>0</v>
      </c>
      <c r="AF240" s="333">
        <f t="shared" ref="AF240:AG240" si="542">AF247</f>
        <v>0</v>
      </c>
      <c r="AG240" s="333">
        <f t="shared" si="542"/>
        <v>0</v>
      </c>
      <c r="AH240" s="223"/>
      <c r="AI240" s="333">
        <f t="shared" ref="AI240:AJ240" si="543">AI247</f>
        <v>0</v>
      </c>
      <c r="AJ240" s="333">
        <f t="shared" si="543"/>
        <v>0</v>
      </c>
      <c r="AK240" s="220"/>
      <c r="AL240" s="333">
        <f t="shared" ref="AL240:AM240" si="544">AL247</f>
        <v>0</v>
      </c>
      <c r="AM240" s="333">
        <f t="shared" si="544"/>
        <v>0</v>
      </c>
      <c r="AN240" s="223"/>
      <c r="AO240" s="333">
        <f t="shared" ref="AO240:AP240" si="545">AO247</f>
        <v>0</v>
      </c>
      <c r="AP240" s="333">
        <f t="shared" si="545"/>
        <v>0</v>
      </c>
      <c r="AQ240" s="223"/>
      <c r="AR240" s="281"/>
    </row>
    <row r="241" spans="1:44" s="310" customFormat="1" ht="354" customHeight="1">
      <c r="A241" s="698"/>
      <c r="B241" s="701"/>
      <c r="C241" s="701"/>
      <c r="D241" s="331" t="s">
        <v>292</v>
      </c>
      <c r="E241" s="219">
        <f t="shared" si="519"/>
        <v>0</v>
      </c>
      <c r="F241" s="219">
        <f t="shared" si="520"/>
        <v>0</v>
      </c>
      <c r="G241" s="223"/>
      <c r="H241" s="333">
        <f t="shared" si="521"/>
        <v>0</v>
      </c>
      <c r="I241" s="333">
        <f t="shared" si="521"/>
        <v>0</v>
      </c>
      <c r="J241" s="223"/>
      <c r="K241" s="333">
        <f t="shared" ref="K241:L241" si="546">K248</f>
        <v>0</v>
      </c>
      <c r="L241" s="333">
        <f t="shared" si="546"/>
        <v>0</v>
      </c>
      <c r="M241" s="223"/>
      <c r="N241" s="333">
        <f t="shared" ref="N241:O241" si="547">N248</f>
        <v>0</v>
      </c>
      <c r="O241" s="333">
        <f t="shared" si="547"/>
        <v>0</v>
      </c>
      <c r="P241" s="223"/>
      <c r="Q241" s="333"/>
      <c r="R241" s="333">
        <f t="shared" ref="R241" si="548">R248</f>
        <v>0</v>
      </c>
      <c r="S241" s="223"/>
      <c r="T241" s="333">
        <f t="shared" ref="T241:U241" si="549">T248</f>
        <v>0</v>
      </c>
      <c r="U241" s="333">
        <f t="shared" si="549"/>
        <v>0</v>
      </c>
      <c r="V241" s="223"/>
      <c r="W241" s="333">
        <f t="shared" ref="W241:X241" si="550">W248</f>
        <v>0</v>
      </c>
      <c r="X241" s="333">
        <f t="shared" si="550"/>
        <v>0</v>
      </c>
      <c r="Y241" s="223"/>
      <c r="Z241" s="333">
        <f t="shared" ref="Z241:AA241" si="551">Z248</f>
        <v>0</v>
      </c>
      <c r="AA241" s="333">
        <f t="shared" si="551"/>
        <v>0</v>
      </c>
      <c r="AB241" s="223"/>
      <c r="AC241" s="333">
        <f t="shared" ref="AC241:AD241" si="552">AC248</f>
        <v>0</v>
      </c>
      <c r="AD241" s="333">
        <f t="shared" si="552"/>
        <v>0</v>
      </c>
      <c r="AE241" s="223"/>
      <c r="AF241" s="333">
        <f t="shared" ref="AF241:AG241" si="553">AF248</f>
        <v>0</v>
      </c>
      <c r="AG241" s="333">
        <f t="shared" si="553"/>
        <v>0</v>
      </c>
      <c r="AH241" s="223"/>
      <c r="AI241" s="333">
        <f t="shared" ref="AI241:AJ241" si="554">AI248</f>
        <v>0</v>
      </c>
      <c r="AJ241" s="333">
        <f t="shared" si="554"/>
        <v>0</v>
      </c>
      <c r="AK241" s="344"/>
      <c r="AL241" s="333">
        <f t="shared" ref="AL241:AM241" si="555">AL248</f>
        <v>0</v>
      </c>
      <c r="AM241" s="333">
        <f t="shared" si="555"/>
        <v>0</v>
      </c>
      <c r="AN241" s="223"/>
      <c r="AO241" s="333">
        <f t="shared" ref="AO241:AP241" si="556">AO248</f>
        <v>0</v>
      </c>
      <c r="AP241" s="333">
        <f t="shared" si="556"/>
        <v>0</v>
      </c>
      <c r="AQ241" s="223"/>
      <c r="AR241" s="281"/>
    </row>
    <row r="242" spans="1:44" s="310" customFormat="1" ht="79.5" customHeight="1">
      <c r="A242" s="698"/>
      <c r="B242" s="701"/>
      <c r="C242" s="701"/>
      <c r="D242" s="331" t="s">
        <v>285</v>
      </c>
      <c r="E242" s="333">
        <f t="shared" si="519"/>
        <v>0</v>
      </c>
      <c r="F242" s="333">
        <f t="shared" si="520"/>
        <v>0</v>
      </c>
      <c r="G242" s="223"/>
      <c r="H242" s="333">
        <f t="shared" si="521"/>
        <v>0</v>
      </c>
      <c r="I242" s="333">
        <f t="shared" si="521"/>
        <v>0</v>
      </c>
      <c r="J242" s="223"/>
      <c r="K242" s="333">
        <f t="shared" ref="K242:L242" si="557">K249</f>
        <v>0</v>
      </c>
      <c r="L242" s="333">
        <f t="shared" si="557"/>
        <v>0</v>
      </c>
      <c r="M242" s="223"/>
      <c r="N242" s="333">
        <f t="shared" ref="N242:O242" si="558">N249</f>
        <v>0</v>
      </c>
      <c r="O242" s="333">
        <f t="shared" si="558"/>
        <v>0</v>
      </c>
      <c r="P242" s="223"/>
      <c r="Q242" s="333"/>
      <c r="R242" s="333">
        <f t="shared" ref="R242" si="559">R249</f>
        <v>0</v>
      </c>
      <c r="S242" s="223"/>
      <c r="T242" s="333">
        <f t="shared" ref="T242:U242" si="560">T249</f>
        <v>0</v>
      </c>
      <c r="U242" s="333">
        <f t="shared" si="560"/>
        <v>0</v>
      </c>
      <c r="V242" s="223"/>
      <c r="W242" s="333">
        <f t="shared" ref="W242:X242" si="561">W249</f>
        <v>0</v>
      </c>
      <c r="X242" s="333">
        <f t="shared" si="561"/>
        <v>0</v>
      </c>
      <c r="Y242" s="223"/>
      <c r="Z242" s="333">
        <f t="shared" ref="Z242:AA242" si="562">Z249</f>
        <v>0</v>
      </c>
      <c r="AA242" s="333">
        <f t="shared" si="562"/>
        <v>0</v>
      </c>
      <c r="AB242" s="223"/>
      <c r="AC242" s="333">
        <f t="shared" ref="AC242:AD242" si="563">AC249</f>
        <v>0</v>
      </c>
      <c r="AD242" s="333">
        <f t="shared" si="563"/>
        <v>0</v>
      </c>
      <c r="AE242" s="223"/>
      <c r="AF242" s="333">
        <f t="shared" ref="AF242:AG242" si="564">AF249</f>
        <v>0</v>
      </c>
      <c r="AG242" s="333">
        <f t="shared" si="564"/>
        <v>0</v>
      </c>
      <c r="AH242" s="223"/>
      <c r="AI242" s="333">
        <f t="shared" ref="AI242:AJ242" si="565">AI249</f>
        <v>0</v>
      </c>
      <c r="AJ242" s="333">
        <f t="shared" si="565"/>
        <v>0</v>
      </c>
      <c r="AK242" s="344"/>
      <c r="AL242" s="333">
        <f t="shared" ref="AL242:AM242" si="566">AL249</f>
        <v>0</v>
      </c>
      <c r="AM242" s="333">
        <f t="shared" si="566"/>
        <v>0</v>
      </c>
      <c r="AN242" s="223"/>
      <c r="AO242" s="333">
        <f t="shared" ref="AO242:AP242" si="567">AO249</f>
        <v>0</v>
      </c>
      <c r="AP242" s="333">
        <f t="shared" si="567"/>
        <v>0</v>
      </c>
      <c r="AQ242" s="223"/>
      <c r="AR242" s="281"/>
    </row>
    <row r="243" spans="1:44" s="310" customFormat="1" ht="102" customHeight="1" thickBot="1">
      <c r="A243" s="699"/>
      <c r="B243" s="702"/>
      <c r="C243" s="702"/>
      <c r="D243" s="305" t="s">
        <v>43</v>
      </c>
      <c r="E243" s="227">
        <f t="shared" si="519"/>
        <v>0</v>
      </c>
      <c r="F243" s="227">
        <f t="shared" si="520"/>
        <v>0</v>
      </c>
      <c r="G243" s="372"/>
      <c r="H243" s="227">
        <f t="shared" si="521"/>
        <v>0</v>
      </c>
      <c r="I243" s="227">
        <f t="shared" si="521"/>
        <v>0</v>
      </c>
      <c r="J243" s="372"/>
      <c r="K243" s="227">
        <f t="shared" ref="K243:L243" si="568">K250</f>
        <v>0</v>
      </c>
      <c r="L243" s="227">
        <f t="shared" si="568"/>
        <v>0</v>
      </c>
      <c r="M243" s="372"/>
      <c r="N243" s="227">
        <f t="shared" ref="N243:O243" si="569">N250</f>
        <v>0</v>
      </c>
      <c r="O243" s="227">
        <f t="shared" si="569"/>
        <v>0</v>
      </c>
      <c r="P243" s="372"/>
      <c r="Q243" s="227"/>
      <c r="R243" s="227">
        <f t="shared" ref="R243" si="570">R250</f>
        <v>0</v>
      </c>
      <c r="S243" s="372"/>
      <c r="T243" s="227">
        <f t="shared" ref="T243:U243" si="571">T250</f>
        <v>0</v>
      </c>
      <c r="U243" s="227">
        <f t="shared" si="571"/>
        <v>0</v>
      </c>
      <c r="V243" s="372"/>
      <c r="W243" s="227">
        <f t="shared" ref="W243:X243" si="572">W250</f>
        <v>0</v>
      </c>
      <c r="X243" s="227">
        <f t="shared" si="572"/>
        <v>0</v>
      </c>
      <c r="Y243" s="372"/>
      <c r="Z243" s="227">
        <f t="shared" ref="Z243:AA243" si="573">Z250</f>
        <v>0</v>
      </c>
      <c r="AA243" s="227">
        <f t="shared" si="573"/>
        <v>0</v>
      </c>
      <c r="AB243" s="372"/>
      <c r="AC243" s="227">
        <f t="shared" ref="AC243:AD243" si="574">AC250</f>
        <v>0</v>
      </c>
      <c r="AD243" s="227">
        <f t="shared" si="574"/>
        <v>0</v>
      </c>
      <c r="AE243" s="372"/>
      <c r="AF243" s="227">
        <f t="shared" ref="AF243:AG243" si="575">AF250</f>
        <v>0</v>
      </c>
      <c r="AG243" s="227">
        <f t="shared" si="575"/>
        <v>0</v>
      </c>
      <c r="AH243" s="372"/>
      <c r="AI243" s="227">
        <f t="shared" ref="AI243:AJ243" si="576">AI250</f>
        <v>0</v>
      </c>
      <c r="AJ243" s="227">
        <f t="shared" si="576"/>
        <v>0</v>
      </c>
      <c r="AK243" s="376"/>
      <c r="AL243" s="227">
        <f t="shared" ref="AL243:AM243" si="577">AL250</f>
        <v>0</v>
      </c>
      <c r="AM243" s="227">
        <f t="shared" si="577"/>
        <v>0</v>
      </c>
      <c r="AN243" s="372"/>
      <c r="AO243" s="227">
        <f t="shared" ref="AO243:AP243" si="578">AO250</f>
        <v>0</v>
      </c>
      <c r="AP243" s="227">
        <f t="shared" si="578"/>
        <v>0</v>
      </c>
      <c r="AQ243" s="372"/>
      <c r="AR243" s="375"/>
    </row>
    <row r="244" spans="1:44" s="310" customFormat="1" ht="139.5" customHeight="1">
      <c r="A244" s="703" t="s">
        <v>319</v>
      </c>
      <c r="B244" s="700" t="s">
        <v>420</v>
      </c>
      <c r="C244" s="700"/>
      <c r="D244" s="303" t="s">
        <v>41</v>
      </c>
      <c r="E244" s="219">
        <f>H244+K244+N244+Q244+T244+W244+Z244+AC244+AF244+AI244+AL244+AO244</f>
        <v>1000</v>
      </c>
      <c r="F244" s="219">
        <f>I244+L244+O244+R244+U244+X244+AA244+AD244+AG244+AJ244+AM244+AP244</f>
        <v>0</v>
      </c>
      <c r="G244" s="221">
        <f>F244/E244</f>
        <v>0</v>
      </c>
      <c r="H244" s="219">
        <f>H245+H246+H247+H248+H249+H250</f>
        <v>0</v>
      </c>
      <c r="I244" s="219">
        <f>I245+I246+I247+I248+I249+I250</f>
        <v>0</v>
      </c>
      <c r="J244" s="382"/>
      <c r="K244" s="219">
        <f>K245+K246+K247+K248+K249+K250</f>
        <v>0</v>
      </c>
      <c r="L244" s="219">
        <f>L245+L246+L247+L248+L249+L250</f>
        <v>0</v>
      </c>
      <c r="M244" s="382"/>
      <c r="N244" s="219">
        <f>N245+N246+N247+N248+N249+N250</f>
        <v>0</v>
      </c>
      <c r="O244" s="219">
        <f>O245+O246+O247+O248+O249+O250</f>
        <v>0</v>
      </c>
      <c r="P244" s="382"/>
      <c r="Q244" s="219"/>
      <c r="R244" s="219">
        <f>R245+R246+R247+R248+R249+R250</f>
        <v>0</v>
      </c>
      <c r="S244" s="382"/>
      <c r="T244" s="219">
        <f>T245+T246+T247+T248+T249+T250</f>
        <v>0</v>
      </c>
      <c r="U244" s="219">
        <f>U245+U246+U247+U248+U249+U250</f>
        <v>0</v>
      </c>
      <c r="V244" s="382"/>
      <c r="W244" s="219">
        <f>W245+W246+W247+W248+W249+W250</f>
        <v>0</v>
      </c>
      <c r="X244" s="219">
        <f>X245+X246+X247+X248+X249+X250</f>
        <v>0</v>
      </c>
      <c r="Y244" s="382"/>
      <c r="Z244" s="219">
        <f t="shared" ref="Z244" si="579">Z245+Z246+Z247+Z248+Z249+Z250</f>
        <v>0</v>
      </c>
      <c r="AA244" s="219">
        <f t="shared" ref="AA244" si="580">AA245+AA246+AA247+AA248+AA249+AA250</f>
        <v>0</v>
      </c>
      <c r="AB244" s="382"/>
      <c r="AC244" s="219">
        <f t="shared" ref="AC244" si="581">AC245+AC246+AC247+AC248+AC249+AC250</f>
        <v>1000</v>
      </c>
      <c r="AD244" s="219">
        <f t="shared" ref="AD244" si="582">AD245+AD246+AD247+AD248+AD249+AD250</f>
        <v>0</v>
      </c>
      <c r="AE244" s="220">
        <f>AD244/AC244</f>
        <v>0</v>
      </c>
      <c r="AF244" s="219">
        <f t="shared" ref="AF244" si="583">AF245+AF246+AF247+AF248+AF249+AF250</f>
        <v>0</v>
      </c>
      <c r="AG244" s="219">
        <f t="shared" ref="AG244" si="584">AG245+AG246+AG247+AG248+AG249+AG250</f>
        <v>0</v>
      </c>
      <c r="AH244" s="382"/>
      <c r="AI244" s="219">
        <f t="shared" ref="AI244" si="585">AI245+AI246+AI247+AI248+AI249+AI250</f>
        <v>0</v>
      </c>
      <c r="AJ244" s="219">
        <f t="shared" ref="AJ244" si="586">AJ245+AJ246+AJ247+AJ248+AJ249+AJ250</f>
        <v>0</v>
      </c>
      <c r="AK244" s="221"/>
      <c r="AL244" s="219">
        <f t="shared" ref="AL244" si="587">AL245+AL246+AL247+AL248+AL249+AL250</f>
        <v>0</v>
      </c>
      <c r="AM244" s="219">
        <f t="shared" ref="AM244" si="588">AM245+AM246+AM247+AM248+AM249+AM250</f>
        <v>0</v>
      </c>
      <c r="AN244" s="382"/>
      <c r="AO244" s="219">
        <f>AO245+AO246+AO247+AO248+AO249+AO250</f>
        <v>0</v>
      </c>
      <c r="AP244" s="219">
        <f>AP245+AP246+AP247+AP248+AP249+AP250</f>
        <v>0</v>
      </c>
      <c r="AQ244" s="382"/>
      <c r="AR244" s="383"/>
    </row>
    <row r="245" spans="1:44" s="310" customFormat="1" ht="121.5" customHeight="1">
      <c r="A245" s="704"/>
      <c r="B245" s="701"/>
      <c r="C245" s="701"/>
      <c r="D245" s="332" t="s">
        <v>37</v>
      </c>
      <c r="E245" s="333">
        <f>H245+K245+N245+Q245+T245+W245+Z245+AC245+AF245+AI245+AL245+AO245</f>
        <v>0</v>
      </c>
      <c r="F245" s="333">
        <f>I245+L245+O245+R245+U245+X245+AA245+AD245+AG245+AJ245+AM245+AP245</f>
        <v>0</v>
      </c>
      <c r="G245" s="223"/>
      <c r="H245" s="333"/>
      <c r="I245" s="333"/>
      <c r="J245" s="223"/>
      <c r="K245" s="333"/>
      <c r="L245" s="333"/>
      <c r="M245" s="223"/>
      <c r="N245" s="333"/>
      <c r="O245" s="333"/>
      <c r="P245" s="223"/>
      <c r="Q245" s="333"/>
      <c r="R245" s="333"/>
      <c r="S245" s="223"/>
      <c r="T245" s="333"/>
      <c r="U245" s="333"/>
      <c r="V245" s="223"/>
      <c r="W245" s="333"/>
      <c r="X245" s="333"/>
      <c r="Y245" s="223"/>
      <c r="Z245" s="333"/>
      <c r="AA245" s="333"/>
      <c r="AB245" s="223"/>
      <c r="AC245" s="333"/>
      <c r="AD245" s="333"/>
      <c r="AE245" s="223"/>
      <c r="AF245" s="333"/>
      <c r="AG245" s="333"/>
      <c r="AH245" s="223"/>
      <c r="AI245" s="333"/>
      <c r="AJ245" s="333"/>
      <c r="AK245" s="344"/>
      <c r="AL245" s="333"/>
      <c r="AM245" s="333"/>
      <c r="AN245" s="223"/>
      <c r="AO245" s="333"/>
      <c r="AP245" s="333"/>
      <c r="AQ245" s="223"/>
      <c r="AR245" s="281"/>
    </row>
    <row r="246" spans="1:44" s="310" customFormat="1" ht="110.25" customHeight="1">
      <c r="A246" s="704"/>
      <c r="B246" s="701"/>
      <c r="C246" s="701"/>
      <c r="D246" s="331" t="s">
        <v>2</v>
      </c>
      <c r="E246" s="333">
        <f t="shared" ref="E246:E250" si="589">H246+K246+N246+Q246+T246+W246+Z246+AC246+AF246+AI246+AL246+AO246</f>
        <v>0</v>
      </c>
      <c r="F246" s="333">
        <f t="shared" ref="F246:F250" si="590">I246+L246+O246+R246+U246+X246+AA246+AD246+AG246+AJ246+AM246+AP246</f>
        <v>0</v>
      </c>
      <c r="G246" s="223"/>
      <c r="H246" s="333"/>
      <c r="I246" s="333"/>
      <c r="J246" s="223"/>
      <c r="K246" s="333"/>
      <c r="L246" s="333"/>
      <c r="M246" s="223"/>
      <c r="N246" s="333"/>
      <c r="O246" s="333"/>
      <c r="P246" s="223"/>
      <c r="Q246" s="333"/>
      <c r="R246" s="333"/>
      <c r="S246" s="223"/>
      <c r="T246" s="333"/>
      <c r="U246" s="333"/>
      <c r="V246" s="223"/>
      <c r="W246" s="333"/>
      <c r="X246" s="333"/>
      <c r="Y246" s="223"/>
      <c r="Z246" s="333"/>
      <c r="AA246" s="333"/>
      <c r="AB246" s="223"/>
      <c r="AC246" s="333"/>
      <c r="AD246" s="333"/>
      <c r="AE246" s="223"/>
      <c r="AF246" s="333"/>
      <c r="AG246" s="333"/>
      <c r="AH246" s="223"/>
      <c r="AI246" s="333"/>
      <c r="AJ246" s="333"/>
      <c r="AK246" s="344"/>
      <c r="AL246" s="333"/>
      <c r="AM246" s="333"/>
      <c r="AN246" s="223"/>
      <c r="AO246" s="333"/>
      <c r="AP246" s="333"/>
      <c r="AQ246" s="223"/>
      <c r="AR246" s="281"/>
    </row>
    <row r="247" spans="1:44" s="310" customFormat="1" ht="273.75" customHeight="1" thickBot="1">
      <c r="A247" s="704"/>
      <c r="B247" s="701"/>
      <c r="C247" s="701"/>
      <c r="D247" s="331" t="s">
        <v>284</v>
      </c>
      <c r="E247" s="333">
        <f t="shared" si="589"/>
        <v>1000</v>
      </c>
      <c r="F247" s="333">
        <f t="shared" si="590"/>
        <v>0</v>
      </c>
      <c r="G247" s="220">
        <f t="shared" si="533"/>
        <v>0</v>
      </c>
      <c r="H247" s="333"/>
      <c r="I247" s="333"/>
      <c r="J247" s="223"/>
      <c r="K247" s="333"/>
      <c r="L247" s="333"/>
      <c r="M247" s="223"/>
      <c r="N247" s="333"/>
      <c r="O247" s="333"/>
      <c r="P247" s="223"/>
      <c r="Q247" s="333"/>
      <c r="R247" s="333"/>
      <c r="S247" s="223"/>
      <c r="T247" s="333"/>
      <c r="U247" s="333"/>
      <c r="V247" s="223"/>
      <c r="W247" s="333"/>
      <c r="X247" s="333"/>
      <c r="Y247" s="223"/>
      <c r="Z247" s="333"/>
      <c r="AA247" s="333"/>
      <c r="AB247" s="223"/>
      <c r="AC247" s="333">
        <v>1000</v>
      </c>
      <c r="AD247" s="333"/>
      <c r="AE247" s="220">
        <f t="shared" ref="AE247" si="591">AD247/AC247</f>
        <v>0</v>
      </c>
      <c r="AF247" s="333"/>
      <c r="AG247" s="333"/>
      <c r="AH247" s="223"/>
      <c r="AI247" s="333">
        <v>0</v>
      </c>
      <c r="AJ247" s="333">
        <v>0</v>
      </c>
      <c r="AK247" s="220"/>
      <c r="AL247" s="333"/>
      <c r="AM247" s="333"/>
      <c r="AN247" s="223"/>
      <c r="AO247" s="333"/>
      <c r="AP247" s="333"/>
      <c r="AQ247" s="223"/>
      <c r="AR247" s="281"/>
    </row>
    <row r="248" spans="1:44" s="310" customFormat="1" ht="387" customHeight="1">
      <c r="A248" s="704"/>
      <c r="B248" s="701"/>
      <c r="C248" s="701"/>
      <c r="D248" s="331" t="s">
        <v>292</v>
      </c>
      <c r="E248" s="219">
        <f t="shared" si="589"/>
        <v>0</v>
      </c>
      <c r="F248" s="219">
        <f t="shared" si="590"/>
        <v>0</v>
      </c>
      <c r="G248" s="223"/>
      <c r="H248" s="333"/>
      <c r="I248" s="333"/>
      <c r="J248" s="223"/>
      <c r="K248" s="333"/>
      <c r="L248" s="333"/>
      <c r="M248" s="223"/>
      <c r="N248" s="333"/>
      <c r="O248" s="333"/>
      <c r="P248" s="223"/>
      <c r="Q248" s="333"/>
      <c r="R248" s="333"/>
      <c r="S248" s="223"/>
      <c r="T248" s="333"/>
      <c r="U248" s="333"/>
      <c r="V248" s="223"/>
      <c r="W248" s="333"/>
      <c r="X248" s="333"/>
      <c r="Y248" s="223"/>
      <c r="Z248" s="333"/>
      <c r="AA248" s="333"/>
      <c r="AB248" s="223"/>
      <c r="AC248" s="333"/>
      <c r="AD248" s="333"/>
      <c r="AE248" s="223"/>
      <c r="AF248" s="333"/>
      <c r="AG248" s="333"/>
      <c r="AH248" s="223"/>
      <c r="AI248" s="333"/>
      <c r="AJ248" s="333"/>
      <c r="AK248" s="344"/>
      <c r="AL248" s="333"/>
      <c r="AM248" s="333"/>
      <c r="AN248" s="223"/>
      <c r="AO248" s="333"/>
      <c r="AP248" s="333"/>
      <c r="AQ248" s="223"/>
      <c r="AR248" s="281"/>
    </row>
    <row r="249" spans="1:44" s="310" customFormat="1" ht="84.75" customHeight="1">
      <c r="A249" s="704"/>
      <c r="B249" s="701"/>
      <c r="C249" s="701"/>
      <c r="D249" s="331" t="s">
        <v>285</v>
      </c>
      <c r="E249" s="333">
        <f t="shared" si="589"/>
        <v>0</v>
      </c>
      <c r="F249" s="333">
        <f t="shared" si="590"/>
        <v>0</v>
      </c>
      <c r="G249" s="223"/>
      <c r="H249" s="333"/>
      <c r="I249" s="333"/>
      <c r="J249" s="223"/>
      <c r="K249" s="333"/>
      <c r="L249" s="333"/>
      <c r="M249" s="223"/>
      <c r="N249" s="333"/>
      <c r="O249" s="333"/>
      <c r="P249" s="223"/>
      <c r="Q249" s="333"/>
      <c r="R249" s="333"/>
      <c r="S249" s="223"/>
      <c r="T249" s="333"/>
      <c r="U249" s="333"/>
      <c r="V249" s="223"/>
      <c r="W249" s="333"/>
      <c r="X249" s="333"/>
      <c r="Y249" s="223"/>
      <c r="Z249" s="333"/>
      <c r="AA249" s="333"/>
      <c r="AB249" s="223"/>
      <c r="AC249" s="333"/>
      <c r="AD249" s="333"/>
      <c r="AE249" s="223"/>
      <c r="AF249" s="333"/>
      <c r="AG249" s="333"/>
      <c r="AH249" s="223"/>
      <c r="AI249" s="333"/>
      <c r="AJ249" s="333"/>
      <c r="AK249" s="344"/>
      <c r="AL249" s="333"/>
      <c r="AM249" s="333"/>
      <c r="AN249" s="223"/>
      <c r="AO249" s="333"/>
      <c r="AP249" s="333"/>
      <c r="AQ249" s="223"/>
      <c r="AR249" s="281"/>
    </row>
    <row r="250" spans="1:44" s="310" customFormat="1" ht="118.5" customHeight="1" thickBot="1">
      <c r="A250" s="705"/>
      <c r="B250" s="702"/>
      <c r="C250" s="702"/>
      <c r="D250" s="305" t="s">
        <v>43</v>
      </c>
      <c r="E250" s="227">
        <f t="shared" si="589"/>
        <v>0</v>
      </c>
      <c r="F250" s="227">
        <f t="shared" si="590"/>
        <v>0</v>
      </c>
      <c r="G250" s="372"/>
      <c r="H250" s="227"/>
      <c r="I250" s="227"/>
      <c r="J250" s="372"/>
      <c r="K250" s="227"/>
      <c r="L250" s="227"/>
      <c r="M250" s="372"/>
      <c r="N250" s="227"/>
      <c r="O250" s="227"/>
      <c r="P250" s="372"/>
      <c r="Q250" s="227"/>
      <c r="R250" s="227"/>
      <c r="S250" s="372"/>
      <c r="T250" s="227"/>
      <c r="U250" s="227"/>
      <c r="V250" s="372"/>
      <c r="W250" s="227"/>
      <c r="X250" s="227"/>
      <c r="Y250" s="372"/>
      <c r="Z250" s="227"/>
      <c r="AA250" s="227"/>
      <c r="AB250" s="372"/>
      <c r="AC250" s="227"/>
      <c r="AD250" s="227"/>
      <c r="AE250" s="372"/>
      <c r="AF250" s="227"/>
      <c r="AG250" s="227"/>
      <c r="AH250" s="372"/>
      <c r="AI250" s="227"/>
      <c r="AJ250" s="227"/>
      <c r="AK250" s="376"/>
      <c r="AL250" s="227"/>
      <c r="AM250" s="227"/>
      <c r="AN250" s="372"/>
      <c r="AO250" s="227"/>
      <c r="AP250" s="227"/>
      <c r="AQ250" s="372"/>
      <c r="AR250" s="450"/>
    </row>
    <row r="251" spans="1:44" s="310" customFormat="1" ht="116.25" customHeight="1">
      <c r="A251" s="706"/>
      <c r="B251" s="707" t="s">
        <v>260</v>
      </c>
      <c r="C251" s="707"/>
      <c r="D251" s="378" t="s">
        <v>41</v>
      </c>
      <c r="E251" s="333">
        <f t="shared" ref="E251:F253" si="592">H251+K251+N251+Q251+T251+W251+Z251+AC251+AF251+AI251+AL251+AO251</f>
        <v>762905.2</v>
      </c>
      <c r="F251" s="333">
        <f t="shared" si="592"/>
        <v>189258.6</v>
      </c>
      <c r="G251" s="301">
        <f>F251/E251</f>
        <v>0.24807616988323061</v>
      </c>
      <c r="H251" s="299">
        <f t="shared" ref="H251:I253" si="593">H237+H49+H35</f>
        <v>29486</v>
      </c>
      <c r="I251" s="299">
        <f t="shared" si="593"/>
        <v>29486</v>
      </c>
      <c r="J251" s="300">
        <f>I251/H251</f>
        <v>1</v>
      </c>
      <c r="K251" s="299">
        <f>K237+K49+K35</f>
        <v>37636.300000000003</v>
      </c>
      <c r="L251" s="299">
        <f>L237+L49+L35</f>
        <v>37636.300000000003</v>
      </c>
      <c r="M251" s="300">
        <f>L251/K251</f>
        <v>1</v>
      </c>
      <c r="N251" s="299">
        <f t="shared" ref="N251:O253" si="594">N237+N49+N35</f>
        <v>124448.09999999999</v>
      </c>
      <c r="O251" s="299">
        <f t="shared" si="594"/>
        <v>122136.3</v>
      </c>
      <c r="P251" s="300">
        <f>O251/N251</f>
        <v>0.98142358139658226</v>
      </c>
      <c r="Q251" s="299">
        <f t="shared" ref="Q251:R253" si="595">Q237+Q49+Q35</f>
        <v>87588.1</v>
      </c>
      <c r="R251" s="299">
        <f t="shared" si="595"/>
        <v>0</v>
      </c>
      <c r="S251" s="343">
        <v>0</v>
      </c>
      <c r="T251" s="299">
        <f t="shared" ref="T251:U253" si="596">T237+T49+T35</f>
        <v>59675.9</v>
      </c>
      <c r="U251" s="299">
        <f t="shared" si="596"/>
        <v>0</v>
      </c>
      <c r="V251" s="220">
        <v>0</v>
      </c>
      <c r="W251" s="299">
        <f t="shared" ref="W251:X253" si="597">W237+W49+W35</f>
        <v>55088.6</v>
      </c>
      <c r="X251" s="299">
        <f t="shared" si="597"/>
        <v>0</v>
      </c>
      <c r="Y251" s="343">
        <v>0</v>
      </c>
      <c r="Z251" s="299">
        <f>Z237+Z49+Z35</f>
        <v>54679</v>
      </c>
      <c r="AA251" s="299">
        <f>AA237+AA49+AA35</f>
        <v>0</v>
      </c>
      <c r="AB251" s="343">
        <v>0</v>
      </c>
      <c r="AC251" s="299">
        <f t="shared" ref="AC251:AD253" si="598">AC237+AC49+AC35</f>
        <v>54563.199999999997</v>
      </c>
      <c r="AD251" s="299">
        <f t="shared" si="598"/>
        <v>0</v>
      </c>
      <c r="AE251" s="343">
        <v>0</v>
      </c>
      <c r="AF251" s="299">
        <f t="shared" ref="AF251:AG253" si="599">AF237+AF49+AF35</f>
        <v>68948.899999999994</v>
      </c>
      <c r="AG251" s="299">
        <f t="shared" si="599"/>
        <v>0</v>
      </c>
      <c r="AH251" s="220">
        <f t="shared" ref="AH251:AH255" si="600">AG251/AF251</f>
        <v>0</v>
      </c>
      <c r="AI251" s="299">
        <f t="shared" ref="AI251:AJ253" si="601">AI237+AI49+AI35</f>
        <v>58922.599999999991</v>
      </c>
      <c r="AJ251" s="299">
        <f t="shared" si="601"/>
        <v>0</v>
      </c>
      <c r="AK251" s="300">
        <f>AJ251/AI251</f>
        <v>0</v>
      </c>
      <c r="AL251" s="299">
        <f>AL237+AL49+AL35</f>
        <v>58690.6</v>
      </c>
      <c r="AM251" s="299">
        <f>AM237+AM49+AM35</f>
        <v>0</v>
      </c>
      <c r="AN251" s="300">
        <f t="shared" ref="AN251" si="602">AM251/AL251</f>
        <v>0</v>
      </c>
      <c r="AO251" s="299">
        <f>AO237+AO49+AO35</f>
        <v>73177.899999999994</v>
      </c>
      <c r="AP251" s="299">
        <f>AP237+AP49+AP35</f>
        <v>0</v>
      </c>
      <c r="AQ251" s="220">
        <f t="shared" ref="AQ251" si="603">AP251/AO251</f>
        <v>0</v>
      </c>
      <c r="AR251" s="451" t="s">
        <v>521</v>
      </c>
    </row>
    <row r="252" spans="1:44" s="310" customFormat="1" ht="307.5" customHeight="1">
      <c r="A252" s="698"/>
      <c r="B252" s="701"/>
      <c r="C252" s="701"/>
      <c r="D252" s="332" t="s">
        <v>37</v>
      </c>
      <c r="E252" s="333">
        <f t="shared" si="592"/>
        <v>4160.5999999999995</v>
      </c>
      <c r="F252" s="333">
        <f t="shared" si="592"/>
        <v>1040.0999999999999</v>
      </c>
      <c r="G252" s="220">
        <f t="shared" si="533"/>
        <v>0.24998798250252369</v>
      </c>
      <c r="H252" s="333">
        <f t="shared" si="593"/>
        <v>0</v>
      </c>
      <c r="I252" s="333">
        <f t="shared" si="593"/>
        <v>0</v>
      </c>
      <c r="J252" s="220">
        <v>0</v>
      </c>
      <c r="K252" s="333">
        <f>K238+K50+K36</f>
        <v>1040.0999999999999</v>
      </c>
      <c r="L252" s="333">
        <f>L238+L50</f>
        <v>1040.0999999999999</v>
      </c>
      <c r="M252" s="220">
        <f>L252/K252</f>
        <v>1</v>
      </c>
      <c r="N252" s="333">
        <f t="shared" si="594"/>
        <v>2311.8000000000002</v>
      </c>
      <c r="O252" s="333">
        <f t="shared" si="594"/>
        <v>0</v>
      </c>
      <c r="P252" s="223"/>
      <c r="Q252" s="333">
        <f t="shared" si="595"/>
        <v>0</v>
      </c>
      <c r="R252" s="333">
        <f t="shared" si="595"/>
        <v>0</v>
      </c>
      <c r="S252" s="223"/>
      <c r="T252" s="333">
        <f t="shared" si="596"/>
        <v>0</v>
      </c>
      <c r="U252" s="333">
        <f t="shared" si="596"/>
        <v>0</v>
      </c>
      <c r="V252" s="223"/>
      <c r="W252" s="333">
        <f t="shared" si="597"/>
        <v>0</v>
      </c>
      <c r="X252" s="333">
        <f t="shared" si="597"/>
        <v>0</v>
      </c>
      <c r="Y252" s="223"/>
      <c r="Z252" s="333">
        <f>Z238+Z50</f>
        <v>291.60000000000002</v>
      </c>
      <c r="AA252" s="333">
        <f>AA238+AA50+AA36</f>
        <v>0</v>
      </c>
      <c r="AB252" s="343">
        <v>0</v>
      </c>
      <c r="AC252" s="333">
        <f t="shared" si="598"/>
        <v>0</v>
      </c>
      <c r="AD252" s="333">
        <f t="shared" si="598"/>
        <v>0</v>
      </c>
      <c r="AE252" s="220">
        <v>0</v>
      </c>
      <c r="AF252" s="333">
        <f t="shared" si="599"/>
        <v>0</v>
      </c>
      <c r="AG252" s="333">
        <f t="shared" si="599"/>
        <v>0</v>
      </c>
      <c r="AH252" s="223"/>
      <c r="AI252" s="333">
        <f t="shared" si="601"/>
        <v>268.2</v>
      </c>
      <c r="AJ252" s="333">
        <f t="shared" si="601"/>
        <v>0</v>
      </c>
      <c r="AK252" s="220">
        <f t="shared" ref="AK252:AK255" si="604">AJ252/AI252</f>
        <v>0</v>
      </c>
      <c r="AL252" s="333">
        <f>AL238+AL36+AL50</f>
        <v>0</v>
      </c>
      <c r="AM252" s="333">
        <f>AM238+AM36+AM50</f>
        <v>0</v>
      </c>
      <c r="AN252" s="223"/>
      <c r="AO252" s="333">
        <f>AO238+AO36+AO50</f>
        <v>248.9</v>
      </c>
      <c r="AP252" s="333">
        <f>AP238+AP36+AP50</f>
        <v>0</v>
      </c>
      <c r="AQ252" s="364">
        <f t="shared" ref="AQ252:AQ255" si="605">AP252/AO252*100</f>
        <v>0</v>
      </c>
      <c r="AR252" s="452" t="s">
        <v>500</v>
      </c>
    </row>
    <row r="253" spans="1:44" s="310" customFormat="1" ht="409.5" customHeight="1">
      <c r="A253" s="698"/>
      <c r="B253" s="701"/>
      <c r="C253" s="701"/>
      <c r="D253" s="633" t="s">
        <v>2</v>
      </c>
      <c r="E253" s="624">
        <f t="shared" si="592"/>
        <v>179990.3</v>
      </c>
      <c r="F253" s="624">
        <f t="shared" si="592"/>
        <v>40744.199999999997</v>
      </c>
      <c r="G253" s="627">
        <f t="shared" si="533"/>
        <v>0.2263688654333039</v>
      </c>
      <c r="H253" s="624">
        <f t="shared" si="593"/>
        <v>12936.3</v>
      </c>
      <c r="I253" s="624">
        <f t="shared" si="593"/>
        <v>12936.3</v>
      </c>
      <c r="J253" s="627">
        <f>I253/H253</f>
        <v>1</v>
      </c>
      <c r="K253" s="624">
        <f>K239+K51+K37</f>
        <v>14790.2</v>
      </c>
      <c r="L253" s="624">
        <f>L239+L51+L37</f>
        <v>14790.2</v>
      </c>
      <c r="M253" s="627">
        <f>L253/K253</f>
        <v>1</v>
      </c>
      <c r="N253" s="624">
        <f t="shared" si="594"/>
        <v>13017.7</v>
      </c>
      <c r="O253" s="624">
        <f t="shared" si="594"/>
        <v>13017.7</v>
      </c>
      <c r="P253" s="627">
        <f>O253/N253</f>
        <v>1</v>
      </c>
      <c r="Q253" s="624">
        <f t="shared" si="595"/>
        <v>23920</v>
      </c>
      <c r="R253" s="624">
        <f t="shared" si="595"/>
        <v>0</v>
      </c>
      <c r="S253" s="627">
        <f>R253/Q253</f>
        <v>0</v>
      </c>
      <c r="T253" s="624">
        <f t="shared" si="596"/>
        <v>17405.300000000003</v>
      </c>
      <c r="U253" s="708">
        <f t="shared" si="596"/>
        <v>0</v>
      </c>
      <c r="V253" s="627">
        <f>U253/T253</f>
        <v>0</v>
      </c>
      <c r="W253" s="624">
        <f t="shared" si="597"/>
        <v>11181.1</v>
      </c>
      <c r="X253" s="708">
        <f t="shared" si="597"/>
        <v>0</v>
      </c>
      <c r="Y253" s="627">
        <f>X253/W253*1</f>
        <v>0</v>
      </c>
      <c r="Z253" s="624">
        <f>Z239+Z51+Z37</f>
        <v>11417.5</v>
      </c>
      <c r="AA253" s="624">
        <f>AA239+AA51+AA37</f>
        <v>0</v>
      </c>
      <c r="AB253" s="627">
        <f t="shared" ref="AB253:AB255" si="606">AA253/Z253</f>
        <v>0</v>
      </c>
      <c r="AC253" s="624">
        <f t="shared" si="598"/>
        <v>11292.6</v>
      </c>
      <c r="AD253" s="624">
        <f t="shared" si="598"/>
        <v>0</v>
      </c>
      <c r="AE253" s="627">
        <f t="shared" ref="AE253:AE255" si="607">AD253/AC253</f>
        <v>0</v>
      </c>
      <c r="AF253" s="624">
        <f t="shared" si="599"/>
        <v>14824</v>
      </c>
      <c r="AG253" s="624">
        <f t="shared" si="599"/>
        <v>0</v>
      </c>
      <c r="AH253" s="627">
        <f t="shared" si="600"/>
        <v>0</v>
      </c>
      <c r="AI253" s="624">
        <f t="shared" si="601"/>
        <v>15944.4</v>
      </c>
      <c r="AJ253" s="624">
        <f t="shared" si="601"/>
        <v>0</v>
      </c>
      <c r="AK253" s="627">
        <f t="shared" si="604"/>
        <v>0</v>
      </c>
      <c r="AL253" s="624">
        <f>AL239+AL51+AL37</f>
        <v>15583.8</v>
      </c>
      <c r="AM253" s="624">
        <f>AM239+AM51+AM37</f>
        <v>0</v>
      </c>
      <c r="AN253" s="627">
        <f t="shared" ref="AN253:AN255" si="608">AM253/AL253</f>
        <v>0</v>
      </c>
      <c r="AO253" s="624">
        <f>AO239+AO51+AO37</f>
        <v>17677.400000000001</v>
      </c>
      <c r="AP253" s="624">
        <f>AP239+AP51+AP37</f>
        <v>0</v>
      </c>
      <c r="AQ253" s="627">
        <f t="shared" ref="AQ253" si="609">AP253/AO253</f>
        <v>0</v>
      </c>
      <c r="AR253" s="619" t="s">
        <v>523</v>
      </c>
    </row>
    <row r="254" spans="1:44" s="310" customFormat="1" ht="409.5" customHeight="1">
      <c r="A254" s="698"/>
      <c r="B254" s="701"/>
      <c r="C254" s="701"/>
      <c r="D254" s="635"/>
      <c r="E254" s="626"/>
      <c r="F254" s="626"/>
      <c r="G254" s="629"/>
      <c r="H254" s="626"/>
      <c r="I254" s="626"/>
      <c r="J254" s="629"/>
      <c r="K254" s="626"/>
      <c r="L254" s="626"/>
      <c r="M254" s="629"/>
      <c r="N254" s="626"/>
      <c r="O254" s="626"/>
      <c r="P254" s="629"/>
      <c r="Q254" s="626"/>
      <c r="R254" s="626"/>
      <c r="S254" s="629"/>
      <c r="T254" s="626"/>
      <c r="U254" s="709"/>
      <c r="V254" s="629"/>
      <c r="W254" s="626"/>
      <c r="X254" s="709"/>
      <c r="Y254" s="629"/>
      <c r="Z254" s="626"/>
      <c r="AA254" s="626"/>
      <c r="AB254" s="629"/>
      <c r="AC254" s="626"/>
      <c r="AD254" s="626"/>
      <c r="AE254" s="629"/>
      <c r="AF254" s="626"/>
      <c r="AG254" s="626"/>
      <c r="AH254" s="629"/>
      <c r="AI254" s="626"/>
      <c r="AJ254" s="626"/>
      <c r="AK254" s="629"/>
      <c r="AL254" s="626"/>
      <c r="AM254" s="626"/>
      <c r="AN254" s="629"/>
      <c r="AO254" s="626"/>
      <c r="AP254" s="626"/>
      <c r="AQ254" s="629"/>
      <c r="AR254" s="621"/>
    </row>
    <row r="255" spans="1:44" s="310" customFormat="1" ht="409.5" customHeight="1">
      <c r="A255" s="698"/>
      <c r="B255" s="701"/>
      <c r="C255" s="701"/>
      <c r="D255" s="633" t="s">
        <v>284</v>
      </c>
      <c r="E255" s="624">
        <f t="shared" ref="E255:E260" si="610">H255+K255+N255+Q255+T255+W255+Z255+AC255+AF255+AI255+AL255+AO255</f>
        <v>578754.30000000005</v>
      </c>
      <c r="F255" s="624">
        <f t="shared" ref="F255:F260" si="611">I255+L255+O255+R255+U255+X255+AA255+AD255+AG255+AJ255+AM255+AP255</f>
        <v>147474.29999999999</v>
      </c>
      <c r="G255" s="642">
        <f t="shared" si="533"/>
        <v>0.25481331197020907</v>
      </c>
      <c r="H255" s="624">
        <f>H240+H53+H38</f>
        <v>16549.7</v>
      </c>
      <c r="I255" s="624">
        <f>I240+I53+I38</f>
        <v>16549.7</v>
      </c>
      <c r="J255" s="627">
        <f>I255/H255</f>
        <v>1</v>
      </c>
      <c r="K255" s="624">
        <f>K240+K53+K38</f>
        <v>21806</v>
      </c>
      <c r="L255" s="624">
        <f>L240+L53+L38</f>
        <v>21806</v>
      </c>
      <c r="M255" s="627">
        <f>L255/K255</f>
        <v>1</v>
      </c>
      <c r="N255" s="624">
        <f>N240+N53+N38</f>
        <v>109118.59999999999</v>
      </c>
      <c r="O255" s="624">
        <f>O240+O53+O38</f>
        <v>109118.59999999999</v>
      </c>
      <c r="P255" s="627">
        <f>O255/N255</f>
        <v>1</v>
      </c>
      <c r="Q255" s="624">
        <f>Q240+Q53+Q38</f>
        <v>63668.100000000006</v>
      </c>
      <c r="R255" s="624">
        <f>R240+R53+R38</f>
        <v>0</v>
      </c>
      <c r="S255" s="627">
        <f>R255/Q255</f>
        <v>0</v>
      </c>
      <c r="T255" s="624">
        <f>T240+T53+T38</f>
        <v>42270.6</v>
      </c>
      <c r="U255" s="457">
        <f>U240+U53+U38</f>
        <v>0</v>
      </c>
      <c r="V255" s="627">
        <f>U255/T255</f>
        <v>0</v>
      </c>
      <c r="W255" s="624">
        <f>W240+W53+W38</f>
        <v>43907.5</v>
      </c>
      <c r="X255" s="624">
        <f>X240+X53+X38</f>
        <v>0</v>
      </c>
      <c r="Y255" s="627">
        <f>X255/W255*1</f>
        <v>0</v>
      </c>
      <c r="Z255" s="624">
        <f>Z240+Z53+Z38</f>
        <v>42969.9</v>
      </c>
      <c r="AA255" s="624">
        <f>AA240+AA53+AA38</f>
        <v>0</v>
      </c>
      <c r="AB255" s="627">
        <f t="shared" si="606"/>
        <v>0</v>
      </c>
      <c r="AC255" s="624">
        <f>AC240+AC53+AC38</f>
        <v>43270.6</v>
      </c>
      <c r="AD255" s="624">
        <f>AD240+AD53+AD38</f>
        <v>0</v>
      </c>
      <c r="AE255" s="627">
        <f t="shared" si="607"/>
        <v>0</v>
      </c>
      <c r="AF255" s="624">
        <f>AF240+AF53+AF38</f>
        <v>54124.9</v>
      </c>
      <c r="AG255" s="624">
        <f>AG240+AG53+AG38</f>
        <v>0</v>
      </c>
      <c r="AH255" s="627">
        <f t="shared" si="600"/>
        <v>0</v>
      </c>
      <c r="AI255" s="624">
        <f>AI240+AI53+AI38</f>
        <v>42709.999999999993</v>
      </c>
      <c r="AJ255" s="624">
        <f>AJ240+AJ53+AJ38</f>
        <v>0</v>
      </c>
      <c r="AK255" s="627">
        <f t="shared" si="604"/>
        <v>0</v>
      </c>
      <c r="AL255" s="624">
        <f>AL240+AL53+AL38</f>
        <v>43106.799999999996</v>
      </c>
      <c r="AM255" s="624">
        <f>AM240+AM53+AM38</f>
        <v>0</v>
      </c>
      <c r="AN255" s="627">
        <f t="shared" si="608"/>
        <v>0</v>
      </c>
      <c r="AO255" s="624">
        <f>AO240+AO53+AO38</f>
        <v>55251.6</v>
      </c>
      <c r="AP255" s="624">
        <f>AP240+AP53+AP38</f>
        <v>0</v>
      </c>
      <c r="AQ255" s="627">
        <f t="shared" si="605"/>
        <v>0</v>
      </c>
      <c r="AR255" s="630" t="s">
        <v>529</v>
      </c>
    </row>
    <row r="256" spans="1:44" s="310" customFormat="1" ht="409.5" customHeight="1">
      <c r="A256" s="698"/>
      <c r="B256" s="701"/>
      <c r="C256" s="701"/>
      <c r="D256" s="634"/>
      <c r="E256" s="625"/>
      <c r="F256" s="625"/>
      <c r="G256" s="643"/>
      <c r="H256" s="625"/>
      <c r="I256" s="625"/>
      <c r="J256" s="628"/>
      <c r="K256" s="625"/>
      <c r="L256" s="625"/>
      <c r="M256" s="628"/>
      <c r="N256" s="625"/>
      <c r="O256" s="625"/>
      <c r="P256" s="628"/>
      <c r="Q256" s="625"/>
      <c r="R256" s="625"/>
      <c r="S256" s="628"/>
      <c r="T256" s="625"/>
      <c r="U256" s="459"/>
      <c r="V256" s="628"/>
      <c r="W256" s="625"/>
      <c r="X256" s="625"/>
      <c r="Y256" s="628"/>
      <c r="Z256" s="625"/>
      <c r="AA256" s="625"/>
      <c r="AB256" s="628"/>
      <c r="AC256" s="625"/>
      <c r="AD256" s="625"/>
      <c r="AE256" s="628"/>
      <c r="AF256" s="625"/>
      <c r="AG256" s="625"/>
      <c r="AH256" s="628"/>
      <c r="AI256" s="625"/>
      <c r="AJ256" s="625"/>
      <c r="AK256" s="628"/>
      <c r="AL256" s="625"/>
      <c r="AM256" s="625"/>
      <c r="AN256" s="628"/>
      <c r="AO256" s="625"/>
      <c r="AP256" s="625"/>
      <c r="AQ256" s="628"/>
      <c r="AR256" s="631"/>
    </row>
    <row r="257" spans="1:1680" s="310" customFormat="1" ht="409.5" customHeight="1">
      <c r="A257" s="698"/>
      <c r="B257" s="701"/>
      <c r="C257" s="701"/>
      <c r="D257" s="635"/>
      <c r="E257" s="626"/>
      <c r="F257" s="626"/>
      <c r="G257" s="644"/>
      <c r="H257" s="626"/>
      <c r="I257" s="626"/>
      <c r="J257" s="629"/>
      <c r="K257" s="626"/>
      <c r="L257" s="626"/>
      <c r="M257" s="629"/>
      <c r="N257" s="626"/>
      <c r="O257" s="626"/>
      <c r="P257" s="629"/>
      <c r="Q257" s="626"/>
      <c r="R257" s="626"/>
      <c r="S257" s="629"/>
      <c r="T257" s="626"/>
      <c r="U257" s="458"/>
      <c r="V257" s="629"/>
      <c r="W257" s="626"/>
      <c r="X257" s="626"/>
      <c r="Y257" s="629"/>
      <c r="Z257" s="626"/>
      <c r="AA257" s="626"/>
      <c r="AB257" s="629"/>
      <c r="AC257" s="626"/>
      <c r="AD257" s="626"/>
      <c r="AE257" s="629"/>
      <c r="AF257" s="626"/>
      <c r="AG257" s="626"/>
      <c r="AH257" s="629"/>
      <c r="AI257" s="626"/>
      <c r="AJ257" s="626"/>
      <c r="AK257" s="629"/>
      <c r="AL257" s="626"/>
      <c r="AM257" s="626"/>
      <c r="AN257" s="629"/>
      <c r="AO257" s="626"/>
      <c r="AP257" s="626"/>
      <c r="AQ257" s="629"/>
      <c r="AR257" s="632"/>
    </row>
    <row r="258" spans="1:1680" s="310" customFormat="1" ht="349.5" customHeight="1">
      <c r="A258" s="698"/>
      <c r="B258" s="701"/>
      <c r="C258" s="701"/>
      <c r="D258" s="331" t="s">
        <v>292</v>
      </c>
      <c r="E258" s="299">
        <f t="shared" si="610"/>
        <v>0</v>
      </c>
      <c r="F258" s="299">
        <f t="shared" si="611"/>
        <v>0</v>
      </c>
      <c r="G258" s="220"/>
      <c r="H258" s="333">
        <f t="shared" ref="H258:I260" si="612">H241+H56+H39</f>
        <v>0</v>
      </c>
      <c r="I258" s="333">
        <f t="shared" si="612"/>
        <v>0</v>
      </c>
      <c r="J258" s="223"/>
      <c r="K258" s="333">
        <f t="shared" ref="K258:L260" si="613">K241+K56+K39</f>
        <v>0</v>
      </c>
      <c r="L258" s="333">
        <f t="shared" si="613"/>
        <v>0</v>
      </c>
      <c r="M258" s="223"/>
      <c r="N258" s="333">
        <f t="shared" ref="N258:O260" si="614">N241+N56+N39</f>
        <v>0</v>
      </c>
      <c r="O258" s="333">
        <f t="shared" si="614"/>
        <v>0</v>
      </c>
      <c r="P258" s="223"/>
      <c r="Q258" s="333">
        <f t="shared" ref="Q258:R260" si="615">Q241+Q56+Q39</f>
        <v>0</v>
      </c>
      <c r="R258" s="333">
        <f t="shared" si="615"/>
        <v>0</v>
      </c>
      <c r="S258" s="223"/>
      <c r="T258" s="333">
        <f t="shared" ref="T258:U260" si="616">T241+T56+T39</f>
        <v>0</v>
      </c>
      <c r="U258" s="333">
        <f t="shared" si="616"/>
        <v>0</v>
      </c>
      <c r="V258" s="223"/>
      <c r="W258" s="333">
        <f t="shared" ref="W258:X260" si="617">W241+W56+W39</f>
        <v>0</v>
      </c>
      <c r="X258" s="333">
        <f t="shared" si="617"/>
        <v>0</v>
      </c>
      <c r="Y258" s="223"/>
      <c r="Z258" s="333">
        <f t="shared" ref="Z258:AA260" si="618">Z241+Z56+Z39</f>
        <v>0</v>
      </c>
      <c r="AA258" s="333">
        <f t="shared" si="618"/>
        <v>0</v>
      </c>
      <c r="AB258" s="223"/>
      <c r="AC258" s="333">
        <f t="shared" ref="AC258:AD260" si="619">AC241+AC56+AC39</f>
        <v>0</v>
      </c>
      <c r="AD258" s="333">
        <f t="shared" si="619"/>
        <v>0</v>
      </c>
      <c r="AE258" s="223"/>
      <c r="AF258" s="333">
        <f t="shared" ref="AF258:AG260" si="620">AF241+AF56+AF39</f>
        <v>0</v>
      </c>
      <c r="AG258" s="333">
        <f t="shared" si="620"/>
        <v>0</v>
      </c>
      <c r="AH258" s="223"/>
      <c r="AI258" s="333">
        <f>AI195</f>
        <v>0</v>
      </c>
      <c r="AJ258" s="333">
        <f>AJ195</f>
        <v>0</v>
      </c>
      <c r="AK258" s="344"/>
      <c r="AL258" s="333">
        <f t="shared" ref="AL258:AM260" si="621">AL241+AL56+AL39</f>
        <v>0</v>
      </c>
      <c r="AM258" s="333">
        <f t="shared" si="621"/>
        <v>0</v>
      </c>
      <c r="AN258" s="223"/>
      <c r="AO258" s="333">
        <f t="shared" ref="AO258:AP260" si="622">AO241+AO56+AO39</f>
        <v>0</v>
      </c>
      <c r="AP258" s="333">
        <f t="shared" si="622"/>
        <v>0</v>
      </c>
      <c r="AQ258" s="223"/>
      <c r="AR258" s="453"/>
    </row>
    <row r="259" spans="1:1680" s="310" customFormat="1" ht="75.75" customHeight="1">
      <c r="A259" s="698"/>
      <c r="B259" s="701"/>
      <c r="C259" s="701"/>
      <c r="D259" s="331" t="s">
        <v>285</v>
      </c>
      <c r="E259" s="333">
        <f t="shared" si="610"/>
        <v>0</v>
      </c>
      <c r="F259" s="333">
        <f t="shared" si="611"/>
        <v>0</v>
      </c>
      <c r="G259" s="223"/>
      <c r="H259" s="333">
        <f t="shared" si="612"/>
        <v>0</v>
      </c>
      <c r="I259" s="333">
        <f t="shared" si="612"/>
        <v>0</v>
      </c>
      <c r="J259" s="223"/>
      <c r="K259" s="333">
        <f t="shared" si="613"/>
        <v>0</v>
      </c>
      <c r="L259" s="333">
        <f t="shared" si="613"/>
        <v>0</v>
      </c>
      <c r="M259" s="223"/>
      <c r="N259" s="333">
        <f t="shared" si="614"/>
        <v>0</v>
      </c>
      <c r="O259" s="333">
        <f t="shared" si="614"/>
        <v>0</v>
      </c>
      <c r="P259" s="223"/>
      <c r="Q259" s="333">
        <f t="shared" si="615"/>
        <v>0</v>
      </c>
      <c r="R259" s="333">
        <f t="shared" si="615"/>
        <v>0</v>
      </c>
      <c r="S259" s="223"/>
      <c r="T259" s="333">
        <f t="shared" si="616"/>
        <v>0</v>
      </c>
      <c r="U259" s="333">
        <f t="shared" si="616"/>
        <v>0</v>
      </c>
      <c r="V259" s="223"/>
      <c r="W259" s="333">
        <f t="shared" si="617"/>
        <v>0</v>
      </c>
      <c r="X259" s="333">
        <f t="shared" si="617"/>
        <v>0</v>
      </c>
      <c r="Y259" s="223"/>
      <c r="Z259" s="333">
        <f t="shared" si="618"/>
        <v>0</v>
      </c>
      <c r="AA259" s="333">
        <f t="shared" si="618"/>
        <v>0</v>
      </c>
      <c r="AB259" s="223"/>
      <c r="AC259" s="333">
        <f t="shared" si="619"/>
        <v>0</v>
      </c>
      <c r="AD259" s="333">
        <f t="shared" si="619"/>
        <v>0</v>
      </c>
      <c r="AE259" s="223"/>
      <c r="AF259" s="333">
        <f t="shared" si="620"/>
        <v>0</v>
      </c>
      <c r="AG259" s="333">
        <f t="shared" si="620"/>
        <v>0</v>
      </c>
      <c r="AH259" s="223"/>
      <c r="AI259" s="333">
        <f>AI242+AI57+AI40</f>
        <v>0</v>
      </c>
      <c r="AJ259" s="333">
        <f>AJ242+AJ57+AJ40</f>
        <v>0</v>
      </c>
      <c r="AK259" s="344"/>
      <c r="AL259" s="333">
        <f t="shared" si="621"/>
        <v>0</v>
      </c>
      <c r="AM259" s="333">
        <f t="shared" si="621"/>
        <v>0</v>
      </c>
      <c r="AN259" s="223"/>
      <c r="AO259" s="333">
        <f t="shared" si="622"/>
        <v>0</v>
      </c>
      <c r="AP259" s="333">
        <f t="shared" si="622"/>
        <v>0</v>
      </c>
      <c r="AQ259" s="223"/>
      <c r="AR259" s="453"/>
    </row>
    <row r="260" spans="1:1680" s="310" customFormat="1" ht="114.75" customHeight="1" thickBot="1">
      <c r="A260" s="699"/>
      <c r="B260" s="702"/>
      <c r="C260" s="702"/>
      <c r="D260" s="305" t="s">
        <v>43</v>
      </c>
      <c r="E260" s="227">
        <f t="shared" si="610"/>
        <v>0</v>
      </c>
      <c r="F260" s="227">
        <f t="shared" si="611"/>
        <v>0</v>
      </c>
      <c r="G260" s="372"/>
      <c r="H260" s="227">
        <f t="shared" si="612"/>
        <v>0</v>
      </c>
      <c r="I260" s="227">
        <f t="shared" si="612"/>
        <v>0</v>
      </c>
      <c r="J260" s="372"/>
      <c r="K260" s="227">
        <f t="shared" si="613"/>
        <v>0</v>
      </c>
      <c r="L260" s="227">
        <f t="shared" si="613"/>
        <v>0</v>
      </c>
      <c r="M260" s="372"/>
      <c r="N260" s="227">
        <f t="shared" si="614"/>
        <v>0</v>
      </c>
      <c r="O260" s="227">
        <f t="shared" si="614"/>
        <v>0</v>
      </c>
      <c r="P260" s="372"/>
      <c r="Q260" s="227">
        <f t="shared" si="615"/>
        <v>0</v>
      </c>
      <c r="R260" s="227">
        <f t="shared" si="615"/>
        <v>0</v>
      </c>
      <c r="S260" s="372"/>
      <c r="T260" s="227">
        <f t="shared" si="616"/>
        <v>0</v>
      </c>
      <c r="U260" s="227">
        <f t="shared" si="616"/>
        <v>0</v>
      </c>
      <c r="V260" s="372"/>
      <c r="W260" s="227">
        <f t="shared" si="617"/>
        <v>0</v>
      </c>
      <c r="X260" s="227">
        <f t="shared" si="617"/>
        <v>0</v>
      </c>
      <c r="Y260" s="372"/>
      <c r="Z260" s="227">
        <f t="shared" si="618"/>
        <v>0</v>
      </c>
      <c r="AA260" s="227">
        <f t="shared" si="618"/>
        <v>0</v>
      </c>
      <c r="AB260" s="372"/>
      <c r="AC260" s="227">
        <f t="shared" si="619"/>
        <v>0</v>
      </c>
      <c r="AD260" s="227">
        <f t="shared" si="619"/>
        <v>0</v>
      </c>
      <c r="AE260" s="372"/>
      <c r="AF260" s="227">
        <f t="shared" si="620"/>
        <v>0</v>
      </c>
      <c r="AG260" s="227">
        <f t="shared" si="620"/>
        <v>0</v>
      </c>
      <c r="AH260" s="372"/>
      <c r="AI260" s="227">
        <f>AI243+AI58+AI41</f>
        <v>0</v>
      </c>
      <c r="AJ260" s="227">
        <f>AJ243+AJ58+AJ41</f>
        <v>0</v>
      </c>
      <c r="AK260" s="376"/>
      <c r="AL260" s="227">
        <f t="shared" si="621"/>
        <v>0</v>
      </c>
      <c r="AM260" s="227">
        <f t="shared" si="621"/>
        <v>0</v>
      </c>
      <c r="AN260" s="372"/>
      <c r="AO260" s="227">
        <f t="shared" si="622"/>
        <v>0</v>
      </c>
      <c r="AP260" s="227">
        <f t="shared" si="622"/>
        <v>0</v>
      </c>
      <c r="AQ260" s="372"/>
      <c r="AR260" s="454"/>
    </row>
    <row r="261" spans="1:1680" ht="83.25" customHeight="1">
      <c r="A261" s="696" t="s">
        <v>320</v>
      </c>
      <c r="B261" s="696"/>
      <c r="C261" s="696"/>
      <c r="D261" s="696"/>
      <c r="E261" s="696"/>
      <c r="F261" s="696"/>
      <c r="G261" s="696"/>
      <c r="H261" s="696"/>
      <c r="I261" s="696"/>
      <c r="J261" s="696"/>
      <c r="K261" s="696"/>
      <c r="L261" s="696"/>
      <c r="M261" s="696"/>
      <c r="N261" s="696"/>
      <c r="O261" s="696"/>
      <c r="P261" s="696"/>
      <c r="Q261" s="696"/>
      <c r="R261" s="696"/>
      <c r="S261" s="696"/>
      <c r="T261" s="696"/>
      <c r="U261" s="696"/>
      <c r="V261" s="696"/>
      <c r="W261" s="696"/>
      <c r="X261" s="696"/>
      <c r="Y261" s="696"/>
      <c r="Z261" s="696"/>
      <c r="AA261" s="696"/>
      <c r="AB261" s="696"/>
      <c r="AC261" s="696"/>
      <c r="AD261" s="696"/>
      <c r="AE261" s="696"/>
      <c r="AF261" s="696"/>
      <c r="AG261" s="696"/>
      <c r="AH261" s="696"/>
      <c r="AI261" s="696"/>
      <c r="AJ261" s="696"/>
      <c r="AK261" s="696"/>
      <c r="AL261" s="696"/>
      <c r="AM261" s="696"/>
      <c r="AN261" s="696"/>
      <c r="AO261" s="696"/>
      <c r="AP261" s="696"/>
      <c r="AQ261" s="696"/>
      <c r="AR261" s="696"/>
    </row>
    <row r="262" spans="1:1680" ht="69.75" customHeight="1">
      <c r="A262" s="618" t="s">
        <v>322</v>
      </c>
      <c r="B262" s="618"/>
      <c r="C262" s="618"/>
      <c r="D262" s="618"/>
      <c r="E262" s="618"/>
      <c r="F262" s="618"/>
      <c r="G262" s="618"/>
      <c r="H262" s="618"/>
      <c r="I262" s="618"/>
      <c r="J262" s="618"/>
      <c r="K262" s="618"/>
      <c r="L262" s="618"/>
      <c r="M262" s="618"/>
      <c r="N262" s="618"/>
      <c r="O262" s="618"/>
      <c r="P262" s="618"/>
      <c r="Q262" s="618"/>
      <c r="R262" s="618"/>
      <c r="S262" s="618"/>
      <c r="T262" s="618"/>
      <c r="U262" s="618"/>
      <c r="V262" s="618"/>
      <c r="W262" s="618"/>
      <c r="X262" s="618"/>
      <c r="Y262" s="618"/>
      <c r="Z262" s="618"/>
      <c r="AA262" s="618"/>
      <c r="AB262" s="618"/>
      <c r="AC262" s="618"/>
      <c r="AD262" s="618"/>
      <c r="AE262" s="618"/>
      <c r="AF262" s="618"/>
      <c r="AG262" s="618"/>
      <c r="AH262" s="618"/>
      <c r="AI262" s="618"/>
      <c r="AJ262" s="618"/>
      <c r="AK262" s="618"/>
      <c r="AL262" s="618"/>
      <c r="AM262" s="618"/>
      <c r="AN262" s="618"/>
      <c r="AO262" s="618"/>
      <c r="AP262" s="618"/>
      <c r="AQ262" s="618"/>
      <c r="AR262" s="618"/>
    </row>
    <row r="263" spans="1:1680" s="571" customFormat="1" ht="104.25" customHeight="1">
      <c r="A263" s="618" t="s">
        <v>321</v>
      </c>
      <c r="B263" s="618"/>
      <c r="C263" s="618"/>
      <c r="D263" s="618"/>
      <c r="E263" s="618"/>
      <c r="F263" s="618"/>
      <c r="G263" s="618"/>
      <c r="H263" s="618"/>
      <c r="I263" s="618"/>
      <c r="J263" s="618"/>
      <c r="K263" s="618"/>
      <c r="L263" s="618"/>
      <c r="M263" s="618"/>
      <c r="N263" s="618"/>
      <c r="O263" s="618"/>
      <c r="P263" s="618"/>
      <c r="Q263" s="618"/>
      <c r="R263" s="618"/>
      <c r="S263" s="618"/>
      <c r="T263" s="618"/>
      <c r="U263" s="618"/>
      <c r="V263" s="618"/>
      <c r="W263" s="618"/>
      <c r="X263" s="618"/>
      <c r="Y263" s="618"/>
      <c r="Z263" s="618"/>
      <c r="AA263" s="618"/>
      <c r="AB263" s="618"/>
      <c r="AC263" s="618"/>
      <c r="AD263" s="618"/>
      <c r="AE263" s="618"/>
      <c r="AF263" s="618"/>
      <c r="AG263" s="618"/>
      <c r="AH263" s="618"/>
      <c r="AI263" s="618"/>
      <c r="AJ263" s="618"/>
      <c r="AK263" s="618"/>
      <c r="AL263" s="618"/>
      <c r="AM263" s="618"/>
      <c r="AN263" s="618"/>
      <c r="AO263" s="618"/>
      <c r="AP263" s="618"/>
      <c r="AQ263" s="618"/>
      <c r="AR263" s="618"/>
      <c r="AS263" s="572"/>
      <c r="AT263" s="572"/>
      <c r="AU263" s="572"/>
      <c r="AV263" s="572"/>
      <c r="AW263" s="572"/>
      <c r="AX263" s="572"/>
      <c r="AY263" s="572"/>
      <c r="AZ263" s="572"/>
      <c r="BA263" s="572"/>
      <c r="BB263" s="572"/>
      <c r="BC263" s="572"/>
      <c r="BD263" s="572"/>
      <c r="BE263" s="572"/>
      <c r="BF263" s="572"/>
      <c r="BG263" s="572"/>
      <c r="BH263" s="572"/>
      <c r="BI263" s="572"/>
      <c r="BJ263" s="572"/>
      <c r="BK263" s="572"/>
      <c r="BL263" s="572"/>
      <c r="BM263" s="572"/>
      <c r="BN263" s="572"/>
      <c r="BO263" s="572"/>
      <c r="BP263" s="572"/>
      <c r="BQ263" s="572"/>
      <c r="BR263" s="572"/>
      <c r="BS263" s="572"/>
      <c r="BT263" s="572"/>
      <c r="BU263" s="572"/>
      <c r="BV263" s="572"/>
      <c r="BW263" s="572"/>
      <c r="BX263" s="572"/>
      <c r="BY263" s="572"/>
      <c r="BZ263" s="572"/>
      <c r="CA263" s="572"/>
      <c r="CB263" s="572"/>
      <c r="CC263" s="572"/>
      <c r="CD263" s="572"/>
      <c r="CE263" s="572"/>
      <c r="CF263" s="572"/>
      <c r="CG263" s="572"/>
      <c r="CH263" s="572"/>
      <c r="CI263" s="572"/>
      <c r="CJ263" s="572"/>
      <c r="CK263" s="572"/>
      <c r="CL263" s="572"/>
      <c r="CM263" s="572"/>
      <c r="CN263" s="572"/>
      <c r="CO263" s="572"/>
      <c r="CP263" s="572"/>
      <c r="CQ263" s="572"/>
      <c r="CR263" s="572"/>
      <c r="CS263" s="572"/>
      <c r="CT263" s="572"/>
      <c r="CU263" s="572"/>
      <c r="CV263" s="572"/>
      <c r="CW263" s="572"/>
      <c r="CX263" s="572"/>
      <c r="CY263" s="572"/>
      <c r="CZ263" s="572"/>
      <c r="DA263" s="572"/>
      <c r="DB263" s="572"/>
      <c r="DC263" s="572"/>
      <c r="DD263" s="572"/>
      <c r="DE263" s="572"/>
      <c r="DF263" s="572"/>
      <c r="DG263" s="572"/>
      <c r="DH263" s="572"/>
      <c r="DI263" s="572"/>
      <c r="DJ263" s="572"/>
      <c r="DK263" s="572"/>
      <c r="DL263" s="572"/>
      <c r="DM263" s="572"/>
      <c r="DN263" s="572"/>
      <c r="DO263" s="572"/>
      <c r="DP263" s="572"/>
      <c r="DQ263" s="572"/>
      <c r="DR263" s="572"/>
      <c r="DS263" s="572"/>
      <c r="DT263" s="572"/>
      <c r="DU263" s="572"/>
      <c r="DV263" s="572"/>
      <c r="DW263" s="572"/>
      <c r="DX263" s="572"/>
      <c r="DY263" s="572"/>
      <c r="DZ263" s="572"/>
      <c r="EA263" s="572"/>
      <c r="EB263" s="572"/>
      <c r="EC263" s="572"/>
      <c r="ED263" s="572"/>
      <c r="EE263" s="572"/>
      <c r="EF263" s="572"/>
      <c r="EG263" s="572"/>
      <c r="EH263" s="572"/>
      <c r="EI263" s="572"/>
      <c r="EJ263" s="572"/>
      <c r="EK263" s="572"/>
      <c r="EL263" s="572"/>
      <c r="EM263" s="572"/>
      <c r="EN263" s="572"/>
      <c r="EO263" s="572"/>
      <c r="EP263" s="572"/>
      <c r="EQ263" s="572"/>
      <c r="ER263" s="572"/>
      <c r="ES263" s="572"/>
      <c r="ET263" s="572"/>
      <c r="EU263" s="572"/>
      <c r="EV263" s="572"/>
      <c r="EW263" s="572"/>
      <c r="EX263" s="572"/>
      <c r="EY263" s="572"/>
      <c r="EZ263" s="572"/>
      <c r="FA263" s="572"/>
      <c r="FB263" s="572"/>
      <c r="FC263" s="572"/>
      <c r="FD263" s="572"/>
      <c r="FE263" s="572"/>
      <c r="FF263" s="572"/>
      <c r="FG263" s="572"/>
      <c r="FH263" s="572"/>
      <c r="FI263" s="572"/>
      <c r="FJ263" s="572"/>
      <c r="FK263" s="572"/>
      <c r="FL263" s="572"/>
      <c r="FM263" s="572"/>
      <c r="FN263" s="572"/>
      <c r="FO263" s="572"/>
      <c r="FP263" s="572"/>
      <c r="FQ263" s="572"/>
      <c r="FR263" s="572"/>
      <c r="FS263" s="572"/>
      <c r="FT263" s="572"/>
      <c r="FU263" s="572"/>
      <c r="FV263" s="572"/>
      <c r="FW263" s="572"/>
      <c r="FX263" s="572"/>
      <c r="FY263" s="572"/>
      <c r="FZ263" s="572"/>
      <c r="GA263" s="572"/>
      <c r="GB263" s="572"/>
      <c r="GC263" s="572"/>
      <c r="GD263" s="572"/>
      <c r="GE263" s="572"/>
      <c r="GF263" s="572"/>
      <c r="GG263" s="572"/>
      <c r="GH263" s="572"/>
      <c r="GI263" s="572"/>
      <c r="GJ263" s="572"/>
      <c r="GK263" s="572"/>
      <c r="GL263" s="572"/>
      <c r="GM263" s="572"/>
      <c r="GN263" s="572"/>
      <c r="GO263" s="572"/>
      <c r="GP263" s="572"/>
      <c r="GQ263" s="572"/>
      <c r="GR263" s="572"/>
      <c r="GS263" s="572"/>
      <c r="GT263" s="572"/>
      <c r="GU263" s="572"/>
      <c r="GV263" s="572"/>
      <c r="GW263" s="572"/>
      <c r="GX263" s="572"/>
      <c r="GY263" s="572"/>
      <c r="GZ263" s="572"/>
      <c r="HA263" s="572"/>
      <c r="HB263" s="572"/>
      <c r="HC263" s="572"/>
      <c r="HD263" s="572"/>
      <c r="HE263" s="572"/>
      <c r="HF263" s="572"/>
      <c r="HG263" s="572"/>
      <c r="HH263" s="572"/>
      <c r="HI263" s="572"/>
      <c r="HJ263" s="572"/>
      <c r="HK263" s="572"/>
      <c r="HL263" s="572"/>
      <c r="HM263" s="572"/>
      <c r="HN263" s="572"/>
      <c r="HO263" s="572"/>
      <c r="HP263" s="572"/>
      <c r="HQ263" s="572"/>
      <c r="HR263" s="572"/>
      <c r="HS263" s="572"/>
      <c r="HT263" s="572"/>
      <c r="HU263" s="572"/>
      <c r="HV263" s="572"/>
      <c r="HW263" s="572"/>
      <c r="HX263" s="572"/>
      <c r="HY263" s="572"/>
      <c r="HZ263" s="572"/>
      <c r="IA263" s="572"/>
      <c r="IB263" s="572"/>
      <c r="IC263" s="572"/>
      <c r="ID263" s="572"/>
      <c r="IE263" s="572"/>
      <c r="IF263" s="572"/>
      <c r="IG263" s="572"/>
      <c r="IH263" s="572"/>
      <c r="II263" s="572"/>
      <c r="IJ263" s="572"/>
      <c r="IK263" s="572"/>
      <c r="IL263" s="572"/>
      <c r="IM263" s="572"/>
      <c r="IN263" s="572"/>
      <c r="IO263" s="572"/>
      <c r="IP263" s="572"/>
      <c r="IQ263" s="572"/>
      <c r="IR263" s="572"/>
      <c r="IS263" s="572"/>
      <c r="IT263" s="572"/>
      <c r="IU263" s="572"/>
      <c r="IV263" s="572"/>
      <c r="IW263" s="572"/>
      <c r="IX263" s="572"/>
      <c r="IY263" s="572"/>
      <c r="IZ263" s="572"/>
      <c r="JA263" s="572"/>
      <c r="JB263" s="572"/>
      <c r="JC263" s="572"/>
      <c r="JD263" s="572"/>
      <c r="JE263" s="572"/>
      <c r="JF263" s="572"/>
      <c r="JG263" s="572"/>
      <c r="JH263" s="572"/>
      <c r="JI263" s="572"/>
      <c r="JJ263" s="572"/>
      <c r="JK263" s="572"/>
      <c r="JL263" s="572"/>
      <c r="JM263" s="572"/>
      <c r="JN263" s="572"/>
      <c r="JO263" s="572"/>
      <c r="JP263" s="572"/>
      <c r="JQ263" s="572"/>
      <c r="JR263" s="572"/>
      <c r="JS263" s="572"/>
      <c r="JT263" s="572"/>
      <c r="JU263" s="572"/>
      <c r="JV263" s="572"/>
      <c r="JW263" s="572"/>
      <c r="JX263" s="572"/>
      <c r="JY263" s="572"/>
      <c r="JZ263" s="572"/>
      <c r="KA263" s="572"/>
      <c r="KB263" s="572"/>
      <c r="KC263" s="572"/>
      <c r="KD263" s="572"/>
      <c r="KE263" s="572"/>
      <c r="KF263" s="572"/>
      <c r="KG263" s="572"/>
      <c r="KH263" s="572"/>
      <c r="KI263" s="572"/>
      <c r="KJ263" s="572"/>
      <c r="KK263" s="572"/>
      <c r="KL263" s="572"/>
      <c r="KM263" s="572"/>
      <c r="KN263" s="572"/>
      <c r="KO263" s="572"/>
      <c r="KP263" s="572"/>
      <c r="KQ263" s="572"/>
      <c r="KR263" s="572"/>
      <c r="KS263" s="572"/>
      <c r="KT263" s="572"/>
      <c r="KU263" s="572"/>
      <c r="KV263" s="572"/>
      <c r="KW263" s="572"/>
      <c r="KX263" s="572"/>
      <c r="KY263" s="572"/>
      <c r="KZ263" s="572"/>
      <c r="LA263" s="572"/>
      <c r="LB263" s="572"/>
      <c r="LC263" s="572"/>
      <c r="LD263" s="572"/>
      <c r="LE263" s="572"/>
      <c r="LF263" s="572"/>
      <c r="LG263" s="572"/>
      <c r="LH263" s="572"/>
      <c r="LI263" s="572"/>
      <c r="LJ263" s="572"/>
      <c r="LK263" s="572"/>
      <c r="LL263" s="572"/>
      <c r="LM263" s="572"/>
      <c r="LN263" s="572"/>
      <c r="LO263" s="572"/>
      <c r="LP263" s="572"/>
      <c r="LQ263" s="572"/>
      <c r="LR263" s="572"/>
      <c r="LS263" s="572"/>
      <c r="LT263" s="572"/>
      <c r="LU263" s="572"/>
      <c r="LV263" s="572"/>
      <c r="LW263" s="572"/>
      <c r="LX263" s="572"/>
      <c r="LY263" s="572"/>
      <c r="LZ263" s="572"/>
      <c r="MA263" s="572"/>
      <c r="MB263" s="572"/>
      <c r="MC263" s="572"/>
      <c r="MD263" s="572"/>
      <c r="ME263" s="572"/>
      <c r="MF263" s="572"/>
      <c r="MG263" s="572"/>
      <c r="MH263" s="572"/>
      <c r="MI263" s="572"/>
      <c r="MJ263" s="572"/>
      <c r="MK263" s="572"/>
      <c r="ML263" s="572"/>
      <c r="MM263" s="572"/>
      <c r="MN263" s="572"/>
      <c r="MO263" s="572"/>
      <c r="MP263" s="572"/>
      <c r="MQ263" s="572"/>
      <c r="MR263" s="572"/>
      <c r="MS263" s="572"/>
      <c r="MT263" s="572"/>
      <c r="MU263" s="572"/>
      <c r="MV263" s="572"/>
      <c r="MW263" s="572"/>
      <c r="MX263" s="572"/>
      <c r="MY263" s="572"/>
      <c r="MZ263" s="572"/>
      <c r="NA263" s="572"/>
      <c r="NB263" s="572"/>
      <c r="NC263" s="572"/>
      <c r="ND263" s="572"/>
      <c r="NE263" s="572"/>
      <c r="NF263" s="572"/>
      <c r="NG263" s="572"/>
      <c r="NH263" s="572"/>
      <c r="NI263" s="572"/>
      <c r="NJ263" s="572"/>
      <c r="NK263" s="572"/>
      <c r="NL263" s="572"/>
      <c r="NM263" s="572"/>
      <c r="NN263" s="572"/>
      <c r="NO263" s="572"/>
      <c r="NP263" s="572"/>
      <c r="NQ263" s="572"/>
      <c r="NR263" s="572"/>
      <c r="NS263" s="572"/>
      <c r="NT263" s="572"/>
      <c r="NU263" s="572"/>
      <c r="NV263" s="572"/>
      <c r="NW263" s="572"/>
      <c r="NX263" s="572"/>
      <c r="NY263" s="572"/>
      <c r="NZ263" s="572"/>
      <c r="OA263" s="572"/>
      <c r="OB263" s="572"/>
      <c r="OC263" s="572"/>
      <c r="OD263" s="572"/>
      <c r="OE263" s="572"/>
      <c r="OF263" s="572"/>
      <c r="OG263" s="572"/>
      <c r="OH263" s="572"/>
      <c r="OI263" s="572"/>
      <c r="OJ263" s="572"/>
      <c r="OK263" s="572"/>
      <c r="OL263" s="572"/>
      <c r="OM263" s="572"/>
      <c r="ON263" s="572"/>
      <c r="OO263" s="572"/>
      <c r="OP263" s="572"/>
      <c r="OQ263" s="572"/>
      <c r="OR263" s="572"/>
      <c r="OS263" s="572"/>
      <c r="OT263" s="572"/>
      <c r="OU263" s="572"/>
      <c r="OV263" s="572"/>
      <c r="OW263" s="572"/>
      <c r="OX263" s="572"/>
      <c r="OY263" s="572"/>
      <c r="OZ263" s="572"/>
      <c r="PA263" s="572"/>
      <c r="PB263" s="572"/>
      <c r="PC263" s="572"/>
      <c r="PD263" s="572"/>
      <c r="PE263" s="572"/>
      <c r="PF263" s="572"/>
      <c r="PG263" s="572"/>
      <c r="PH263" s="572"/>
      <c r="PI263" s="572"/>
      <c r="PJ263" s="572"/>
      <c r="PK263" s="572"/>
      <c r="PL263" s="572"/>
      <c r="PM263" s="572"/>
      <c r="PN263" s="572"/>
      <c r="PO263" s="572"/>
      <c r="PP263" s="572"/>
      <c r="PQ263" s="572"/>
      <c r="PR263" s="572"/>
      <c r="PS263" s="572"/>
      <c r="PT263" s="572"/>
      <c r="PU263" s="572"/>
      <c r="PV263" s="572"/>
      <c r="PW263" s="572"/>
      <c r="PX263" s="572"/>
      <c r="PY263" s="572"/>
      <c r="PZ263" s="572"/>
      <c r="QA263" s="572"/>
      <c r="QB263" s="572"/>
      <c r="QC263" s="572"/>
      <c r="QD263" s="572"/>
      <c r="QE263" s="572"/>
      <c r="QF263" s="572"/>
      <c r="QG263" s="572"/>
      <c r="QH263" s="572"/>
      <c r="QI263" s="572"/>
      <c r="QJ263" s="572"/>
      <c r="QK263" s="572"/>
      <c r="QL263" s="572"/>
      <c r="QM263" s="572"/>
      <c r="QN263" s="572"/>
      <c r="QO263" s="572"/>
      <c r="QP263" s="572"/>
      <c r="QQ263" s="572"/>
      <c r="QR263" s="572"/>
      <c r="QS263" s="572"/>
      <c r="QT263" s="572"/>
      <c r="QU263" s="572"/>
      <c r="QV263" s="572"/>
      <c r="QW263" s="572"/>
      <c r="QX263" s="572"/>
      <c r="QY263" s="572"/>
      <c r="QZ263" s="572"/>
      <c r="RA263" s="572"/>
      <c r="RB263" s="572"/>
      <c r="RC263" s="572"/>
      <c r="RD263" s="572"/>
      <c r="RE263" s="572"/>
      <c r="RF263" s="572"/>
      <c r="RG263" s="572"/>
      <c r="RH263" s="572"/>
      <c r="RI263" s="572"/>
      <c r="RJ263" s="572"/>
      <c r="RK263" s="572"/>
      <c r="RL263" s="572"/>
      <c r="RM263" s="572"/>
      <c r="RN263" s="572"/>
      <c r="RO263" s="572"/>
      <c r="RP263" s="572"/>
      <c r="RQ263" s="572"/>
      <c r="RR263" s="572"/>
      <c r="RS263" s="572"/>
      <c r="RT263" s="572"/>
      <c r="RU263" s="572"/>
      <c r="RV263" s="572"/>
      <c r="RW263" s="572"/>
      <c r="RX263" s="572"/>
      <c r="RY263" s="572"/>
      <c r="RZ263" s="572"/>
      <c r="SA263" s="572"/>
      <c r="SB263" s="572"/>
      <c r="SC263" s="572"/>
      <c r="SD263" s="572"/>
      <c r="SE263" s="572"/>
      <c r="SF263" s="572"/>
      <c r="SG263" s="572"/>
      <c r="SH263" s="572"/>
      <c r="SI263" s="572"/>
      <c r="SJ263" s="572"/>
      <c r="SK263" s="572"/>
      <c r="SL263" s="572"/>
      <c r="SM263" s="572"/>
      <c r="SN263" s="572"/>
      <c r="SO263" s="572"/>
      <c r="SP263" s="572"/>
      <c r="SQ263" s="572"/>
      <c r="SR263" s="572"/>
      <c r="SS263" s="572"/>
      <c r="ST263" s="572"/>
      <c r="SU263" s="572"/>
      <c r="SV263" s="572"/>
      <c r="SW263" s="572"/>
      <c r="SX263" s="572"/>
      <c r="SY263" s="572"/>
      <c r="SZ263" s="572"/>
      <c r="TA263" s="572"/>
      <c r="TB263" s="572"/>
      <c r="TC263" s="572"/>
      <c r="TD263" s="572"/>
      <c r="TE263" s="572"/>
      <c r="TF263" s="572"/>
      <c r="TG263" s="572"/>
      <c r="TH263" s="572"/>
      <c r="TI263" s="572"/>
      <c r="TJ263" s="572"/>
      <c r="TK263" s="572"/>
      <c r="TL263" s="572"/>
      <c r="TM263" s="572"/>
      <c r="TN263" s="572"/>
      <c r="TO263" s="572"/>
      <c r="TP263" s="572"/>
      <c r="TQ263" s="572"/>
      <c r="TR263" s="572"/>
      <c r="TS263" s="572"/>
      <c r="TT263" s="572"/>
      <c r="TU263" s="572"/>
      <c r="TV263" s="572"/>
      <c r="TW263" s="572"/>
      <c r="TX263" s="572"/>
      <c r="TY263" s="572"/>
      <c r="TZ263" s="572"/>
      <c r="UA263" s="572"/>
      <c r="UB263" s="572"/>
      <c r="UC263" s="572"/>
      <c r="UD263" s="572"/>
      <c r="UE263" s="572"/>
      <c r="UF263" s="572"/>
      <c r="UG263" s="572"/>
      <c r="UH263" s="572"/>
      <c r="UI263" s="572"/>
      <c r="UJ263" s="572"/>
      <c r="UK263" s="572"/>
      <c r="UL263" s="572"/>
      <c r="UM263" s="572"/>
      <c r="UN263" s="572"/>
      <c r="UO263" s="572"/>
      <c r="UP263" s="572"/>
      <c r="UQ263" s="572"/>
      <c r="UR263" s="572"/>
      <c r="US263" s="572"/>
      <c r="UT263" s="572"/>
      <c r="UU263" s="572"/>
      <c r="UV263" s="572"/>
      <c r="UW263" s="572"/>
      <c r="UX263" s="572"/>
      <c r="UY263" s="572"/>
      <c r="UZ263" s="572"/>
      <c r="VA263" s="572"/>
      <c r="VB263" s="572"/>
      <c r="VC263" s="572"/>
      <c r="VD263" s="572"/>
      <c r="VE263" s="572"/>
      <c r="VF263" s="572"/>
      <c r="VG263" s="572"/>
      <c r="VH263" s="572"/>
      <c r="VI263" s="572"/>
      <c r="VJ263" s="572"/>
      <c r="VK263" s="572"/>
      <c r="VL263" s="572"/>
      <c r="VM263" s="572"/>
      <c r="VN263" s="572"/>
      <c r="VO263" s="572"/>
      <c r="VP263" s="572"/>
      <c r="VQ263" s="572"/>
      <c r="VR263" s="572"/>
      <c r="VS263" s="572"/>
      <c r="VT263" s="572"/>
      <c r="VU263" s="572"/>
      <c r="VV263" s="572"/>
      <c r="VW263" s="572"/>
      <c r="VX263" s="572"/>
      <c r="VY263" s="572"/>
      <c r="VZ263" s="572"/>
      <c r="WA263" s="572"/>
      <c r="WB263" s="572"/>
      <c r="WC263" s="572"/>
      <c r="WD263" s="572"/>
      <c r="WE263" s="572"/>
      <c r="WF263" s="572"/>
      <c r="WG263" s="572"/>
      <c r="WH263" s="572"/>
      <c r="WI263" s="572"/>
      <c r="WJ263" s="572"/>
      <c r="WK263" s="572"/>
      <c r="WL263" s="572"/>
      <c r="WM263" s="572"/>
      <c r="WN263" s="572"/>
      <c r="WO263" s="572"/>
      <c r="WP263" s="572"/>
      <c r="WQ263" s="572"/>
      <c r="WR263" s="572"/>
      <c r="WS263" s="572"/>
      <c r="WT263" s="572"/>
      <c r="WU263" s="572"/>
      <c r="WV263" s="572"/>
      <c r="WW263" s="572"/>
      <c r="WX263" s="572"/>
      <c r="WY263" s="572"/>
      <c r="WZ263" s="572"/>
      <c r="XA263" s="572"/>
      <c r="XB263" s="572"/>
      <c r="XC263" s="572"/>
      <c r="XD263" s="572"/>
      <c r="XE263" s="572"/>
      <c r="XF263" s="572"/>
      <c r="XG263" s="572"/>
      <c r="XH263" s="572"/>
      <c r="XI263" s="572"/>
      <c r="XJ263" s="572"/>
      <c r="XK263" s="572"/>
      <c r="XL263" s="572"/>
      <c r="XM263" s="572"/>
      <c r="XN263" s="572"/>
      <c r="XO263" s="572"/>
      <c r="XP263" s="572"/>
      <c r="XQ263" s="572"/>
      <c r="XR263" s="572"/>
      <c r="XS263" s="572"/>
      <c r="XT263" s="572"/>
      <c r="XU263" s="572"/>
      <c r="XV263" s="572"/>
      <c r="XW263" s="572"/>
      <c r="XX263" s="572"/>
      <c r="XY263" s="572"/>
      <c r="XZ263" s="572"/>
      <c r="YA263" s="572"/>
      <c r="YB263" s="572"/>
      <c r="YC263" s="572"/>
      <c r="YD263" s="572"/>
      <c r="YE263" s="572"/>
      <c r="YF263" s="572"/>
      <c r="YG263" s="572"/>
      <c r="YH263" s="572"/>
      <c r="YI263" s="572"/>
      <c r="YJ263" s="572"/>
      <c r="YK263" s="572"/>
      <c r="YL263" s="572"/>
      <c r="YM263" s="572"/>
      <c r="YN263" s="572"/>
      <c r="YO263" s="572"/>
      <c r="YP263" s="572"/>
      <c r="YQ263" s="572"/>
      <c r="YR263" s="572"/>
      <c r="YS263" s="572"/>
      <c r="YT263" s="572"/>
      <c r="YU263" s="572"/>
      <c r="YV263" s="572"/>
      <c r="YW263" s="572"/>
      <c r="YX263" s="572"/>
      <c r="YY263" s="572"/>
      <c r="YZ263" s="572"/>
      <c r="ZA263" s="572"/>
      <c r="ZB263" s="572"/>
      <c r="ZC263" s="572"/>
      <c r="ZD263" s="572"/>
      <c r="ZE263" s="572"/>
      <c r="ZF263" s="572"/>
      <c r="ZG263" s="572"/>
      <c r="ZH263" s="572"/>
      <c r="ZI263" s="572"/>
      <c r="ZJ263" s="572"/>
      <c r="ZK263" s="572"/>
      <c r="ZL263" s="572"/>
      <c r="ZM263" s="572"/>
      <c r="ZN263" s="572"/>
      <c r="ZO263" s="572"/>
      <c r="ZP263" s="572"/>
      <c r="ZQ263" s="572"/>
      <c r="ZR263" s="572"/>
      <c r="ZS263" s="572"/>
      <c r="ZT263" s="572"/>
      <c r="ZU263" s="572"/>
      <c r="ZV263" s="572"/>
      <c r="ZW263" s="572"/>
      <c r="ZX263" s="572"/>
      <c r="ZY263" s="572"/>
      <c r="ZZ263" s="572"/>
      <c r="AAA263" s="572"/>
      <c r="AAB263" s="572"/>
      <c r="AAC263" s="572"/>
      <c r="AAD263" s="572"/>
      <c r="AAE263" s="572"/>
      <c r="AAF263" s="572"/>
      <c r="AAG263" s="572"/>
      <c r="AAH263" s="572"/>
      <c r="AAI263" s="572"/>
      <c r="AAJ263" s="572"/>
      <c r="AAK263" s="572"/>
      <c r="AAL263" s="572"/>
      <c r="AAM263" s="572"/>
      <c r="AAN263" s="572"/>
      <c r="AAO263" s="572"/>
      <c r="AAP263" s="572"/>
      <c r="AAQ263" s="572"/>
      <c r="AAR263" s="572"/>
      <c r="AAS263" s="572"/>
      <c r="AAT263" s="572"/>
      <c r="AAU263" s="572"/>
      <c r="AAV263" s="572"/>
      <c r="AAW263" s="572"/>
      <c r="AAX263" s="572"/>
      <c r="AAY263" s="572"/>
      <c r="AAZ263" s="572"/>
      <c r="ABA263" s="572"/>
      <c r="ABB263" s="572"/>
      <c r="ABC263" s="572"/>
      <c r="ABD263" s="572"/>
      <c r="ABE263" s="572"/>
      <c r="ABF263" s="572"/>
      <c r="ABG263" s="572"/>
      <c r="ABH263" s="572"/>
      <c r="ABI263" s="572"/>
      <c r="ABJ263" s="572"/>
      <c r="ABK263" s="572"/>
      <c r="ABL263" s="572"/>
      <c r="ABM263" s="572"/>
      <c r="ABN263" s="572"/>
      <c r="ABO263" s="572"/>
      <c r="ABP263" s="572"/>
      <c r="ABQ263" s="572"/>
      <c r="ABR263" s="572"/>
      <c r="ABS263" s="572"/>
      <c r="ABT263" s="572"/>
      <c r="ABU263" s="572"/>
      <c r="ABV263" s="572"/>
      <c r="ABW263" s="572"/>
      <c r="ABX263" s="572"/>
      <c r="ABY263" s="572"/>
      <c r="ABZ263" s="572"/>
      <c r="ACA263" s="572"/>
      <c r="ACB263" s="572"/>
      <c r="ACC263" s="572"/>
      <c r="ACD263" s="572"/>
      <c r="ACE263" s="572"/>
      <c r="ACF263" s="572"/>
      <c r="ACG263" s="572"/>
      <c r="ACH263" s="572"/>
      <c r="ACI263" s="572"/>
      <c r="ACJ263" s="572"/>
      <c r="ACK263" s="572"/>
      <c r="ACL263" s="572"/>
      <c r="ACM263" s="572"/>
      <c r="ACN263" s="572"/>
      <c r="ACO263" s="572"/>
      <c r="ACP263" s="572"/>
      <c r="ACQ263" s="572"/>
      <c r="ACR263" s="572"/>
      <c r="ACS263" s="572"/>
      <c r="ACT263" s="572"/>
      <c r="ACU263" s="572"/>
      <c r="ACV263" s="572"/>
      <c r="ACW263" s="572"/>
      <c r="ACX263" s="572"/>
      <c r="ACY263" s="572"/>
      <c r="ACZ263" s="572"/>
      <c r="ADA263" s="572"/>
      <c r="ADB263" s="572"/>
      <c r="ADC263" s="572"/>
      <c r="ADD263" s="572"/>
      <c r="ADE263" s="572"/>
      <c r="ADF263" s="572"/>
      <c r="ADG263" s="572"/>
      <c r="ADH263" s="572"/>
      <c r="ADI263" s="572"/>
      <c r="ADJ263" s="572"/>
      <c r="ADK263" s="572"/>
      <c r="ADL263" s="572"/>
      <c r="ADM263" s="572"/>
      <c r="ADN263" s="572"/>
      <c r="ADO263" s="572"/>
      <c r="ADP263" s="572"/>
      <c r="ADQ263" s="572"/>
      <c r="ADR263" s="572"/>
      <c r="ADS263" s="572"/>
      <c r="ADT263" s="572"/>
      <c r="ADU263" s="572"/>
      <c r="ADV263" s="572"/>
      <c r="ADW263" s="572"/>
      <c r="ADX263" s="572"/>
      <c r="ADY263" s="572"/>
      <c r="ADZ263" s="572"/>
      <c r="AEA263" s="572"/>
      <c r="AEB263" s="572"/>
      <c r="AEC263" s="572"/>
      <c r="AED263" s="572"/>
      <c r="AEE263" s="572"/>
      <c r="AEF263" s="572"/>
      <c r="AEG263" s="572"/>
      <c r="AEH263" s="572"/>
      <c r="AEI263" s="572"/>
      <c r="AEJ263" s="572"/>
      <c r="AEK263" s="572"/>
      <c r="AEL263" s="572"/>
      <c r="AEM263" s="572"/>
      <c r="AEN263" s="572"/>
      <c r="AEO263" s="572"/>
      <c r="AEP263" s="572"/>
      <c r="AEQ263" s="572"/>
      <c r="AER263" s="572"/>
      <c r="AES263" s="572"/>
      <c r="AET263" s="572"/>
      <c r="AEU263" s="572"/>
      <c r="AEV263" s="572"/>
      <c r="AEW263" s="572"/>
      <c r="AEX263" s="572"/>
      <c r="AEY263" s="572"/>
      <c r="AEZ263" s="572"/>
      <c r="AFA263" s="572"/>
      <c r="AFB263" s="572"/>
      <c r="AFC263" s="572"/>
      <c r="AFD263" s="572"/>
      <c r="AFE263" s="572"/>
      <c r="AFF263" s="572"/>
      <c r="AFG263" s="572"/>
      <c r="AFH263" s="572"/>
      <c r="AFI263" s="572"/>
      <c r="AFJ263" s="572"/>
      <c r="AFK263" s="572"/>
      <c r="AFL263" s="572"/>
      <c r="AFM263" s="572"/>
      <c r="AFN263" s="572"/>
      <c r="AFO263" s="572"/>
      <c r="AFP263" s="572"/>
      <c r="AFQ263" s="572"/>
      <c r="AFR263" s="572"/>
      <c r="AFS263" s="572"/>
      <c r="AFT263" s="572"/>
      <c r="AFU263" s="572"/>
      <c r="AFV263" s="572"/>
      <c r="AFW263" s="572"/>
      <c r="AFX263" s="572"/>
      <c r="AFY263" s="572"/>
      <c r="AFZ263" s="572"/>
      <c r="AGA263" s="572"/>
      <c r="AGB263" s="572"/>
      <c r="AGC263" s="572"/>
      <c r="AGD263" s="572"/>
      <c r="AGE263" s="572"/>
      <c r="AGF263" s="572"/>
      <c r="AGG263" s="572"/>
      <c r="AGH263" s="572"/>
      <c r="AGI263" s="572"/>
      <c r="AGJ263" s="572"/>
      <c r="AGK263" s="572"/>
      <c r="AGL263" s="572"/>
      <c r="AGM263" s="572"/>
      <c r="AGN263" s="572"/>
      <c r="AGO263" s="572"/>
      <c r="AGP263" s="572"/>
      <c r="AGQ263" s="572"/>
      <c r="AGR263" s="572"/>
      <c r="AGS263" s="572"/>
      <c r="AGT263" s="572"/>
      <c r="AGU263" s="572"/>
      <c r="AGV263" s="572"/>
      <c r="AGW263" s="572"/>
      <c r="AGX263" s="572"/>
      <c r="AGY263" s="572"/>
      <c r="AGZ263" s="572"/>
      <c r="AHA263" s="572"/>
      <c r="AHB263" s="572"/>
      <c r="AHC263" s="572"/>
      <c r="AHD263" s="572"/>
      <c r="AHE263" s="572"/>
      <c r="AHF263" s="572"/>
      <c r="AHG263" s="572"/>
      <c r="AHH263" s="572"/>
      <c r="AHI263" s="572"/>
      <c r="AHJ263" s="572"/>
      <c r="AHK263" s="572"/>
      <c r="AHL263" s="572"/>
      <c r="AHM263" s="572"/>
      <c r="AHN263" s="572"/>
      <c r="AHO263" s="572"/>
      <c r="AHP263" s="572"/>
      <c r="AHQ263" s="572"/>
      <c r="AHR263" s="572"/>
      <c r="AHS263" s="572"/>
      <c r="AHT263" s="572"/>
      <c r="AHU263" s="572"/>
      <c r="AHV263" s="572"/>
      <c r="AHW263" s="572"/>
      <c r="AHX263" s="572"/>
      <c r="AHY263" s="572"/>
      <c r="AHZ263" s="572"/>
      <c r="AIA263" s="572"/>
      <c r="AIB263" s="572"/>
      <c r="AIC263" s="572"/>
      <c r="AID263" s="572"/>
      <c r="AIE263" s="572"/>
      <c r="AIF263" s="572"/>
      <c r="AIG263" s="572"/>
      <c r="AIH263" s="572"/>
      <c r="AII263" s="572"/>
      <c r="AIJ263" s="572"/>
      <c r="AIK263" s="572"/>
      <c r="AIL263" s="572"/>
      <c r="AIM263" s="572"/>
      <c r="AIN263" s="572"/>
      <c r="AIO263" s="572"/>
      <c r="AIP263" s="572"/>
      <c r="AIQ263" s="572"/>
      <c r="AIR263" s="572"/>
      <c r="AIS263" s="572"/>
      <c r="AIT263" s="572"/>
      <c r="AIU263" s="572"/>
      <c r="AIV263" s="572"/>
      <c r="AIW263" s="572"/>
      <c r="AIX263" s="572"/>
      <c r="AIY263" s="572"/>
      <c r="AIZ263" s="572"/>
      <c r="AJA263" s="572"/>
      <c r="AJB263" s="572"/>
      <c r="AJC263" s="572"/>
      <c r="AJD263" s="572"/>
      <c r="AJE263" s="572"/>
      <c r="AJF263" s="572"/>
      <c r="AJG263" s="572"/>
      <c r="AJH263" s="572"/>
      <c r="AJI263" s="572"/>
      <c r="AJJ263" s="572"/>
      <c r="AJK263" s="572"/>
      <c r="AJL263" s="572"/>
      <c r="AJM263" s="572"/>
      <c r="AJN263" s="572"/>
      <c r="AJO263" s="572"/>
      <c r="AJP263" s="572"/>
      <c r="AJQ263" s="572"/>
      <c r="AJR263" s="572"/>
      <c r="AJS263" s="572"/>
      <c r="AJT263" s="572"/>
      <c r="AJU263" s="572"/>
      <c r="AJV263" s="572"/>
      <c r="AJW263" s="572"/>
      <c r="AJX263" s="572"/>
      <c r="AJY263" s="572"/>
      <c r="AJZ263" s="572"/>
      <c r="AKA263" s="572"/>
      <c r="AKB263" s="572"/>
      <c r="AKC263" s="572"/>
      <c r="AKD263" s="572"/>
      <c r="AKE263" s="572"/>
      <c r="AKF263" s="572"/>
      <c r="AKG263" s="572"/>
      <c r="AKH263" s="572"/>
      <c r="AKI263" s="572"/>
      <c r="AKJ263" s="572"/>
      <c r="AKK263" s="572"/>
      <c r="AKL263" s="572"/>
      <c r="AKM263" s="572"/>
      <c r="AKN263" s="572"/>
      <c r="AKO263" s="572"/>
      <c r="AKP263" s="572"/>
      <c r="AKQ263" s="572"/>
      <c r="AKR263" s="572"/>
      <c r="AKS263" s="572"/>
      <c r="AKT263" s="572"/>
      <c r="AKU263" s="572"/>
      <c r="AKV263" s="572"/>
      <c r="AKW263" s="572"/>
      <c r="AKX263" s="572"/>
      <c r="AKY263" s="572"/>
      <c r="AKZ263" s="572"/>
      <c r="ALA263" s="572"/>
      <c r="ALB263" s="572"/>
      <c r="ALC263" s="572"/>
      <c r="ALD263" s="572"/>
      <c r="ALE263" s="572"/>
      <c r="ALF263" s="572"/>
      <c r="ALG263" s="572"/>
      <c r="ALH263" s="572"/>
      <c r="ALI263" s="572"/>
      <c r="ALJ263" s="572"/>
      <c r="ALK263" s="572"/>
      <c r="ALL263" s="572"/>
      <c r="ALM263" s="572"/>
      <c r="ALN263" s="572"/>
      <c r="ALO263" s="572"/>
      <c r="ALP263" s="572"/>
      <c r="ALQ263" s="572"/>
      <c r="ALR263" s="572"/>
      <c r="ALS263" s="572"/>
      <c r="ALT263" s="572"/>
      <c r="ALU263" s="572"/>
      <c r="ALV263" s="572"/>
      <c r="ALW263" s="572"/>
      <c r="ALX263" s="572"/>
      <c r="ALY263" s="572"/>
      <c r="ALZ263" s="572"/>
      <c r="AMA263" s="572"/>
      <c r="AMB263" s="572"/>
      <c r="AMC263" s="572"/>
      <c r="AMD263" s="572"/>
      <c r="AME263" s="572"/>
      <c r="AMF263" s="572"/>
      <c r="AMG263" s="572"/>
      <c r="AMH263" s="572"/>
      <c r="AMI263" s="572"/>
      <c r="AMJ263" s="572"/>
      <c r="AMK263" s="572"/>
      <c r="AML263" s="572"/>
      <c r="AMM263" s="572"/>
      <c r="AMN263" s="572"/>
      <c r="AMO263" s="572"/>
      <c r="AMP263" s="572"/>
      <c r="AMQ263" s="572"/>
      <c r="AMR263" s="572"/>
      <c r="AMS263" s="572"/>
      <c r="AMT263" s="572"/>
      <c r="AMU263" s="572"/>
      <c r="AMV263" s="572"/>
      <c r="AMW263" s="572"/>
      <c r="AMX263" s="572"/>
      <c r="AMY263" s="572"/>
      <c r="AMZ263" s="572"/>
      <c r="ANA263" s="572"/>
      <c r="ANB263" s="572"/>
      <c r="ANC263" s="572"/>
      <c r="AND263" s="572"/>
      <c r="ANE263" s="572"/>
      <c r="ANF263" s="572"/>
      <c r="ANG263" s="572"/>
      <c r="ANH263" s="572"/>
      <c r="ANI263" s="572"/>
      <c r="ANJ263" s="572"/>
      <c r="ANK263" s="572"/>
      <c r="ANL263" s="572"/>
      <c r="ANM263" s="572"/>
      <c r="ANN263" s="572"/>
      <c r="ANO263" s="572"/>
      <c r="ANP263" s="572"/>
      <c r="ANQ263" s="572"/>
      <c r="ANR263" s="572"/>
      <c r="ANS263" s="572"/>
      <c r="ANT263" s="572"/>
      <c r="ANU263" s="572"/>
      <c r="ANV263" s="572"/>
      <c r="ANW263" s="572"/>
      <c r="ANX263" s="572"/>
      <c r="ANY263" s="572"/>
      <c r="ANZ263" s="572"/>
      <c r="AOA263" s="572"/>
      <c r="AOB263" s="572"/>
      <c r="AOC263" s="572"/>
      <c r="AOD263" s="572"/>
      <c r="AOE263" s="572"/>
      <c r="AOF263" s="572"/>
      <c r="AOG263" s="572"/>
      <c r="AOH263" s="572"/>
      <c r="AOI263" s="572"/>
      <c r="AOJ263" s="572"/>
      <c r="AOK263" s="572"/>
      <c r="AOL263" s="572"/>
      <c r="AOM263" s="572"/>
      <c r="AON263" s="572"/>
      <c r="AOO263" s="572"/>
      <c r="AOP263" s="572"/>
      <c r="AOQ263" s="572"/>
      <c r="AOR263" s="572"/>
      <c r="AOS263" s="572"/>
      <c r="AOT263" s="572"/>
      <c r="AOU263" s="572"/>
      <c r="AOV263" s="572"/>
      <c r="AOW263" s="572"/>
      <c r="AOX263" s="572"/>
      <c r="AOY263" s="572"/>
      <c r="AOZ263" s="572"/>
      <c r="APA263" s="572"/>
      <c r="APB263" s="572"/>
      <c r="APC263" s="572"/>
      <c r="APD263" s="572"/>
      <c r="APE263" s="572"/>
      <c r="APF263" s="572"/>
      <c r="APG263" s="572"/>
      <c r="APH263" s="572"/>
      <c r="API263" s="572"/>
      <c r="APJ263" s="572"/>
      <c r="APK263" s="572"/>
      <c r="APL263" s="572"/>
      <c r="APM263" s="572"/>
      <c r="APN263" s="572"/>
      <c r="APO263" s="572"/>
      <c r="APP263" s="572"/>
      <c r="APQ263" s="572"/>
      <c r="APR263" s="572"/>
      <c r="APS263" s="572"/>
      <c r="APT263" s="572"/>
      <c r="APU263" s="572"/>
      <c r="APV263" s="572"/>
      <c r="APW263" s="572"/>
      <c r="APX263" s="572"/>
      <c r="APY263" s="572"/>
      <c r="APZ263" s="572"/>
      <c r="AQA263" s="572"/>
      <c r="AQB263" s="572"/>
      <c r="AQC263" s="572"/>
      <c r="AQD263" s="572"/>
      <c r="AQE263" s="572"/>
      <c r="AQF263" s="572"/>
      <c r="AQG263" s="572"/>
      <c r="AQH263" s="572"/>
      <c r="AQI263" s="572"/>
      <c r="AQJ263" s="572"/>
      <c r="AQK263" s="572"/>
      <c r="AQL263" s="572"/>
      <c r="AQM263" s="572"/>
      <c r="AQN263" s="572"/>
      <c r="AQO263" s="572"/>
      <c r="AQP263" s="572"/>
      <c r="AQQ263" s="572"/>
      <c r="AQR263" s="572"/>
      <c r="AQS263" s="572"/>
      <c r="AQT263" s="572"/>
      <c r="AQU263" s="572"/>
      <c r="AQV263" s="572"/>
      <c r="AQW263" s="572"/>
      <c r="AQX263" s="572"/>
      <c r="AQY263" s="572"/>
      <c r="AQZ263" s="572"/>
      <c r="ARA263" s="572"/>
      <c r="ARB263" s="572"/>
      <c r="ARC263" s="572"/>
      <c r="ARD263" s="572"/>
      <c r="ARE263" s="572"/>
      <c r="ARF263" s="572"/>
      <c r="ARG263" s="572"/>
      <c r="ARH263" s="572"/>
      <c r="ARI263" s="572"/>
      <c r="ARJ263" s="572"/>
      <c r="ARK263" s="572"/>
      <c r="ARL263" s="572"/>
      <c r="ARM263" s="572"/>
      <c r="ARN263" s="572"/>
      <c r="ARO263" s="572"/>
      <c r="ARP263" s="572"/>
      <c r="ARQ263" s="572"/>
      <c r="ARR263" s="572"/>
      <c r="ARS263" s="572"/>
      <c r="ART263" s="572"/>
      <c r="ARU263" s="572"/>
      <c r="ARV263" s="572"/>
      <c r="ARW263" s="572"/>
      <c r="ARX263" s="572"/>
      <c r="ARY263" s="572"/>
      <c r="ARZ263" s="572"/>
      <c r="ASA263" s="572"/>
      <c r="ASB263" s="572"/>
      <c r="ASC263" s="572"/>
      <c r="ASD263" s="572"/>
      <c r="ASE263" s="572"/>
      <c r="ASF263" s="572"/>
      <c r="ASG263" s="572"/>
      <c r="ASH263" s="572"/>
      <c r="ASI263" s="572"/>
      <c r="ASJ263" s="572"/>
      <c r="ASK263" s="572"/>
      <c r="ASL263" s="572"/>
      <c r="ASM263" s="572"/>
      <c r="ASN263" s="572"/>
      <c r="ASO263" s="572"/>
      <c r="ASP263" s="572"/>
      <c r="ASQ263" s="572"/>
      <c r="ASR263" s="572"/>
      <c r="ASS263" s="572"/>
      <c r="AST263" s="572"/>
      <c r="ASU263" s="572"/>
      <c r="ASV263" s="572"/>
      <c r="ASW263" s="572"/>
      <c r="ASX263" s="572"/>
      <c r="ASY263" s="572"/>
      <c r="ASZ263" s="572"/>
      <c r="ATA263" s="572"/>
      <c r="ATB263" s="572"/>
      <c r="ATC263" s="572"/>
      <c r="ATD263" s="572"/>
      <c r="ATE263" s="572"/>
      <c r="ATF263" s="572"/>
      <c r="ATG263" s="572"/>
      <c r="ATH263" s="572"/>
      <c r="ATI263" s="572"/>
      <c r="ATJ263" s="572"/>
      <c r="ATK263" s="572"/>
      <c r="ATL263" s="572"/>
      <c r="ATM263" s="572"/>
      <c r="ATN263" s="572"/>
      <c r="ATO263" s="572"/>
      <c r="ATP263" s="572"/>
      <c r="ATQ263" s="572"/>
      <c r="ATR263" s="572"/>
      <c r="ATS263" s="572"/>
      <c r="ATT263" s="572"/>
      <c r="ATU263" s="572"/>
      <c r="ATV263" s="572"/>
      <c r="ATW263" s="572"/>
      <c r="ATX263" s="572"/>
      <c r="ATY263" s="572"/>
      <c r="ATZ263" s="572"/>
      <c r="AUA263" s="572"/>
      <c r="AUB263" s="572"/>
      <c r="AUC263" s="572"/>
      <c r="AUD263" s="572"/>
      <c r="AUE263" s="572"/>
      <c r="AUF263" s="572"/>
      <c r="AUG263" s="572"/>
      <c r="AUH263" s="572"/>
      <c r="AUI263" s="572"/>
      <c r="AUJ263" s="572"/>
      <c r="AUK263" s="572"/>
      <c r="AUL263" s="572"/>
      <c r="AUM263" s="572"/>
      <c r="AUN263" s="572"/>
      <c r="AUO263" s="572"/>
      <c r="AUP263" s="572"/>
      <c r="AUQ263" s="572"/>
      <c r="AUR263" s="572"/>
      <c r="AUS263" s="572"/>
      <c r="AUT263" s="572"/>
      <c r="AUU263" s="572"/>
      <c r="AUV263" s="572"/>
      <c r="AUW263" s="572"/>
      <c r="AUX263" s="572"/>
      <c r="AUY263" s="572"/>
      <c r="AUZ263" s="572"/>
      <c r="AVA263" s="572"/>
      <c r="AVB263" s="572"/>
      <c r="AVC263" s="572"/>
      <c r="AVD263" s="572"/>
      <c r="AVE263" s="572"/>
      <c r="AVF263" s="572"/>
      <c r="AVG263" s="572"/>
      <c r="AVH263" s="572"/>
      <c r="AVI263" s="572"/>
      <c r="AVJ263" s="572"/>
      <c r="AVK263" s="572"/>
      <c r="AVL263" s="572"/>
      <c r="AVM263" s="572"/>
      <c r="AVN263" s="572"/>
      <c r="AVO263" s="572"/>
      <c r="AVP263" s="572"/>
      <c r="AVQ263" s="572"/>
      <c r="AVR263" s="572"/>
      <c r="AVS263" s="572"/>
      <c r="AVT263" s="572"/>
      <c r="AVU263" s="572"/>
      <c r="AVV263" s="572"/>
      <c r="AVW263" s="572"/>
      <c r="AVX263" s="572"/>
      <c r="AVY263" s="572"/>
      <c r="AVZ263" s="572"/>
      <c r="AWA263" s="572"/>
      <c r="AWB263" s="572"/>
      <c r="AWC263" s="572"/>
      <c r="AWD263" s="572"/>
      <c r="AWE263" s="572"/>
      <c r="AWF263" s="572"/>
      <c r="AWG263" s="572"/>
      <c r="AWH263" s="572"/>
      <c r="AWI263" s="572"/>
      <c r="AWJ263" s="572"/>
      <c r="AWK263" s="572"/>
      <c r="AWL263" s="572"/>
      <c r="AWM263" s="572"/>
      <c r="AWN263" s="572"/>
      <c r="AWO263" s="572"/>
      <c r="AWP263" s="572"/>
      <c r="AWQ263" s="572"/>
      <c r="AWR263" s="572"/>
      <c r="AWS263" s="572"/>
      <c r="AWT263" s="572"/>
      <c r="AWU263" s="572"/>
      <c r="AWV263" s="572"/>
      <c r="AWW263" s="572"/>
      <c r="AWX263" s="572"/>
      <c r="AWY263" s="572"/>
      <c r="AWZ263" s="572"/>
      <c r="AXA263" s="572"/>
      <c r="AXB263" s="572"/>
      <c r="AXC263" s="572"/>
      <c r="AXD263" s="572"/>
      <c r="AXE263" s="572"/>
      <c r="AXF263" s="572"/>
      <c r="AXG263" s="572"/>
      <c r="AXH263" s="572"/>
      <c r="AXI263" s="572"/>
      <c r="AXJ263" s="572"/>
      <c r="AXK263" s="572"/>
      <c r="AXL263" s="572"/>
      <c r="AXM263" s="572"/>
      <c r="AXN263" s="572"/>
      <c r="AXO263" s="572"/>
      <c r="AXP263" s="572"/>
      <c r="AXQ263" s="572"/>
      <c r="AXR263" s="572"/>
      <c r="AXS263" s="572"/>
      <c r="AXT263" s="572"/>
      <c r="AXU263" s="572"/>
      <c r="AXV263" s="572"/>
      <c r="AXW263" s="572"/>
      <c r="AXX263" s="572"/>
      <c r="AXY263" s="572"/>
      <c r="AXZ263" s="572"/>
      <c r="AYA263" s="572"/>
      <c r="AYB263" s="572"/>
      <c r="AYC263" s="572"/>
      <c r="AYD263" s="572"/>
      <c r="AYE263" s="572"/>
      <c r="AYF263" s="572"/>
      <c r="AYG263" s="572"/>
      <c r="AYH263" s="572"/>
      <c r="AYI263" s="572"/>
      <c r="AYJ263" s="572"/>
      <c r="AYK263" s="572"/>
      <c r="AYL263" s="572"/>
      <c r="AYM263" s="572"/>
      <c r="AYN263" s="572"/>
      <c r="AYO263" s="572"/>
      <c r="AYP263" s="572"/>
      <c r="AYQ263" s="572"/>
      <c r="AYR263" s="572"/>
      <c r="AYS263" s="572"/>
      <c r="AYT263" s="572"/>
      <c r="AYU263" s="572"/>
      <c r="AYV263" s="572"/>
      <c r="AYW263" s="572"/>
      <c r="AYX263" s="572"/>
      <c r="AYY263" s="572"/>
      <c r="AYZ263" s="572"/>
      <c r="AZA263" s="572"/>
      <c r="AZB263" s="572"/>
      <c r="AZC263" s="572"/>
      <c r="AZD263" s="572"/>
      <c r="AZE263" s="572"/>
      <c r="AZF263" s="572"/>
      <c r="AZG263" s="572"/>
      <c r="AZH263" s="572"/>
      <c r="AZI263" s="572"/>
      <c r="AZJ263" s="572"/>
      <c r="AZK263" s="572"/>
      <c r="AZL263" s="572"/>
      <c r="AZM263" s="572"/>
      <c r="AZN263" s="572"/>
      <c r="AZO263" s="572"/>
      <c r="AZP263" s="572"/>
      <c r="AZQ263" s="572"/>
      <c r="AZR263" s="572"/>
      <c r="AZS263" s="572"/>
      <c r="AZT263" s="572"/>
      <c r="AZU263" s="572"/>
      <c r="AZV263" s="572"/>
      <c r="AZW263" s="572"/>
      <c r="AZX263" s="572"/>
      <c r="AZY263" s="572"/>
      <c r="AZZ263" s="572"/>
      <c r="BAA263" s="572"/>
      <c r="BAB263" s="572"/>
      <c r="BAC263" s="572"/>
      <c r="BAD263" s="572"/>
      <c r="BAE263" s="572"/>
      <c r="BAF263" s="572"/>
      <c r="BAG263" s="572"/>
      <c r="BAH263" s="572"/>
      <c r="BAI263" s="572"/>
      <c r="BAJ263" s="572"/>
      <c r="BAK263" s="572"/>
      <c r="BAL263" s="572"/>
      <c r="BAM263" s="572"/>
      <c r="BAN263" s="572"/>
      <c r="BAO263" s="572"/>
      <c r="BAP263" s="572"/>
      <c r="BAQ263" s="572"/>
      <c r="BAR263" s="572"/>
      <c r="BAS263" s="572"/>
      <c r="BAT263" s="572"/>
      <c r="BAU263" s="572"/>
      <c r="BAV263" s="572"/>
      <c r="BAW263" s="572"/>
      <c r="BAX263" s="572"/>
      <c r="BAY263" s="572"/>
      <c r="BAZ263" s="572"/>
      <c r="BBA263" s="572"/>
      <c r="BBB263" s="572"/>
      <c r="BBC263" s="572"/>
      <c r="BBD263" s="572"/>
      <c r="BBE263" s="572"/>
      <c r="BBF263" s="572"/>
      <c r="BBG263" s="572"/>
      <c r="BBH263" s="572"/>
      <c r="BBI263" s="572"/>
      <c r="BBJ263" s="572"/>
      <c r="BBK263" s="572"/>
      <c r="BBL263" s="572"/>
      <c r="BBM263" s="572"/>
      <c r="BBN263" s="572"/>
      <c r="BBO263" s="572"/>
      <c r="BBP263" s="572"/>
      <c r="BBQ263" s="572"/>
      <c r="BBR263" s="572"/>
      <c r="BBS263" s="572"/>
      <c r="BBT263" s="572"/>
      <c r="BBU263" s="572"/>
      <c r="BBV263" s="572"/>
      <c r="BBW263" s="572"/>
      <c r="BBX263" s="572"/>
      <c r="BBY263" s="572"/>
      <c r="BBZ263" s="572"/>
      <c r="BCA263" s="572"/>
      <c r="BCB263" s="572"/>
      <c r="BCC263" s="572"/>
      <c r="BCD263" s="572"/>
      <c r="BCE263" s="572"/>
      <c r="BCF263" s="572"/>
      <c r="BCG263" s="572"/>
      <c r="BCH263" s="572"/>
      <c r="BCI263" s="572"/>
      <c r="BCJ263" s="572"/>
      <c r="BCK263" s="572"/>
      <c r="BCL263" s="572"/>
      <c r="BCM263" s="572"/>
      <c r="BCN263" s="572"/>
      <c r="BCO263" s="572"/>
      <c r="BCP263" s="572"/>
      <c r="BCQ263" s="572"/>
      <c r="BCR263" s="572"/>
      <c r="BCS263" s="572"/>
      <c r="BCT263" s="572"/>
      <c r="BCU263" s="572"/>
      <c r="BCV263" s="572"/>
      <c r="BCW263" s="572"/>
      <c r="BCX263" s="572"/>
      <c r="BCY263" s="572"/>
      <c r="BCZ263" s="572"/>
      <c r="BDA263" s="572"/>
      <c r="BDB263" s="572"/>
      <c r="BDC263" s="572"/>
      <c r="BDD263" s="572"/>
      <c r="BDE263" s="572"/>
      <c r="BDF263" s="572"/>
      <c r="BDG263" s="572"/>
      <c r="BDH263" s="572"/>
      <c r="BDI263" s="572"/>
      <c r="BDJ263" s="572"/>
      <c r="BDK263" s="572"/>
      <c r="BDL263" s="572"/>
      <c r="BDM263" s="572"/>
      <c r="BDN263" s="572"/>
      <c r="BDO263" s="572"/>
      <c r="BDP263" s="572"/>
      <c r="BDQ263" s="572"/>
      <c r="BDR263" s="572"/>
      <c r="BDS263" s="572"/>
      <c r="BDT263" s="572"/>
      <c r="BDU263" s="572"/>
      <c r="BDV263" s="572"/>
      <c r="BDW263" s="572"/>
      <c r="BDX263" s="572"/>
      <c r="BDY263" s="572"/>
      <c r="BDZ263" s="572"/>
      <c r="BEA263" s="572"/>
      <c r="BEB263" s="572"/>
      <c r="BEC263" s="572"/>
      <c r="BED263" s="572"/>
      <c r="BEE263" s="572"/>
      <c r="BEF263" s="572"/>
      <c r="BEG263" s="572"/>
      <c r="BEH263" s="572"/>
      <c r="BEI263" s="572"/>
      <c r="BEJ263" s="572"/>
      <c r="BEK263" s="572"/>
      <c r="BEL263" s="572"/>
      <c r="BEM263" s="572"/>
      <c r="BEN263" s="572"/>
      <c r="BEO263" s="572"/>
      <c r="BEP263" s="572"/>
      <c r="BEQ263" s="572"/>
      <c r="BER263" s="572"/>
      <c r="BES263" s="572"/>
      <c r="BET263" s="572"/>
      <c r="BEU263" s="572"/>
      <c r="BEV263" s="572"/>
      <c r="BEW263" s="572"/>
      <c r="BEX263" s="572"/>
      <c r="BEY263" s="572"/>
      <c r="BEZ263" s="572"/>
      <c r="BFA263" s="572"/>
      <c r="BFB263" s="572"/>
      <c r="BFC263" s="572"/>
      <c r="BFD263" s="572"/>
      <c r="BFE263" s="572"/>
      <c r="BFF263" s="572"/>
      <c r="BFG263" s="572"/>
      <c r="BFH263" s="572"/>
      <c r="BFI263" s="572"/>
      <c r="BFJ263" s="572"/>
      <c r="BFK263" s="572"/>
      <c r="BFL263" s="572"/>
      <c r="BFM263" s="572"/>
      <c r="BFN263" s="572"/>
      <c r="BFO263" s="572"/>
      <c r="BFP263" s="572"/>
      <c r="BFQ263" s="572"/>
      <c r="BFR263" s="572"/>
      <c r="BFS263" s="572"/>
      <c r="BFT263" s="572"/>
      <c r="BFU263" s="572"/>
      <c r="BFV263" s="572"/>
      <c r="BFW263" s="572"/>
      <c r="BFX263" s="572"/>
      <c r="BFY263" s="572"/>
      <c r="BFZ263" s="572"/>
      <c r="BGA263" s="572"/>
      <c r="BGB263" s="572"/>
      <c r="BGC263" s="572"/>
      <c r="BGD263" s="572"/>
      <c r="BGE263" s="572"/>
      <c r="BGF263" s="572"/>
      <c r="BGG263" s="572"/>
      <c r="BGH263" s="572"/>
      <c r="BGI263" s="572"/>
      <c r="BGJ263" s="572"/>
      <c r="BGK263" s="572"/>
      <c r="BGL263" s="572"/>
      <c r="BGM263" s="572"/>
      <c r="BGN263" s="572"/>
      <c r="BGO263" s="572"/>
      <c r="BGP263" s="572"/>
      <c r="BGQ263" s="572"/>
      <c r="BGR263" s="572"/>
      <c r="BGS263" s="572"/>
      <c r="BGT263" s="572"/>
      <c r="BGU263" s="572"/>
      <c r="BGV263" s="572"/>
      <c r="BGW263" s="572"/>
      <c r="BGX263" s="572"/>
      <c r="BGY263" s="572"/>
      <c r="BGZ263" s="572"/>
      <c r="BHA263" s="572"/>
      <c r="BHB263" s="572"/>
      <c r="BHC263" s="572"/>
      <c r="BHD263" s="572"/>
      <c r="BHE263" s="572"/>
      <c r="BHF263" s="572"/>
      <c r="BHG263" s="572"/>
      <c r="BHH263" s="572"/>
      <c r="BHI263" s="572"/>
      <c r="BHJ263" s="572"/>
      <c r="BHK263" s="572"/>
      <c r="BHL263" s="572"/>
      <c r="BHM263" s="572"/>
      <c r="BHN263" s="572"/>
      <c r="BHO263" s="572"/>
      <c r="BHP263" s="572"/>
      <c r="BHQ263" s="572"/>
      <c r="BHR263" s="572"/>
      <c r="BHS263" s="572"/>
      <c r="BHT263" s="572"/>
      <c r="BHU263" s="572"/>
      <c r="BHV263" s="572"/>
      <c r="BHW263" s="572"/>
      <c r="BHX263" s="572"/>
      <c r="BHY263" s="572"/>
      <c r="BHZ263" s="572"/>
      <c r="BIA263" s="572"/>
      <c r="BIB263" s="572"/>
      <c r="BIC263" s="572"/>
      <c r="BID263" s="572"/>
      <c r="BIE263" s="572"/>
      <c r="BIF263" s="572"/>
      <c r="BIG263" s="572"/>
      <c r="BIH263" s="572"/>
      <c r="BII263" s="572"/>
      <c r="BIJ263" s="572"/>
      <c r="BIK263" s="572"/>
      <c r="BIL263" s="572"/>
      <c r="BIM263" s="572"/>
      <c r="BIN263" s="572"/>
      <c r="BIO263" s="572"/>
      <c r="BIP263" s="572"/>
      <c r="BIQ263" s="572"/>
      <c r="BIR263" s="572"/>
      <c r="BIS263" s="572"/>
      <c r="BIT263" s="572"/>
      <c r="BIU263" s="572"/>
      <c r="BIV263" s="572"/>
      <c r="BIW263" s="572"/>
      <c r="BIX263" s="572"/>
      <c r="BIY263" s="572"/>
      <c r="BIZ263" s="572"/>
      <c r="BJA263" s="572"/>
      <c r="BJB263" s="572"/>
      <c r="BJC263" s="572"/>
      <c r="BJD263" s="572"/>
      <c r="BJE263" s="572"/>
      <c r="BJF263" s="572"/>
      <c r="BJG263" s="572"/>
      <c r="BJH263" s="572"/>
      <c r="BJI263" s="572"/>
      <c r="BJJ263" s="572"/>
      <c r="BJK263" s="572"/>
      <c r="BJL263" s="572"/>
      <c r="BJM263" s="572"/>
      <c r="BJN263" s="572"/>
      <c r="BJO263" s="572"/>
      <c r="BJP263" s="572"/>
      <c r="BJQ263" s="572"/>
      <c r="BJR263" s="572"/>
      <c r="BJS263" s="572"/>
      <c r="BJT263" s="572"/>
      <c r="BJU263" s="572"/>
      <c r="BJV263" s="572"/>
      <c r="BJW263" s="572"/>
      <c r="BJX263" s="572"/>
      <c r="BJY263" s="572"/>
      <c r="BJZ263" s="572"/>
      <c r="BKA263" s="572"/>
      <c r="BKB263" s="572"/>
      <c r="BKC263" s="572"/>
      <c r="BKD263" s="572"/>
      <c r="BKE263" s="572"/>
      <c r="BKF263" s="572"/>
      <c r="BKG263" s="572"/>
      <c r="BKH263" s="572"/>
      <c r="BKI263" s="572"/>
      <c r="BKJ263" s="572"/>
      <c r="BKK263" s="572"/>
      <c r="BKL263" s="572"/>
      <c r="BKM263" s="572"/>
      <c r="BKN263" s="572"/>
      <c r="BKO263" s="572"/>
      <c r="BKP263" s="572"/>
      <c r="BKQ263" s="572"/>
      <c r="BKR263" s="572"/>
      <c r="BKS263" s="572"/>
      <c r="BKT263" s="572"/>
      <c r="BKU263" s="572"/>
      <c r="BKV263" s="572"/>
      <c r="BKW263" s="572"/>
      <c r="BKX263" s="572"/>
      <c r="BKY263" s="572"/>
      <c r="BKZ263" s="572"/>
      <c r="BLA263" s="572"/>
      <c r="BLB263" s="572"/>
      <c r="BLC263" s="572"/>
      <c r="BLD263" s="572"/>
      <c r="BLE263" s="572"/>
      <c r="BLF263" s="572"/>
      <c r="BLG263" s="572"/>
      <c r="BLH263" s="572"/>
      <c r="BLI263" s="572"/>
      <c r="BLJ263" s="572"/>
      <c r="BLK263" s="572"/>
      <c r="BLL263" s="572"/>
      <c r="BLM263" s="572"/>
      <c r="BLN263" s="572"/>
      <c r="BLO263" s="572"/>
      <c r="BLP263" s="572"/>
    </row>
    <row r="264" spans="1:1680" ht="30" customHeight="1">
      <c r="A264" s="739" t="s">
        <v>6</v>
      </c>
      <c r="B264" s="656" t="s">
        <v>323</v>
      </c>
      <c r="C264" s="658" t="s">
        <v>324</v>
      </c>
      <c r="D264" s="493" t="s">
        <v>41</v>
      </c>
      <c r="E264" s="224"/>
      <c r="F264" s="224"/>
      <c r="G264" s="225"/>
      <c r="H264" s="224"/>
      <c r="I264" s="224"/>
      <c r="J264" s="225"/>
      <c r="K264" s="224"/>
      <c r="L264" s="224"/>
      <c r="M264" s="225"/>
      <c r="N264" s="224"/>
      <c r="O264" s="224"/>
      <c r="P264" s="225"/>
      <c r="Q264" s="224"/>
      <c r="R264" s="224"/>
      <c r="S264" s="225"/>
      <c r="T264" s="224"/>
      <c r="U264" s="224"/>
      <c r="V264" s="225"/>
      <c r="W264" s="224"/>
      <c r="X264" s="224"/>
      <c r="Y264" s="225"/>
      <c r="Z264" s="224"/>
      <c r="AA264" s="225"/>
      <c r="AB264" s="225"/>
      <c r="AC264" s="224"/>
      <c r="AD264" s="225"/>
      <c r="AE264" s="225"/>
      <c r="AF264" s="224"/>
      <c r="AG264" s="225"/>
      <c r="AH264" s="225"/>
      <c r="AI264" s="224"/>
      <c r="AJ264" s="225"/>
      <c r="AK264" s="225"/>
      <c r="AL264" s="224"/>
      <c r="AM264" s="225"/>
      <c r="AN264" s="225"/>
      <c r="AO264" s="225"/>
      <c r="AP264" s="225"/>
      <c r="AQ264" s="225"/>
      <c r="AR264" s="720"/>
    </row>
    <row r="265" spans="1:1680" ht="116.25" customHeight="1">
      <c r="A265" s="739"/>
      <c r="B265" s="656"/>
      <c r="C265" s="658"/>
      <c r="D265" s="493" t="s">
        <v>37</v>
      </c>
      <c r="E265" s="224"/>
      <c r="F265" s="224"/>
      <c r="G265" s="225"/>
      <c r="H265" s="224"/>
      <c r="I265" s="224"/>
      <c r="J265" s="225"/>
      <c r="K265" s="224"/>
      <c r="L265" s="224"/>
      <c r="M265" s="225"/>
      <c r="N265" s="224"/>
      <c r="O265" s="224"/>
      <c r="P265" s="225"/>
      <c r="Q265" s="224"/>
      <c r="R265" s="224"/>
      <c r="S265" s="225"/>
      <c r="T265" s="224"/>
      <c r="U265" s="224"/>
      <c r="V265" s="225"/>
      <c r="W265" s="224"/>
      <c r="X265" s="224"/>
      <c r="Y265" s="225"/>
      <c r="Z265" s="224"/>
      <c r="AA265" s="225"/>
      <c r="AB265" s="225"/>
      <c r="AC265" s="224"/>
      <c r="AD265" s="225"/>
      <c r="AE265" s="225"/>
      <c r="AF265" s="224"/>
      <c r="AG265" s="225"/>
      <c r="AH265" s="225"/>
      <c r="AI265" s="224"/>
      <c r="AJ265" s="225"/>
      <c r="AK265" s="225"/>
      <c r="AL265" s="224"/>
      <c r="AM265" s="225"/>
      <c r="AN265" s="225"/>
      <c r="AO265" s="225"/>
      <c r="AP265" s="225"/>
      <c r="AQ265" s="225"/>
      <c r="AR265" s="720"/>
    </row>
    <row r="266" spans="1:1680" ht="114.75" customHeight="1">
      <c r="A266" s="739"/>
      <c r="B266" s="656"/>
      <c r="C266" s="658"/>
      <c r="D266" s="492" t="s">
        <v>2</v>
      </c>
      <c r="E266" s="224"/>
      <c r="F266" s="224"/>
      <c r="G266" s="225"/>
      <c r="H266" s="752" t="s">
        <v>326</v>
      </c>
      <c r="I266" s="752"/>
      <c r="J266" s="752"/>
      <c r="K266" s="752"/>
      <c r="L266" s="752"/>
      <c r="M266" s="752"/>
      <c r="N266" s="752"/>
      <c r="O266" s="752"/>
      <c r="P266" s="752"/>
      <c r="Q266" s="752"/>
      <c r="R266" s="752"/>
      <c r="S266" s="752"/>
      <c r="T266" s="752"/>
      <c r="U266" s="752"/>
      <c r="V266" s="752"/>
      <c r="W266" s="752"/>
      <c r="X266" s="752"/>
      <c r="Y266" s="752"/>
      <c r="Z266" s="752"/>
      <c r="AA266" s="752"/>
      <c r="AB266" s="752"/>
      <c r="AC266" s="224"/>
      <c r="AD266" s="225"/>
      <c r="AE266" s="225"/>
      <c r="AF266" s="224"/>
      <c r="AG266" s="225"/>
      <c r="AH266" s="225"/>
      <c r="AI266" s="224"/>
      <c r="AJ266" s="225"/>
      <c r="AK266" s="225"/>
      <c r="AL266" s="224"/>
      <c r="AM266" s="225"/>
      <c r="AN266" s="225"/>
      <c r="AO266" s="225"/>
      <c r="AP266" s="225"/>
      <c r="AQ266" s="225"/>
      <c r="AR266" s="720"/>
    </row>
    <row r="267" spans="1:1680" ht="99" customHeight="1">
      <c r="A267" s="739"/>
      <c r="B267" s="656"/>
      <c r="C267" s="658"/>
      <c r="D267" s="492" t="s">
        <v>284</v>
      </c>
      <c r="E267" s="224"/>
      <c r="F267" s="224"/>
      <c r="G267" s="225"/>
      <c r="H267" s="224"/>
      <c r="I267" s="224"/>
      <c r="J267" s="225"/>
      <c r="K267" s="224"/>
      <c r="L267" s="224"/>
      <c r="M267" s="225"/>
      <c r="N267" s="224"/>
      <c r="O267" s="224"/>
      <c r="P267" s="225"/>
      <c r="Q267" s="224"/>
      <c r="R267" s="224"/>
      <c r="S267" s="225"/>
      <c r="T267" s="224"/>
      <c r="U267" s="224"/>
      <c r="V267" s="225"/>
      <c r="W267" s="224"/>
      <c r="X267" s="224"/>
      <c r="Y267" s="225"/>
      <c r="Z267" s="224"/>
      <c r="AA267" s="225"/>
      <c r="AB267" s="225"/>
      <c r="AC267" s="224"/>
      <c r="AD267" s="225"/>
      <c r="AE267" s="225"/>
      <c r="AF267" s="224"/>
      <c r="AG267" s="225"/>
      <c r="AH267" s="225"/>
      <c r="AI267" s="224"/>
      <c r="AJ267" s="225"/>
      <c r="AK267" s="225"/>
      <c r="AL267" s="224"/>
      <c r="AM267" s="225"/>
      <c r="AN267" s="225"/>
      <c r="AO267" s="225"/>
      <c r="AP267" s="225"/>
      <c r="AQ267" s="225"/>
      <c r="AR267" s="720"/>
    </row>
    <row r="268" spans="1:1680" ht="366.75" customHeight="1">
      <c r="A268" s="739"/>
      <c r="B268" s="656"/>
      <c r="C268" s="658"/>
      <c r="D268" s="492" t="s">
        <v>292</v>
      </c>
      <c r="E268" s="224"/>
      <c r="F268" s="224"/>
      <c r="G268" s="225"/>
      <c r="H268" s="224"/>
      <c r="I268" s="224"/>
      <c r="J268" s="225"/>
      <c r="K268" s="224"/>
      <c r="L268" s="224"/>
      <c r="M268" s="225"/>
      <c r="N268" s="224"/>
      <c r="O268" s="224"/>
      <c r="P268" s="225"/>
      <c r="Q268" s="224"/>
      <c r="R268" s="224"/>
      <c r="S268" s="225"/>
      <c r="T268" s="224"/>
      <c r="U268" s="224"/>
      <c r="V268" s="225"/>
      <c r="W268" s="224"/>
      <c r="X268" s="224"/>
      <c r="Y268" s="225"/>
      <c r="Z268" s="224"/>
      <c r="AA268" s="225"/>
      <c r="AB268" s="225"/>
      <c r="AC268" s="224"/>
      <c r="AD268" s="225"/>
      <c r="AE268" s="225"/>
      <c r="AF268" s="224"/>
      <c r="AG268" s="225"/>
      <c r="AH268" s="225"/>
      <c r="AI268" s="224"/>
      <c r="AJ268" s="225"/>
      <c r="AK268" s="225"/>
      <c r="AL268" s="224"/>
      <c r="AM268" s="225"/>
      <c r="AN268" s="225"/>
      <c r="AO268" s="225"/>
      <c r="AP268" s="225"/>
      <c r="AQ268" s="225"/>
      <c r="AR268" s="720"/>
    </row>
    <row r="269" spans="1:1680" ht="71.25" customHeight="1">
      <c r="A269" s="739"/>
      <c r="B269" s="656"/>
      <c r="C269" s="658"/>
      <c r="D269" s="492" t="s">
        <v>285</v>
      </c>
      <c r="E269" s="224"/>
      <c r="F269" s="224"/>
      <c r="G269" s="225"/>
      <c r="H269" s="224"/>
      <c r="I269" s="224"/>
      <c r="J269" s="225"/>
      <c r="K269" s="224"/>
      <c r="L269" s="224"/>
      <c r="M269" s="225"/>
      <c r="N269" s="224"/>
      <c r="O269" s="224"/>
      <c r="P269" s="225"/>
      <c r="Q269" s="224"/>
      <c r="R269" s="224"/>
      <c r="S269" s="225"/>
      <c r="T269" s="224"/>
      <c r="U269" s="224"/>
      <c r="V269" s="225"/>
      <c r="W269" s="224"/>
      <c r="X269" s="224"/>
      <c r="Y269" s="225"/>
      <c r="Z269" s="224"/>
      <c r="AA269" s="225"/>
      <c r="AB269" s="225"/>
      <c r="AC269" s="224"/>
      <c r="AD269" s="225"/>
      <c r="AE269" s="225"/>
      <c r="AF269" s="224"/>
      <c r="AG269" s="225"/>
      <c r="AH269" s="225"/>
      <c r="AI269" s="224"/>
      <c r="AJ269" s="225"/>
      <c r="AK269" s="225"/>
      <c r="AL269" s="224"/>
      <c r="AM269" s="225"/>
      <c r="AN269" s="225"/>
      <c r="AO269" s="225"/>
      <c r="AP269" s="225"/>
      <c r="AQ269" s="225"/>
      <c r="AR269" s="720"/>
    </row>
    <row r="270" spans="1:1680" ht="114.75" customHeight="1">
      <c r="A270" s="739"/>
      <c r="B270" s="656"/>
      <c r="C270" s="658"/>
      <c r="D270" s="493" t="s">
        <v>43</v>
      </c>
      <c r="E270" s="224"/>
      <c r="F270" s="224"/>
      <c r="G270" s="225"/>
      <c r="H270" s="224"/>
      <c r="I270" s="224"/>
      <c r="J270" s="225"/>
      <c r="K270" s="224"/>
      <c r="L270" s="224"/>
      <c r="M270" s="225"/>
      <c r="N270" s="224"/>
      <c r="O270" s="224"/>
      <c r="P270" s="225"/>
      <c r="Q270" s="224"/>
      <c r="R270" s="224"/>
      <c r="S270" s="225"/>
      <c r="T270" s="224"/>
      <c r="U270" s="224"/>
      <c r="V270" s="225"/>
      <c r="W270" s="224"/>
      <c r="X270" s="224"/>
      <c r="Y270" s="225"/>
      <c r="Z270" s="224"/>
      <c r="AA270" s="225"/>
      <c r="AB270" s="225"/>
      <c r="AC270" s="224"/>
      <c r="AD270" s="225"/>
      <c r="AE270" s="225"/>
      <c r="AF270" s="224"/>
      <c r="AG270" s="225"/>
      <c r="AH270" s="225"/>
      <c r="AI270" s="224"/>
      <c r="AJ270" s="225"/>
      <c r="AK270" s="225"/>
      <c r="AL270" s="224"/>
      <c r="AM270" s="225"/>
      <c r="AN270" s="225"/>
      <c r="AO270" s="225"/>
      <c r="AP270" s="225"/>
      <c r="AQ270" s="225"/>
      <c r="AR270" s="720"/>
    </row>
    <row r="271" spans="1:1680" s="318" customFormat="1" ht="295.5" customHeight="1">
      <c r="A271" s="491" t="s">
        <v>329</v>
      </c>
      <c r="B271" s="316" t="s">
        <v>330</v>
      </c>
      <c r="C271" s="658"/>
      <c r="D271" s="491" t="s">
        <v>331</v>
      </c>
      <c r="E271" s="491"/>
      <c r="F271" s="491"/>
      <c r="G271" s="491"/>
      <c r="H271" s="491"/>
      <c r="I271" s="491"/>
      <c r="J271" s="491"/>
      <c r="K271" s="491"/>
      <c r="L271" s="491"/>
      <c r="M271" s="317"/>
      <c r="N271" s="317"/>
      <c r="O271" s="317"/>
      <c r="P271" s="317"/>
      <c r="Q271" s="317"/>
      <c r="R271" s="317"/>
      <c r="S271" s="317"/>
      <c r="T271" s="317"/>
      <c r="U271" s="317"/>
      <c r="V271" s="317"/>
      <c r="W271" s="317"/>
      <c r="X271" s="317"/>
      <c r="Y271" s="317"/>
      <c r="Z271" s="317"/>
      <c r="AA271" s="317"/>
      <c r="AB271" s="317"/>
      <c r="AC271" s="317"/>
      <c r="AD271" s="317"/>
      <c r="AE271" s="317"/>
      <c r="AF271" s="317"/>
      <c r="AG271" s="317"/>
      <c r="AH271" s="317"/>
      <c r="AI271" s="317"/>
      <c r="AJ271" s="317"/>
      <c r="AK271" s="317"/>
      <c r="AL271" s="317"/>
      <c r="AM271" s="317"/>
      <c r="AN271" s="317"/>
      <c r="AO271" s="317"/>
      <c r="AP271" s="317"/>
      <c r="AQ271" s="317"/>
      <c r="AR271" s="317"/>
    </row>
    <row r="272" spans="1:1680" s="318" customFormat="1" ht="185.25" customHeight="1">
      <c r="A272" s="491" t="s">
        <v>332</v>
      </c>
      <c r="B272" s="316" t="s">
        <v>333</v>
      </c>
      <c r="C272" s="658"/>
      <c r="D272" s="491" t="s">
        <v>331</v>
      </c>
      <c r="E272" s="491"/>
      <c r="F272" s="491"/>
      <c r="G272" s="491"/>
      <c r="H272" s="491"/>
      <c r="I272" s="491"/>
      <c r="J272" s="491"/>
      <c r="K272" s="491"/>
      <c r="L272" s="491"/>
      <c r="M272" s="317"/>
      <c r="N272" s="317"/>
      <c r="O272" s="317"/>
      <c r="P272" s="317"/>
      <c r="Q272" s="317"/>
      <c r="R272" s="317"/>
      <c r="S272" s="317"/>
      <c r="T272" s="317"/>
      <c r="U272" s="317"/>
      <c r="V272" s="317"/>
      <c r="W272" s="317"/>
      <c r="X272" s="317"/>
      <c r="Y272" s="317"/>
      <c r="Z272" s="317"/>
      <c r="AA272" s="317"/>
      <c r="AB272" s="317"/>
      <c r="AC272" s="317"/>
      <c r="AD272" s="317"/>
      <c r="AE272" s="317"/>
      <c r="AF272" s="317"/>
      <c r="AG272" s="317"/>
      <c r="AH272" s="317"/>
      <c r="AI272" s="317"/>
      <c r="AJ272" s="317"/>
      <c r="AK272" s="317"/>
      <c r="AL272" s="317"/>
      <c r="AM272" s="317"/>
      <c r="AN272" s="317"/>
      <c r="AO272" s="317"/>
      <c r="AP272" s="317"/>
      <c r="AQ272" s="317"/>
      <c r="AR272" s="317"/>
    </row>
    <row r="273" spans="1:44" s="318" customFormat="1" ht="307.5" customHeight="1">
      <c r="A273" s="491" t="s">
        <v>334</v>
      </c>
      <c r="B273" s="316" t="s">
        <v>335</v>
      </c>
      <c r="C273" s="658"/>
      <c r="D273" s="491" t="s">
        <v>331</v>
      </c>
      <c r="E273" s="491"/>
      <c r="F273" s="491"/>
      <c r="G273" s="491"/>
      <c r="H273" s="491"/>
      <c r="I273" s="491"/>
      <c r="J273" s="491"/>
      <c r="K273" s="491"/>
      <c r="L273" s="491"/>
      <c r="M273" s="317"/>
      <c r="N273" s="317"/>
      <c r="O273" s="317"/>
      <c r="P273" s="317"/>
      <c r="Q273" s="317"/>
      <c r="R273" s="317"/>
      <c r="S273" s="317"/>
      <c r="T273" s="317"/>
      <c r="U273" s="317"/>
      <c r="V273" s="317"/>
      <c r="W273" s="317"/>
      <c r="X273" s="317"/>
      <c r="Y273" s="317"/>
      <c r="Z273" s="317"/>
      <c r="AA273" s="317"/>
      <c r="AB273" s="317"/>
      <c r="AC273" s="317"/>
      <c r="AD273" s="317"/>
      <c r="AE273" s="317"/>
      <c r="AF273" s="317"/>
      <c r="AG273" s="317"/>
      <c r="AH273" s="317"/>
      <c r="AI273" s="317"/>
      <c r="AJ273" s="317"/>
      <c r="AK273" s="317"/>
      <c r="AL273" s="317"/>
      <c r="AM273" s="317"/>
      <c r="AN273" s="317"/>
      <c r="AO273" s="317"/>
      <c r="AP273" s="317"/>
      <c r="AQ273" s="317"/>
      <c r="AR273" s="317"/>
    </row>
    <row r="274" spans="1:44" s="151" customFormat="1" ht="99" customHeight="1">
      <c r="A274" s="750" t="s">
        <v>8</v>
      </c>
      <c r="B274" s="654" t="s">
        <v>337</v>
      </c>
      <c r="C274" s="654" t="s">
        <v>336</v>
      </c>
      <c r="D274" s="378" t="s">
        <v>41</v>
      </c>
      <c r="E274" s="490">
        <f>H274+K274+N274+Q274+T274+W274+Z274+AC274+AF274+AI274+AL274+AO274</f>
        <v>116387.5</v>
      </c>
      <c r="F274" s="490">
        <f>I274+L274+O274+R274+U274+X274+AA274+AD274+AG274+AJ274+AM274+AP274</f>
        <v>0</v>
      </c>
      <c r="G274" s="490">
        <f>F274/E274</f>
        <v>0</v>
      </c>
      <c r="H274" s="490">
        <f>H275+H276+H277+H279+H280</f>
        <v>0</v>
      </c>
      <c r="I274" s="490">
        <f t="shared" ref="I274:AP274" si="623">I275+I276+I277+I279+I280</f>
        <v>0</v>
      </c>
      <c r="J274" s="490"/>
      <c r="K274" s="490">
        <f t="shared" si="623"/>
        <v>0</v>
      </c>
      <c r="L274" s="490">
        <f t="shared" si="623"/>
        <v>0</v>
      </c>
      <c r="M274" s="490"/>
      <c r="N274" s="490">
        <f t="shared" si="623"/>
        <v>0</v>
      </c>
      <c r="O274" s="490">
        <f t="shared" si="623"/>
        <v>0</v>
      </c>
      <c r="P274" s="490"/>
      <c r="Q274" s="490">
        <f t="shared" si="623"/>
        <v>0</v>
      </c>
      <c r="R274" s="490">
        <f t="shared" si="623"/>
        <v>0</v>
      </c>
      <c r="S274" s="490"/>
      <c r="T274" s="490">
        <f t="shared" si="623"/>
        <v>0</v>
      </c>
      <c r="U274" s="490">
        <f t="shared" si="623"/>
        <v>0</v>
      </c>
      <c r="V274" s="490"/>
      <c r="W274" s="490">
        <f t="shared" si="623"/>
        <v>0</v>
      </c>
      <c r="X274" s="490">
        <f t="shared" si="623"/>
        <v>0</v>
      </c>
      <c r="Y274" s="490"/>
      <c r="Z274" s="490">
        <f t="shared" si="623"/>
        <v>17864.099999999999</v>
      </c>
      <c r="AA274" s="490">
        <f t="shared" si="623"/>
        <v>0</v>
      </c>
      <c r="AB274" s="490"/>
      <c r="AC274" s="490">
        <f t="shared" si="623"/>
        <v>0</v>
      </c>
      <c r="AD274" s="490">
        <f t="shared" si="623"/>
        <v>0</v>
      </c>
      <c r="AE274" s="490"/>
      <c r="AF274" s="490">
        <f t="shared" si="623"/>
        <v>0</v>
      </c>
      <c r="AG274" s="490">
        <f t="shared" si="623"/>
        <v>0</v>
      </c>
      <c r="AH274" s="490"/>
      <c r="AI274" s="490">
        <f t="shared" si="623"/>
        <v>17864.099999999999</v>
      </c>
      <c r="AJ274" s="490">
        <f t="shared" si="623"/>
        <v>0</v>
      </c>
      <c r="AK274" s="490"/>
      <c r="AL274" s="490">
        <f t="shared" si="623"/>
        <v>0</v>
      </c>
      <c r="AM274" s="490">
        <f t="shared" si="623"/>
        <v>0</v>
      </c>
      <c r="AN274" s="490"/>
      <c r="AO274" s="490">
        <f t="shared" si="623"/>
        <v>80659.3</v>
      </c>
      <c r="AP274" s="490">
        <f t="shared" si="623"/>
        <v>0</v>
      </c>
      <c r="AQ274" s="490">
        <f>AP274/AO274</f>
        <v>0</v>
      </c>
      <c r="AR274" s="573" t="s">
        <v>337</v>
      </c>
    </row>
    <row r="275" spans="1:44" s="151" customFormat="1" ht="153.75" customHeight="1">
      <c r="A275" s="695"/>
      <c r="B275" s="656"/>
      <c r="C275" s="656"/>
      <c r="D275" s="304" t="s">
        <v>37</v>
      </c>
      <c r="E275" s="306">
        <f t="shared" ref="E275:G322" si="624">H275+K275+N275+Q275+T275+W275+Z275+AC275+AF275+AI275+AL275+AO275</f>
        <v>0</v>
      </c>
      <c r="F275" s="306">
        <f t="shared" si="624"/>
        <v>0</v>
      </c>
      <c r="G275" s="306"/>
      <c r="H275" s="306">
        <f>H282+H289+H296+H303</f>
        <v>0</v>
      </c>
      <c r="I275" s="306">
        <f t="shared" ref="I275:AO275" si="625">I282+I289+I296+I303</f>
        <v>0</v>
      </c>
      <c r="J275" s="306"/>
      <c r="K275" s="306">
        <f t="shared" si="625"/>
        <v>0</v>
      </c>
      <c r="L275" s="306">
        <f t="shared" si="625"/>
        <v>0</v>
      </c>
      <c r="M275" s="306"/>
      <c r="N275" s="306">
        <f>N282+N289+N296+N303</f>
        <v>0</v>
      </c>
      <c r="O275" s="306">
        <f t="shared" si="625"/>
        <v>0</v>
      </c>
      <c r="P275" s="306"/>
      <c r="Q275" s="306">
        <f t="shared" si="625"/>
        <v>0</v>
      </c>
      <c r="R275" s="306">
        <f t="shared" si="625"/>
        <v>0</v>
      </c>
      <c r="S275" s="306"/>
      <c r="T275" s="306">
        <f t="shared" si="625"/>
        <v>0</v>
      </c>
      <c r="U275" s="306">
        <f t="shared" si="625"/>
        <v>0</v>
      </c>
      <c r="V275" s="306"/>
      <c r="W275" s="306">
        <f t="shared" si="625"/>
        <v>0</v>
      </c>
      <c r="X275" s="306">
        <f t="shared" si="625"/>
        <v>0</v>
      </c>
      <c r="Y275" s="306"/>
      <c r="Z275" s="306">
        <f t="shared" si="625"/>
        <v>0</v>
      </c>
      <c r="AA275" s="306">
        <f t="shared" si="625"/>
        <v>0</v>
      </c>
      <c r="AB275" s="306"/>
      <c r="AC275" s="306">
        <f t="shared" si="625"/>
        <v>0</v>
      </c>
      <c r="AD275" s="306">
        <f t="shared" si="625"/>
        <v>0</v>
      </c>
      <c r="AE275" s="306"/>
      <c r="AF275" s="306">
        <f t="shared" si="625"/>
        <v>0</v>
      </c>
      <c r="AG275" s="306">
        <f t="shared" si="625"/>
        <v>0</v>
      </c>
      <c r="AH275" s="306"/>
      <c r="AI275" s="306">
        <f t="shared" si="625"/>
        <v>0</v>
      </c>
      <c r="AJ275" s="306">
        <f t="shared" si="625"/>
        <v>0</v>
      </c>
      <c r="AK275" s="306"/>
      <c r="AL275" s="306">
        <f t="shared" si="625"/>
        <v>0</v>
      </c>
      <c r="AM275" s="306">
        <f t="shared" si="625"/>
        <v>0</v>
      </c>
      <c r="AN275" s="306"/>
      <c r="AO275" s="306">
        <f t="shared" si="625"/>
        <v>0</v>
      </c>
      <c r="AP275" s="306">
        <f t="shared" ref="AP275" si="626">AP282+AP289+AP296+AP303</f>
        <v>0</v>
      </c>
      <c r="AQ275" s="306"/>
      <c r="AR275" s="226"/>
    </row>
    <row r="276" spans="1:44" s="151" customFormat="1" ht="147" customHeight="1">
      <c r="A276" s="695"/>
      <c r="B276" s="656"/>
      <c r="C276" s="656"/>
      <c r="D276" s="302" t="s">
        <v>2</v>
      </c>
      <c r="E276" s="306">
        <f t="shared" si="624"/>
        <v>0</v>
      </c>
      <c r="F276" s="306">
        <f t="shared" si="624"/>
        <v>0</v>
      </c>
      <c r="G276" s="306"/>
      <c r="H276" s="306">
        <f>H283+H290+H297+H304</f>
        <v>0</v>
      </c>
      <c r="I276" s="306">
        <f t="shared" ref="I276:AO276" si="627">I283+I290+I297+I304</f>
        <v>0</v>
      </c>
      <c r="J276" s="306"/>
      <c r="K276" s="306">
        <f t="shared" si="627"/>
        <v>0</v>
      </c>
      <c r="L276" s="306">
        <f t="shared" si="627"/>
        <v>0</v>
      </c>
      <c r="M276" s="306"/>
      <c r="N276" s="306">
        <f t="shared" si="627"/>
        <v>0</v>
      </c>
      <c r="O276" s="306">
        <f t="shared" si="627"/>
        <v>0</v>
      </c>
      <c r="P276" s="306"/>
      <c r="Q276" s="306">
        <f t="shared" si="627"/>
        <v>0</v>
      </c>
      <c r="R276" s="306">
        <f t="shared" si="627"/>
        <v>0</v>
      </c>
      <c r="S276" s="306"/>
      <c r="T276" s="306">
        <f t="shared" si="627"/>
        <v>0</v>
      </c>
      <c r="U276" s="306">
        <f t="shared" si="627"/>
        <v>0</v>
      </c>
      <c r="V276" s="306"/>
      <c r="W276" s="306">
        <f t="shared" si="627"/>
        <v>0</v>
      </c>
      <c r="X276" s="306">
        <f t="shared" si="627"/>
        <v>0</v>
      </c>
      <c r="Y276" s="306"/>
      <c r="Z276" s="306">
        <f t="shared" si="627"/>
        <v>0</v>
      </c>
      <c r="AA276" s="306">
        <f t="shared" si="627"/>
        <v>0</v>
      </c>
      <c r="AB276" s="306"/>
      <c r="AC276" s="306">
        <f t="shared" si="627"/>
        <v>0</v>
      </c>
      <c r="AD276" s="306">
        <f t="shared" si="627"/>
        <v>0</v>
      </c>
      <c r="AE276" s="306"/>
      <c r="AF276" s="306">
        <f t="shared" si="627"/>
        <v>0</v>
      </c>
      <c r="AG276" s="306">
        <f t="shared" si="627"/>
        <v>0</v>
      </c>
      <c r="AH276" s="306"/>
      <c r="AI276" s="306">
        <f t="shared" si="627"/>
        <v>0</v>
      </c>
      <c r="AJ276" s="306">
        <f t="shared" si="627"/>
        <v>0</v>
      </c>
      <c r="AK276" s="306"/>
      <c r="AL276" s="306">
        <f t="shared" si="627"/>
        <v>0</v>
      </c>
      <c r="AM276" s="306">
        <f t="shared" si="627"/>
        <v>0</v>
      </c>
      <c r="AN276" s="306"/>
      <c r="AO276" s="306">
        <f t="shared" si="627"/>
        <v>0</v>
      </c>
      <c r="AP276" s="306">
        <f t="shared" ref="AP276" si="628">AP283+AP290+AP297+AP304</f>
        <v>0</v>
      </c>
      <c r="AQ276" s="306"/>
      <c r="AR276" s="226"/>
    </row>
    <row r="277" spans="1:44" s="151" customFormat="1" ht="114.75" customHeight="1" thickBot="1">
      <c r="A277" s="695"/>
      <c r="B277" s="656"/>
      <c r="C277" s="656"/>
      <c r="D277" s="302" t="s">
        <v>284</v>
      </c>
      <c r="E277" s="306">
        <f t="shared" si="624"/>
        <v>116387.5</v>
      </c>
      <c r="F277" s="306">
        <f t="shared" si="624"/>
        <v>0</v>
      </c>
      <c r="G277" s="306">
        <f t="shared" ref="G277:G298" si="629">F277/E277</f>
        <v>0</v>
      </c>
      <c r="H277" s="306">
        <f>H284+H291+H298+H305</f>
        <v>0</v>
      </c>
      <c r="I277" s="306">
        <f t="shared" ref="I277:AO277" si="630">I284+I291+I298+I305</f>
        <v>0</v>
      </c>
      <c r="J277" s="306"/>
      <c r="K277" s="306">
        <f t="shared" si="630"/>
        <v>0</v>
      </c>
      <c r="L277" s="306">
        <f t="shared" si="630"/>
        <v>0</v>
      </c>
      <c r="M277" s="306"/>
      <c r="N277" s="306">
        <f t="shared" si="630"/>
        <v>0</v>
      </c>
      <c r="O277" s="306">
        <f t="shared" si="630"/>
        <v>0</v>
      </c>
      <c r="P277" s="306"/>
      <c r="Q277" s="306">
        <f t="shared" si="630"/>
        <v>0</v>
      </c>
      <c r="R277" s="306">
        <f t="shared" si="630"/>
        <v>0</v>
      </c>
      <c r="S277" s="306"/>
      <c r="T277" s="306"/>
      <c r="U277" s="306">
        <f t="shared" si="630"/>
        <v>0</v>
      </c>
      <c r="V277" s="306"/>
      <c r="W277" s="306">
        <v>0</v>
      </c>
      <c r="X277" s="306">
        <f t="shared" si="630"/>
        <v>0</v>
      </c>
      <c r="Y277" s="306"/>
      <c r="Z277" s="306">
        <f>Z284+Z298+Z305</f>
        <v>17864.099999999999</v>
      </c>
      <c r="AA277" s="306">
        <f t="shared" si="630"/>
        <v>0</v>
      </c>
      <c r="AB277" s="306"/>
      <c r="AC277" s="306">
        <f t="shared" si="630"/>
        <v>0</v>
      </c>
      <c r="AD277" s="306">
        <f t="shared" si="630"/>
        <v>0</v>
      </c>
      <c r="AE277" s="306"/>
      <c r="AF277" s="306">
        <f>AF284+AF291+AF298+AF305</f>
        <v>0</v>
      </c>
      <c r="AG277" s="306">
        <f t="shared" si="630"/>
        <v>0</v>
      </c>
      <c r="AH277" s="306"/>
      <c r="AI277" s="306">
        <f t="shared" si="630"/>
        <v>17864.099999999999</v>
      </c>
      <c r="AJ277" s="306">
        <f t="shared" si="630"/>
        <v>0</v>
      </c>
      <c r="AK277" s="306"/>
      <c r="AL277" s="306">
        <f t="shared" si="630"/>
        <v>0</v>
      </c>
      <c r="AM277" s="306">
        <f t="shared" si="630"/>
        <v>0</v>
      </c>
      <c r="AN277" s="306"/>
      <c r="AO277" s="306">
        <f t="shared" si="630"/>
        <v>80659.3</v>
      </c>
      <c r="AP277" s="306">
        <f t="shared" ref="AP277" si="631">AP284+AP291+AP298+AP305</f>
        <v>0</v>
      </c>
      <c r="AQ277" s="306">
        <f t="shared" ref="AQ277" si="632">AP277/AO277</f>
        <v>0</v>
      </c>
      <c r="AR277" s="226" t="s">
        <v>337</v>
      </c>
    </row>
    <row r="278" spans="1:44" s="151" customFormat="1" ht="369.75" customHeight="1">
      <c r="A278" s="695"/>
      <c r="B278" s="656"/>
      <c r="C278" s="656"/>
      <c r="D278" s="302" t="s">
        <v>292</v>
      </c>
      <c r="E278" s="219">
        <f t="shared" si="624"/>
        <v>0</v>
      </c>
      <c r="F278" s="219">
        <f t="shared" si="624"/>
        <v>0</v>
      </c>
      <c r="G278" s="306"/>
      <c r="H278" s="306">
        <f t="shared" ref="H278" si="633">H286+H292+H299+H306</f>
        <v>0</v>
      </c>
      <c r="I278" s="306">
        <f t="shared" ref="I278:AG278" si="634">I286+I292+I299+I306</f>
        <v>0</v>
      </c>
      <c r="J278" s="306"/>
      <c r="K278" s="306">
        <f t="shared" si="634"/>
        <v>0</v>
      </c>
      <c r="L278" s="306">
        <f t="shared" si="634"/>
        <v>0</v>
      </c>
      <c r="M278" s="306"/>
      <c r="N278" s="306">
        <f t="shared" si="634"/>
        <v>0</v>
      </c>
      <c r="O278" s="306">
        <f t="shared" si="634"/>
        <v>0</v>
      </c>
      <c r="P278" s="306"/>
      <c r="Q278" s="306">
        <f t="shared" si="634"/>
        <v>0</v>
      </c>
      <c r="R278" s="306">
        <f t="shared" si="634"/>
        <v>0</v>
      </c>
      <c r="S278" s="306"/>
      <c r="T278" s="306">
        <f t="shared" si="634"/>
        <v>0</v>
      </c>
      <c r="U278" s="306">
        <f t="shared" si="634"/>
        <v>0</v>
      </c>
      <c r="V278" s="306"/>
      <c r="W278" s="306">
        <f t="shared" si="634"/>
        <v>0</v>
      </c>
      <c r="X278" s="306">
        <f t="shared" si="634"/>
        <v>0</v>
      </c>
      <c r="Y278" s="306"/>
      <c r="Z278" s="306">
        <f t="shared" si="634"/>
        <v>0</v>
      </c>
      <c r="AA278" s="306">
        <f t="shared" si="634"/>
        <v>0</v>
      </c>
      <c r="AB278" s="306"/>
      <c r="AC278" s="306">
        <f t="shared" si="634"/>
        <v>0</v>
      </c>
      <c r="AD278" s="306">
        <f t="shared" si="634"/>
        <v>0</v>
      </c>
      <c r="AE278" s="306"/>
      <c r="AF278" s="306">
        <f t="shared" si="634"/>
        <v>0</v>
      </c>
      <c r="AG278" s="306">
        <f t="shared" si="634"/>
        <v>0</v>
      </c>
      <c r="AH278" s="306"/>
      <c r="AI278" s="306">
        <f t="shared" ref="AI278:AJ278" si="635">AI286+AI292+AI299+AI306</f>
        <v>0</v>
      </c>
      <c r="AJ278" s="306">
        <f t="shared" si="635"/>
        <v>0</v>
      </c>
      <c r="AK278" s="306"/>
      <c r="AL278" s="306">
        <f t="shared" ref="AL278:AM278" si="636">AL286+AL292+AL299+AL306</f>
        <v>0</v>
      </c>
      <c r="AM278" s="306">
        <f t="shared" si="636"/>
        <v>0</v>
      </c>
      <c r="AN278" s="306"/>
      <c r="AO278" s="306">
        <f t="shared" ref="AO278" si="637">AO286+AO292+AO299+AO306</f>
        <v>0</v>
      </c>
      <c r="AP278" s="306">
        <f t="shared" ref="AP278" si="638">AP286+AP292+AP299+AP306</f>
        <v>0</v>
      </c>
      <c r="AQ278" s="306"/>
      <c r="AR278" s="226"/>
    </row>
    <row r="279" spans="1:44" s="151" customFormat="1" ht="84.75" customHeight="1">
      <c r="A279" s="695"/>
      <c r="B279" s="656"/>
      <c r="C279" s="656"/>
      <c r="D279" s="302" t="s">
        <v>285</v>
      </c>
      <c r="E279" s="306">
        <f t="shared" si="624"/>
        <v>0</v>
      </c>
      <c r="F279" s="306">
        <f t="shared" si="624"/>
        <v>0</v>
      </c>
      <c r="G279" s="306"/>
      <c r="H279" s="306">
        <v>0</v>
      </c>
      <c r="I279" s="306">
        <v>0</v>
      </c>
      <c r="J279" s="306"/>
      <c r="K279" s="306">
        <v>0</v>
      </c>
      <c r="L279" s="306">
        <v>0</v>
      </c>
      <c r="M279" s="306"/>
      <c r="N279" s="306">
        <v>0</v>
      </c>
      <c r="O279" s="306">
        <v>0</v>
      </c>
      <c r="P279" s="306"/>
      <c r="Q279" s="306">
        <v>0</v>
      </c>
      <c r="R279" s="306">
        <v>0</v>
      </c>
      <c r="S279" s="306"/>
      <c r="T279" s="306">
        <v>0</v>
      </c>
      <c r="U279" s="306">
        <v>0</v>
      </c>
      <c r="V279" s="306"/>
      <c r="W279" s="306">
        <v>0</v>
      </c>
      <c r="X279" s="306">
        <v>0</v>
      </c>
      <c r="Y279" s="306"/>
      <c r="Z279" s="306">
        <v>0</v>
      </c>
      <c r="AA279" s="306">
        <v>0</v>
      </c>
      <c r="AB279" s="306"/>
      <c r="AC279" s="306">
        <v>0</v>
      </c>
      <c r="AD279" s="306">
        <v>0</v>
      </c>
      <c r="AE279" s="306"/>
      <c r="AF279" s="306">
        <v>0</v>
      </c>
      <c r="AG279" s="306">
        <v>0</v>
      </c>
      <c r="AH279" s="306"/>
      <c r="AI279" s="306">
        <v>0</v>
      </c>
      <c r="AJ279" s="306">
        <v>0</v>
      </c>
      <c r="AK279" s="306"/>
      <c r="AL279" s="306">
        <f t="shared" ref="AL279:AM279" si="639">AL287+AL293+AL300+AL307</f>
        <v>0</v>
      </c>
      <c r="AM279" s="306">
        <f t="shared" si="639"/>
        <v>0</v>
      </c>
      <c r="AN279" s="306"/>
      <c r="AO279" s="306">
        <v>0</v>
      </c>
      <c r="AP279" s="306">
        <v>0</v>
      </c>
      <c r="AQ279" s="306"/>
      <c r="AR279" s="226"/>
    </row>
    <row r="280" spans="1:44" s="151" customFormat="1" ht="114.75" customHeight="1" thickBot="1">
      <c r="A280" s="751"/>
      <c r="B280" s="657"/>
      <c r="C280" s="657"/>
      <c r="D280" s="305" t="s">
        <v>43</v>
      </c>
      <c r="E280" s="306">
        <f t="shared" si="624"/>
        <v>0</v>
      </c>
      <c r="F280" s="306">
        <f t="shared" si="624"/>
        <v>0</v>
      </c>
      <c r="G280" s="306"/>
      <c r="H280" s="227">
        <v>0</v>
      </c>
      <c r="I280" s="227">
        <v>0</v>
      </c>
      <c r="J280" s="306"/>
      <c r="K280" s="227">
        <v>0</v>
      </c>
      <c r="L280" s="227">
        <v>0</v>
      </c>
      <c r="M280" s="306"/>
      <c r="N280" s="227">
        <v>0</v>
      </c>
      <c r="O280" s="227">
        <v>0</v>
      </c>
      <c r="P280" s="306"/>
      <c r="Q280" s="227">
        <v>0</v>
      </c>
      <c r="R280" s="227">
        <v>0</v>
      </c>
      <c r="S280" s="306"/>
      <c r="T280" s="227">
        <v>0</v>
      </c>
      <c r="U280" s="227">
        <v>0</v>
      </c>
      <c r="V280" s="306"/>
      <c r="W280" s="227">
        <v>0</v>
      </c>
      <c r="X280" s="227">
        <v>0</v>
      </c>
      <c r="Y280" s="306"/>
      <c r="Z280" s="227">
        <v>0</v>
      </c>
      <c r="AA280" s="227">
        <v>0</v>
      </c>
      <c r="AB280" s="306"/>
      <c r="AC280" s="227">
        <v>0</v>
      </c>
      <c r="AD280" s="227">
        <v>0</v>
      </c>
      <c r="AE280" s="306"/>
      <c r="AF280" s="227">
        <v>0</v>
      </c>
      <c r="AG280" s="227">
        <v>0</v>
      </c>
      <c r="AH280" s="306"/>
      <c r="AI280" s="227">
        <v>0</v>
      </c>
      <c r="AJ280" s="227">
        <v>0</v>
      </c>
      <c r="AK280" s="306"/>
      <c r="AL280" s="227">
        <f t="shared" ref="AL280:AM280" si="640">AL288+AL294+AL301+AL308</f>
        <v>0</v>
      </c>
      <c r="AM280" s="227">
        <f t="shared" si="640"/>
        <v>0</v>
      </c>
      <c r="AN280" s="306"/>
      <c r="AO280" s="227">
        <v>0</v>
      </c>
      <c r="AP280" s="227">
        <v>0</v>
      </c>
      <c r="AQ280" s="306"/>
      <c r="AR280" s="230"/>
    </row>
    <row r="281" spans="1:44" s="151" customFormat="1" ht="114.75" customHeight="1">
      <c r="A281" s="694" t="s">
        <v>338</v>
      </c>
      <c r="B281" s="655" t="s">
        <v>339</v>
      </c>
      <c r="C281" s="655" t="s">
        <v>336</v>
      </c>
      <c r="D281" s="303" t="s">
        <v>41</v>
      </c>
      <c r="E281" s="219">
        <f t="shared" si="624"/>
        <v>40000</v>
      </c>
      <c r="F281" s="219">
        <f t="shared" si="624"/>
        <v>0</v>
      </c>
      <c r="G281" s="219">
        <f>F281/E281</f>
        <v>0</v>
      </c>
      <c r="H281" s="219">
        <f t="shared" ref="H281:AG281" si="641">H282+H283+H284+H286+H287</f>
        <v>0</v>
      </c>
      <c r="I281" s="219">
        <f t="shared" si="641"/>
        <v>0</v>
      </c>
      <c r="J281" s="219"/>
      <c r="K281" s="219">
        <f t="shared" si="641"/>
        <v>0</v>
      </c>
      <c r="L281" s="219">
        <f t="shared" si="641"/>
        <v>0</v>
      </c>
      <c r="M281" s="219"/>
      <c r="N281" s="219">
        <f t="shared" si="641"/>
        <v>0</v>
      </c>
      <c r="O281" s="219">
        <f t="shared" si="641"/>
        <v>0</v>
      </c>
      <c r="P281" s="219"/>
      <c r="Q281" s="219">
        <f t="shared" si="641"/>
        <v>0</v>
      </c>
      <c r="R281" s="219">
        <f t="shared" si="641"/>
        <v>0</v>
      </c>
      <c r="S281" s="219"/>
      <c r="T281" s="219">
        <f t="shared" si="641"/>
        <v>0</v>
      </c>
      <c r="U281" s="219">
        <f t="shared" si="641"/>
        <v>0</v>
      </c>
      <c r="V281" s="219"/>
      <c r="W281" s="219">
        <f t="shared" si="641"/>
        <v>0</v>
      </c>
      <c r="X281" s="219">
        <f t="shared" si="641"/>
        <v>0</v>
      </c>
      <c r="Y281" s="219"/>
      <c r="Z281" s="219">
        <f t="shared" si="641"/>
        <v>0</v>
      </c>
      <c r="AA281" s="219">
        <f t="shared" si="641"/>
        <v>0</v>
      </c>
      <c r="AB281" s="219"/>
      <c r="AC281" s="219">
        <f t="shared" si="641"/>
        <v>0</v>
      </c>
      <c r="AD281" s="219">
        <f t="shared" si="641"/>
        <v>0</v>
      </c>
      <c r="AE281" s="219"/>
      <c r="AF281" s="219">
        <f t="shared" si="641"/>
        <v>0</v>
      </c>
      <c r="AG281" s="219">
        <f t="shared" si="641"/>
        <v>0</v>
      </c>
      <c r="AH281" s="219"/>
      <c r="AI281" s="219">
        <f>AI282+AI283+AI284+AI286+AI287</f>
        <v>0</v>
      </c>
      <c r="AJ281" s="219">
        <f>AJ282+AJ283+AJ284+AJ286+AJ287</f>
        <v>0</v>
      </c>
      <c r="AK281" s="219"/>
      <c r="AL281" s="219">
        <f>AL282+AL283+AL284+AL286+AL287</f>
        <v>0</v>
      </c>
      <c r="AM281" s="219">
        <f>AM282+AM283+AM284+AM286+AM287</f>
        <v>0</v>
      </c>
      <c r="AN281" s="219"/>
      <c r="AO281" s="219">
        <f>AO282+AO283+AO284+AO286+AO287</f>
        <v>40000</v>
      </c>
      <c r="AP281" s="219">
        <f>AP282+AP283+AP284+AP286+AP287</f>
        <v>0</v>
      </c>
      <c r="AQ281" s="219"/>
      <c r="AR281" s="234" t="s">
        <v>339</v>
      </c>
    </row>
    <row r="282" spans="1:44" s="151" customFormat="1" ht="114.75" customHeight="1">
      <c r="A282" s="695"/>
      <c r="B282" s="656"/>
      <c r="C282" s="656"/>
      <c r="D282" s="304" t="s">
        <v>37</v>
      </c>
      <c r="E282" s="306">
        <f t="shared" si="624"/>
        <v>0</v>
      </c>
      <c r="F282" s="306">
        <f t="shared" si="624"/>
        <v>0</v>
      </c>
      <c r="G282" s="306"/>
      <c r="H282" s="306"/>
      <c r="I282" s="306"/>
      <c r="J282" s="306"/>
      <c r="K282" s="306"/>
      <c r="L282" s="306"/>
      <c r="M282" s="306"/>
      <c r="N282" s="306"/>
      <c r="O282" s="306"/>
      <c r="P282" s="306"/>
      <c r="Q282" s="306"/>
      <c r="R282" s="306"/>
      <c r="S282" s="306"/>
      <c r="T282" s="306"/>
      <c r="U282" s="306"/>
      <c r="V282" s="306"/>
      <c r="W282" s="306"/>
      <c r="X282" s="306"/>
      <c r="Y282" s="306"/>
      <c r="Z282" s="306"/>
      <c r="AA282" s="306"/>
      <c r="AB282" s="306"/>
      <c r="AC282" s="306"/>
      <c r="AD282" s="306"/>
      <c r="AE282" s="306"/>
      <c r="AF282" s="306"/>
      <c r="AG282" s="306"/>
      <c r="AH282" s="306"/>
      <c r="AI282" s="306"/>
      <c r="AJ282" s="306"/>
      <c r="AK282" s="306"/>
      <c r="AL282" s="306"/>
      <c r="AM282" s="306"/>
      <c r="AN282" s="306"/>
      <c r="AO282" s="306"/>
      <c r="AP282" s="306"/>
      <c r="AQ282" s="306"/>
      <c r="AR282" s="306"/>
    </row>
    <row r="283" spans="1:44" s="151" customFormat="1" ht="114.75" customHeight="1" thickBot="1">
      <c r="A283" s="695"/>
      <c r="B283" s="656"/>
      <c r="C283" s="656"/>
      <c r="D283" s="302" t="s">
        <v>2</v>
      </c>
      <c r="E283" s="306">
        <f t="shared" si="624"/>
        <v>0</v>
      </c>
      <c r="F283" s="306">
        <f t="shared" si="624"/>
        <v>0</v>
      </c>
      <c r="G283" s="306"/>
      <c r="H283" s="306"/>
      <c r="I283" s="306"/>
      <c r="J283" s="306"/>
      <c r="K283" s="306"/>
      <c r="L283" s="306"/>
      <c r="M283" s="306"/>
      <c r="N283" s="306"/>
      <c r="O283" s="306"/>
      <c r="P283" s="306"/>
      <c r="Q283" s="306"/>
      <c r="R283" s="306"/>
      <c r="S283" s="306"/>
      <c r="T283" s="306"/>
      <c r="U283" s="306"/>
      <c r="V283" s="306"/>
      <c r="W283" s="306"/>
      <c r="X283" s="306"/>
      <c r="Y283" s="306"/>
      <c r="Z283" s="306"/>
      <c r="AA283" s="306"/>
      <c r="AB283" s="306"/>
      <c r="AC283" s="306"/>
      <c r="AD283" s="306"/>
      <c r="AE283" s="306"/>
      <c r="AF283" s="306"/>
      <c r="AG283" s="306"/>
      <c r="AH283" s="306"/>
      <c r="AI283" s="306"/>
      <c r="AJ283" s="306"/>
      <c r="AK283" s="306"/>
      <c r="AL283" s="306"/>
      <c r="AM283" s="306"/>
      <c r="AN283" s="306"/>
      <c r="AO283" s="306"/>
      <c r="AP283" s="306"/>
      <c r="AQ283" s="306"/>
      <c r="AR283" s="306"/>
    </row>
    <row r="284" spans="1:44" s="151" customFormat="1" ht="114.75" customHeight="1" thickBot="1">
      <c r="A284" s="695"/>
      <c r="B284" s="656"/>
      <c r="C284" s="656"/>
      <c r="D284" s="302" t="s">
        <v>284</v>
      </c>
      <c r="E284" s="219">
        <f t="shared" si="624"/>
        <v>40000</v>
      </c>
      <c r="F284" s="306">
        <f>I284+L284+O284+R284+U284+X284+AA284+AD284+AG284+AJ284+AM284+AP284</f>
        <v>0</v>
      </c>
      <c r="G284" s="306">
        <f t="shared" si="629"/>
        <v>0</v>
      </c>
      <c r="H284" s="306">
        <v>0</v>
      </c>
      <c r="I284" s="306">
        <v>0</v>
      </c>
      <c r="J284" s="306"/>
      <c r="K284" s="306">
        <v>0</v>
      </c>
      <c r="L284" s="306">
        <v>0</v>
      </c>
      <c r="M284" s="306"/>
      <c r="N284" s="306"/>
      <c r="O284" s="306">
        <v>0</v>
      </c>
      <c r="P284" s="306"/>
      <c r="Q284" s="306">
        <v>0</v>
      </c>
      <c r="R284" s="306">
        <v>0</v>
      </c>
      <c r="S284" s="306"/>
      <c r="T284" s="306">
        <v>0</v>
      </c>
      <c r="U284" s="306">
        <v>0</v>
      </c>
      <c r="V284" s="306"/>
      <c r="W284" s="306"/>
      <c r="X284" s="306">
        <v>0</v>
      </c>
      <c r="Y284" s="306"/>
      <c r="Z284" s="306"/>
      <c r="AA284" s="306">
        <v>0</v>
      </c>
      <c r="AB284" s="306"/>
      <c r="AC284" s="306">
        <v>0</v>
      </c>
      <c r="AD284" s="306">
        <v>0</v>
      </c>
      <c r="AE284" s="306"/>
      <c r="AF284" s="306"/>
      <c r="AG284" s="306">
        <v>0</v>
      </c>
      <c r="AH284" s="306"/>
      <c r="AI284" s="306">
        <v>0</v>
      </c>
      <c r="AJ284" s="306">
        <v>0</v>
      </c>
      <c r="AK284" s="306"/>
      <c r="AL284" s="306">
        <v>0</v>
      </c>
      <c r="AM284" s="306">
        <v>0</v>
      </c>
      <c r="AN284" s="306"/>
      <c r="AO284" s="306">
        <v>40000</v>
      </c>
      <c r="AP284" s="306">
        <v>0</v>
      </c>
      <c r="AQ284" s="306"/>
      <c r="AR284" s="226" t="s">
        <v>339</v>
      </c>
    </row>
    <row r="285" spans="1:44" s="151" customFormat="1" ht="354.75" customHeight="1">
      <c r="A285" s="695"/>
      <c r="B285" s="656"/>
      <c r="C285" s="656"/>
      <c r="D285" s="302" t="s">
        <v>292</v>
      </c>
      <c r="E285" s="219">
        <f t="shared" si="624"/>
        <v>0</v>
      </c>
      <c r="F285" s="219">
        <f t="shared" si="624"/>
        <v>0</v>
      </c>
      <c r="G285" s="306"/>
      <c r="H285" s="306">
        <v>0</v>
      </c>
      <c r="I285" s="306">
        <v>0</v>
      </c>
      <c r="J285" s="306"/>
      <c r="K285" s="306">
        <v>0</v>
      </c>
      <c r="L285" s="306">
        <f t="shared" ref="L285" si="642">L293+L299+L306+L313</f>
        <v>0</v>
      </c>
      <c r="M285" s="306"/>
      <c r="N285" s="306">
        <f t="shared" ref="N285" si="643">N293+N299+N306+N313</f>
        <v>0</v>
      </c>
      <c r="O285" s="306">
        <v>0</v>
      </c>
      <c r="P285" s="306"/>
      <c r="Q285" s="306">
        <v>0</v>
      </c>
      <c r="R285" s="306">
        <f t="shared" ref="R285" si="644">R293+R299+R306+R313</f>
        <v>0</v>
      </c>
      <c r="S285" s="306"/>
      <c r="T285" s="306">
        <f t="shared" ref="T285" si="645">T293+T299+T306+T313</f>
        <v>0</v>
      </c>
      <c r="U285" s="306">
        <v>0</v>
      </c>
      <c r="V285" s="306"/>
      <c r="W285" s="306">
        <v>0</v>
      </c>
      <c r="X285" s="306">
        <f t="shared" ref="X285" si="646">X293+X299+X306+X313</f>
        <v>0</v>
      </c>
      <c r="Y285" s="306"/>
      <c r="Z285" s="306">
        <f t="shared" ref="Z285" si="647">Z293+Z299+Z306+Z313</f>
        <v>0</v>
      </c>
      <c r="AA285" s="306">
        <v>0</v>
      </c>
      <c r="AB285" s="306"/>
      <c r="AC285" s="306">
        <v>0</v>
      </c>
      <c r="AD285" s="306">
        <f t="shared" ref="AD285" si="648">AD293+AD299+AD306+AD313</f>
        <v>0</v>
      </c>
      <c r="AE285" s="306"/>
      <c r="AF285" s="306">
        <f t="shared" ref="AF285" si="649">AF293+AF299+AF306+AF313</f>
        <v>0</v>
      </c>
      <c r="AG285" s="306">
        <v>0</v>
      </c>
      <c r="AH285" s="306"/>
      <c r="AI285" s="306">
        <v>0</v>
      </c>
      <c r="AJ285" s="306">
        <f>AJ293+AJ299+AJ306+AJ313</f>
        <v>0</v>
      </c>
      <c r="AK285" s="306"/>
      <c r="AL285" s="306">
        <v>0</v>
      </c>
      <c r="AM285" s="306">
        <v>0</v>
      </c>
      <c r="AN285" s="306"/>
      <c r="AO285" s="306">
        <v>0</v>
      </c>
      <c r="AP285" s="306">
        <v>0</v>
      </c>
      <c r="AQ285" s="306"/>
      <c r="AR285" s="226"/>
    </row>
    <row r="286" spans="1:44" s="151" customFormat="1" ht="114.75" customHeight="1">
      <c r="A286" s="695"/>
      <c r="B286" s="656"/>
      <c r="C286" s="656"/>
      <c r="D286" s="302" t="s">
        <v>285</v>
      </c>
      <c r="E286" s="306">
        <f t="shared" si="624"/>
        <v>0</v>
      </c>
      <c r="F286" s="306">
        <f t="shared" si="624"/>
        <v>0</v>
      </c>
      <c r="G286" s="306"/>
      <c r="H286" s="306">
        <v>0</v>
      </c>
      <c r="I286" s="306">
        <v>0</v>
      </c>
      <c r="J286" s="306"/>
      <c r="K286" s="306">
        <v>0</v>
      </c>
      <c r="L286" s="306">
        <v>0</v>
      </c>
      <c r="M286" s="306"/>
      <c r="N286" s="306">
        <v>0</v>
      </c>
      <c r="O286" s="306">
        <v>0</v>
      </c>
      <c r="P286" s="306"/>
      <c r="Q286" s="306">
        <v>0</v>
      </c>
      <c r="R286" s="306">
        <v>0</v>
      </c>
      <c r="S286" s="306"/>
      <c r="T286" s="306">
        <v>0</v>
      </c>
      <c r="U286" s="306">
        <v>0</v>
      </c>
      <c r="V286" s="306"/>
      <c r="W286" s="306">
        <v>0</v>
      </c>
      <c r="X286" s="306">
        <v>0</v>
      </c>
      <c r="Y286" s="306"/>
      <c r="Z286" s="306">
        <v>0</v>
      </c>
      <c r="AA286" s="306">
        <v>0</v>
      </c>
      <c r="AB286" s="306"/>
      <c r="AC286" s="306">
        <v>0</v>
      </c>
      <c r="AD286" s="306">
        <v>0</v>
      </c>
      <c r="AE286" s="306"/>
      <c r="AF286" s="306">
        <v>0</v>
      </c>
      <c r="AG286" s="306">
        <v>0</v>
      </c>
      <c r="AH286" s="306"/>
      <c r="AI286" s="306">
        <v>0</v>
      </c>
      <c r="AJ286" s="306">
        <v>0</v>
      </c>
      <c r="AK286" s="306"/>
      <c r="AL286" s="306">
        <v>0</v>
      </c>
      <c r="AM286" s="306">
        <v>0</v>
      </c>
      <c r="AN286" s="306"/>
      <c r="AO286" s="306">
        <v>0</v>
      </c>
      <c r="AP286" s="306">
        <v>0</v>
      </c>
      <c r="AQ286" s="306"/>
      <c r="AR286" s="226"/>
    </row>
    <row r="287" spans="1:44" s="151" customFormat="1" ht="114.75" customHeight="1" thickBot="1">
      <c r="A287" s="751"/>
      <c r="B287" s="657"/>
      <c r="C287" s="657"/>
      <c r="D287" s="305" t="s">
        <v>43</v>
      </c>
      <c r="E287" s="306">
        <f t="shared" si="624"/>
        <v>0</v>
      </c>
      <c r="F287" s="306">
        <f t="shared" si="624"/>
        <v>0</v>
      </c>
      <c r="G287" s="306"/>
      <c r="H287" s="227">
        <v>0</v>
      </c>
      <c r="I287" s="227">
        <v>0</v>
      </c>
      <c r="J287" s="306"/>
      <c r="K287" s="227">
        <v>0</v>
      </c>
      <c r="L287" s="227">
        <v>0</v>
      </c>
      <c r="M287" s="306"/>
      <c r="N287" s="227">
        <v>0</v>
      </c>
      <c r="O287" s="227">
        <v>0</v>
      </c>
      <c r="P287" s="306"/>
      <c r="Q287" s="227">
        <v>0</v>
      </c>
      <c r="R287" s="227">
        <v>0</v>
      </c>
      <c r="S287" s="306"/>
      <c r="T287" s="227">
        <v>0</v>
      </c>
      <c r="U287" s="227">
        <v>0</v>
      </c>
      <c r="V287" s="306"/>
      <c r="W287" s="227">
        <v>0</v>
      </c>
      <c r="X287" s="227">
        <v>0</v>
      </c>
      <c r="Y287" s="306"/>
      <c r="Z287" s="227">
        <v>0</v>
      </c>
      <c r="AA287" s="227">
        <v>0</v>
      </c>
      <c r="AB287" s="306"/>
      <c r="AC287" s="227">
        <v>0</v>
      </c>
      <c r="AD287" s="227">
        <v>0</v>
      </c>
      <c r="AE287" s="306"/>
      <c r="AF287" s="227">
        <v>0</v>
      </c>
      <c r="AG287" s="227">
        <v>0</v>
      </c>
      <c r="AH287" s="306"/>
      <c r="AI287" s="227">
        <v>0</v>
      </c>
      <c r="AJ287" s="227">
        <v>0</v>
      </c>
      <c r="AK287" s="306"/>
      <c r="AL287" s="227">
        <v>0</v>
      </c>
      <c r="AM287" s="227">
        <v>0</v>
      </c>
      <c r="AN287" s="306"/>
      <c r="AO287" s="227">
        <v>0</v>
      </c>
      <c r="AP287" s="227">
        <v>0</v>
      </c>
      <c r="AQ287" s="306"/>
      <c r="AR287" s="230"/>
    </row>
    <row r="288" spans="1:44" s="151" customFormat="1" ht="114.75" customHeight="1">
      <c r="A288" s="694" t="s">
        <v>340</v>
      </c>
      <c r="B288" s="655" t="s">
        <v>341</v>
      </c>
      <c r="C288" s="655" t="s">
        <v>336</v>
      </c>
      <c r="D288" s="303" t="s">
        <v>41</v>
      </c>
      <c r="E288" s="219">
        <f t="shared" si="624"/>
        <v>0</v>
      </c>
      <c r="F288" s="219">
        <f t="shared" si="624"/>
        <v>0</v>
      </c>
      <c r="G288" s="232"/>
      <c r="H288" s="231">
        <f t="shared" ref="H288:AG288" si="650">H289+H290+H291+H293+H294</f>
        <v>0</v>
      </c>
      <c r="I288" s="231">
        <f t="shared" si="650"/>
        <v>0</v>
      </c>
      <c r="J288" s="231"/>
      <c r="K288" s="231">
        <f t="shared" si="650"/>
        <v>0</v>
      </c>
      <c r="L288" s="231">
        <f t="shared" si="650"/>
        <v>0</v>
      </c>
      <c r="M288" s="219"/>
      <c r="N288" s="231">
        <f t="shared" si="650"/>
        <v>0</v>
      </c>
      <c r="O288" s="231">
        <f t="shared" si="650"/>
        <v>0</v>
      </c>
      <c r="P288" s="219"/>
      <c r="Q288" s="231">
        <f t="shared" si="650"/>
        <v>0</v>
      </c>
      <c r="R288" s="231">
        <f t="shared" si="650"/>
        <v>0</v>
      </c>
      <c r="S288" s="219"/>
      <c r="T288" s="231">
        <f t="shared" si="650"/>
        <v>0</v>
      </c>
      <c r="U288" s="231">
        <f t="shared" si="650"/>
        <v>0</v>
      </c>
      <c r="V288" s="219"/>
      <c r="W288" s="231">
        <f t="shared" si="650"/>
        <v>0</v>
      </c>
      <c r="X288" s="231">
        <f t="shared" si="650"/>
        <v>0</v>
      </c>
      <c r="Y288" s="219"/>
      <c r="Z288" s="231">
        <f t="shared" si="650"/>
        <v>0</v>
      </c>
      <c r="AA288" s="231">
        <f t="shared" si="650"/>
        <v>0</v>
      </c>
      <c r="AB288" s="219"/>
      <c r="AC288" s="231">
        <f t="shared" si="650"/>
        <v>0</v>
      </c>
      <c r="AD288" s="231">
        <f t="shared" si="650"/>
        <v>0</v>
      </c>
      <c r="AE288" s="219"/>
      <c r="AF288" s="231">
        <f t="shared" si="650"/>
        <v>0</v>
      </c>
      <c r="AG288" s="231">
        <f t="shared" si="650"/>
        <v>0</v>
      </c>
      <c r="AH288" s="219"/>
      <c r="AI288" s="231">
        <f>AI289+AI290+AI291+AI293+AI294</f>
        <v>0</v>
      </c>
      <c r="AJ288" s="231">
        <f>AJ289+AJ290+AJ291+AJ293+AJ294</f>
        <v>0</v>
      </c>
      <c r="AK288" s="219"/>
      <c r="AL288" s="231">
        <f>AL289+AL290+AL291+AL293+AL294</f>
        <v>0</v>
      </c>
      <c r="AM288" s="231">
        <f>AM289+AM290+AM291+AM293+AM294</f>
        <v>0</v>
      </c>
      <c r="AN288" s="219"/>
      <c r="AO288" s="231">
        <f>AO289+AO290+AO291+AO293+AO294</f>
        <v>0</v>
      </c>
      <c r="AP288" s="231">
        <f>AP289+AP290+AP291+AP293+AP294</f>
        <v>0</v>
      </c>
      <c r="AQ288" s="219"/>
      <c r="AR288" s="235"/>
    </row>
    <row r="289" spans="1:44" s="151" customFormat="1" ht="114.75" customHeight="1">
      <c r="A289" s="695"/>
      <c r="B289" s="656"/>
      <c r="C289" s="656"/>
      <c r="D289" s="304" t="s">
        <v>37</v>
      </c>
      <c r="E289" s="306">
        <f t="shared" si="624"/>
        <v>0</v>
      </c>
      <c r="F289" s="306">
        <f t="shared" si="624"/>
        <v>0</v>
      </c>
      <c r="G289" s="224"/>
      <c r="H289" s="224"/>
      <c r="I289" s="224"/>
      <c r="J289" s="224"/>
      <c r="K289" s="224"/>
      <c r="L289" s="224"/>
      <c r="M289" s="306"/>
      <c r="N289" s="224"/>
      <c r="O289" s="224"/>
      <c r="P289" s="306"/>
      <c r="Q289" s="224"/>
      <c r="R289" s="224"/>
      <c r="S289" s="306"/>
      <c r="T289" s="224"/>
      <c r="U289" s="224"/>
      <c r="V289" s="306"/>
      <c r="W289" s="224"/>
      <c r="X289" s="224"/>
      <c r="Y289" s="306"/>
      <c r="Z289" s="224"/>
      <c r="AA289" s="224"/>
      <c r="AB289" s="306"/>
      <c r="AC289" s="224"/>
      <c r="AD289" s="224"/>
      <c r="AE289" s="306"/>
      <c r="AF289" s="224"/>
      <c r="AG289" s="224"/>
      <c r="AH289" s="306"/>
      <c r="AI289" s="224"/>
      <c r="AJ289" s="224"/>
      <c r="AK289" s="306"/>
      <c r="AL289" s="224"/>
      <c r="AM289" s="224"/>
      <c r="AN289" s="306"/>
      <c r="AO289" s="224"/>
      <c r="AP289" s="224"/>
      <c r="AQ289" s="306"/>
      <c r="AR289" s="236"/>
    </row>
    <row r="290" spans="1:44" s="151" customFormat="1" ht="114.75" customHeight="1">
      <c r="A290" s="695"/>
      <c r="B290" s="656"/>
      <c r="C290" s="656"/>
      <c r="D290" s="302" t="s">
        <v>2</v>
      </c>
      <c r="E290" s="306">
        <f t="shared" si="624"/>
        <v>0</v>
      </c>
      <c r="F290" s="306">
        <f t="shared" si="624"/>
        <v>0</v>
      </c>
      <c r="G290" s="224"/>
      <c r="H290" s="224"/>
      <c r="I290" s="224"/>
      <c r="J290" s="224"/>
      <c r="K290" s="224"/>
      <c r="L290" s="224"/>
      <c r="M290" s="306"/>
      <c r="N290" s="224"/>
      <c r="O290" s="224"/>
      <c r="P290" s="306"/>
      <c r="Q290" s="224"/>
      <c r="R290" s="224"/>
      <c r="S290" s="306"/>
      <c r="T290" s="224"/>
      <c r="U290" s="224"/>
      <c r="V290" s="306"/>
      <c r="W290" s="224"/>
      <c r="X290" s="224"/>
      <c r="Y290" s="306"/>
      <c r="Z290" s="224"/>
      <c r="AA290" s="224"/>
      <c r="AB290" s="306"/>
      <c r="AC290" s="224"/>
      <c r="AD290" s="224"/>
      <c r="AE290" s="306"/>
      <c r="AF290" s="224"/>
      <c r="AG290" s="224"/>
      <c r="AH290" s="306"/>
      <c r="AI290" s="224"/>
      <c r="AJ290" s="224"/>
      <c r="AK290" s="306"/>
      <c r="AL290" s="224"/>
      <c r="AM290" s="224"/>
      <c r="AN290" s="306"/>
      <c r="AO290" s="224"/>
      <c r="AP290" s="224"/>
      <c r="AQ290" s="306"/>
      <c r="AR290" s="236"/>
    </row>
    <row r="291" spans="1:44" s="151" customFormat="1" ht="114.75" customHeight="1" thickBot="1">
      <c r="A291" s="695"/>
      <c r="B291" s="656"/>
      <c r="C291" s="656"/>
      <c r="D291" s="302" t="s">
        <v>284</v>
      </c>
      <c r="E291" s="306">
        <f t="shared" si="624"/>
        <v>0</v>
      </c>
      <c r="F291" s="306">
        <f t="shared" si="624"/>
        <v>0</v>
      </c>
      <c r="G291" s="224"/>
      <c r="H291" s="224"/>
      <c r="I291" s="224"/>
      <c r="J291" s="224"/>
      <c r="K291" s="224"/>
      <c r="L291" s="224"/>
      <c r="M291" s="306"/>
      <c r="N291" s="224"/>
      <c r="O291" s="224"/>
      <c r="P291" s="306"/>
      <c r="Q291" s="224"/>
      <c r="R291" s="224"/>
      <c r="S291" s="306"/>
      <c r="T291" s="224"/>
      <c r="U291" s="224"/>
      <c r="V291" s="306"/>
      <c r="W291" s="224"/>
      <c r="X291" s="224"/>
      <c r="Y291" s="306"/>
      <c r="Z291" s="224"/>
      <c r="AA291" s="224"/>
      <c r="AB291" s="306"/>
      <c r="AC291" s="224"/>
      <c r="AD291" s="224"/>
      <c r="AE291" s="306"/>
      <c r="AF291" s="224"/>
      <c r="AG291" s="224"/>
      <c r="AH291" s="306"/>
      <c r="AI291" s="224"/>
      <c r="AJ291" s="224"/>
      <c r="AK291" s="306"/>
      <c r="AL291" s="224"/>
      <c r="AM291" s="224"/>
      <c r="AN291" s="306"/>
      <c r="AO291" s="224"/>
      <c r="AP291" s="224"/>
      <c r="AQ291" s="306"/>
      <c r="AR291" s="236"/>
    </row>
    <row r="292" spans="1:44" s="151" customFormat="1" ht="351" customHeight="1">
      <c r="A292" s="695"/>
      <c r="B292" s="656"/>
      <c r="C292" s="656"/>
      <c r="D292" s="302" t="s">
        <v>292</v>
      </c>
      <c r="E292" s="219">
        <f t="shared" si="624"/>
        <v>0</v>
      </c>
      <c r="F292" s="219">
        <f t="shared" si="624"/>
        <v>0</v>
      </c>
      <c r="G292" s="224"/>
      <c r="H292" s="224"/>
      <c r="I292" s="224"/>
      <c r="J292" s="224"/>
      <c r="K292" s="224"/>
      <c r="L292" s="224"/>
      <c r="M292" s="306"/>
      <c r="N292" s="224"/>
      <c r="O292" s="224"/>
      <c r="P292" s="306"/>
      <c r="Q292" s="224"/>
      <c r="R292" s="224"/>
      <c r="S292" s="306"/>
      <c r="T292" s="224"/>
      <c r="U292" s="224"/>
      <c r="V292" s="306"/>
      <c r="W292" s="224"/>
      <c r="X292" s="224"/>
      <c r="Y292" s="306"/>
      <c r="Z292" s="224"/>
      <c r="AA292" s="224"/>
      <c r="AB292" s="306"/>
      <c r="AC292" s="224"/>
      <c r="AD292" s="224"/>
      <c r="AE292" s="306"/>
      <c r="AF292" s="224"/>
      <c r="AG292" s="224"/>
      <c r="AH292" s="306"/>
      <c r="AI292" s="224"/>
      <c r="AJ292" s="224"/>
      <c r="AK292" s="306"/>
      <c r="AL292" s="224"/>
      <c r="AM292" s="224"/>
      <c r="AN292" s="306"/>
      <c r="AO292" s="224"/>
      <c r="AP292" s="224"/>
      <c r="AQ292" s="306"/>
      <c r="AR292" s="236"/>
    </row>
    <row r="293" spans="1:44" s="151" customFormat="1" ht="114.75" customHeight="1">
      <c r="A293" s="695"/>
      <c r="B293" s="656"/>
      <c r="C293" s="656"/>
      <c r="D293" s="302" t="s">
        <v>285</v>
      </c>
      <c r="E293" s="306">
        <f t="shared" si="624"/>
        <v>0</v>
      </c>
      <c r="F293" s="306">
        <f t="shared" si="624"/>
        <v>0</v>
      </c>
      <c r="G293" s="224"/>
      <c r="H293" s="224"/>
      <c r="I293" s="224"/>
      <c r="J293" s="224"/>
      <c r="K293" s="224"/>
      <c r="L293" s="224"/>
      <c r="M293" s="306"/>
      <c r="N293" s="224"/>
      <c r="O293" s="224"/>
      <c r="P293" s="306"/>
      <c r="Q293" s="224"/>
      <c r="R293" s="224"/>
      <c r="S293" s="306"/>
      <c r="T293" s="224"/>
      <c r="U293" s="224"/>
      <c r="V293" s="306"/>
      <c r="W293" s="224"/>
      <c r="X293" s="224"/>
      <c r="Y293" s="306"/>
      <c r="Z293" s="224"/>
      <c r="AA293" s="224"/>
      <c r="AB293" s="306"/>
      <c r="AC293" s="224"/>
      <c r="AD293" s="224"/>
      <c r="AE293" s="306"/>
      <c r="AF293" s="224"/>
      <c r="AG293" s="224"/>
      <c r="AH293" s="306"/>
      <c r="AI293" s="224"/>
      <c r="AJ293" s="224"/>
      <c r="AK293" s="306"/>
      <c r="AL293" s="224"/>
      <c r="AM293" s="224"/>
      <c r="AN293" s="306"/>
      <c r="AO293" s="224"/>
      <c r="AP293" s="224"/>
      <c r="AQ293" s="306"/>
      <c r="AR293" s="236"/>
    </row>
    <row r="294" spans="1:44" s="151" customFormat="1" ht="114.75" customHeight="1" thickBot="1">
      <c r="A294" s="751"/>
      <c r="B294" s="657"/>
      <c r="C294" s="657"/>
      <c r="D294" s="305" t="s">
        <v>43</v>
      </c>
      <c r="E294" s="306">
        <f t="shared" si="624"/>
        <v>0</v>
      </c>
      <c r="F294" s="306">
        <f t="shared" si="624"/>
        <v>0</v>
      </c>
      <c r="G294" s="229"/>
      <c r="H294" s="229"/>
      <c r="I294" s="229"/>
      <c r="J294" s="229"/>
      <c r="K294" s="229"/>
      <c r="L294" s="229"/>
      <c r="M294" s="306"/>
      <c r="N294" s="229"/>
      <c r="O294" s="229"/>
      <c r="P294" s="306"/>
      <c r="Q294" s="229"/>
      <c r="R294" s="229"/>
      <c r="S294" s="306"/>
      <c r="T294" s="229"/>
      <c r="U294" s="229"/>
      <c r="V294" s="306"/>
      <c r="W294" s="229"/>
      <c r="X294" s="229"/>
      <c r="Y294" s="306"/>
      <c r="Z294" s="229"/>
      <c r="AA294" s="229"/>
      <c r="AB294" s="306"/>
      <c r="AC294" s="229"/>
      <c r="AD294" s="229"/>
      <c r="AE294" s="306"/>
      <c r="AF294" s="229"/>
      <c r="AG294" s="229"/>
      <c r="AH294" s="306"/>
      <c r="AI294" s="229"/>
      <c r="AJ294" s="229"/>
      <c r="AK294" s="306"/>
      <c r="AL294" s="229"/>
      <c r="AM294" s="229"/>
      <c r="AN294" s="306"/>
      <c r="AO294" s="229"/>
      <c r="AP294" s="229"/>
      <c r="AQ294" s="306"/>
      <c r="AR294" s="237"/>
    </row>
    <row r="295" spans="1:44" s="151" customFormat="1" ht="114.75" customHeight="1">
      <c r="A295" s="694" t="s">
        <v>342</v>
      </c>
      <c r="B295" s="655" t="s">
        <v>343</v>
      </c>
      <c r="C295" s="655" t="s">
        <v>336</v>
      </c>
      <c r="D295" s="303" t="s">
        <v>41</v>
      </c>
      <c r="E295" s="219">
        <f t="shared" si="624"/>
        <v>35728.199999999997</v>
      </c>
      <c r="F295" s="219">
        <f t="shared" si="624"/>
        <v>0</v>
      </c>
      <c r="G295" s="219">
        <f t="shared" si="629"/>
        <v>0</v>
      </c>
      <c r="H295" s="219">
        <f t="shared" ref="H295:AG295" si="651">H296+H297+H298+H300+H301</f>
        <v>0</v>
      </c>
      <c r="I295" s="219">
        <f t="shared" si="651"/>
        <v>0</v>
      </c>
      <c r="J295" s="219"/>
      <c r="K295" s="219">
        <f t="shared" si="651"/>
        <v>0</v>
      </c>
      <c r="L295" s="219">
        <f t="shared" si="651"/>
        <v>0</v>
      </c>
      <c r="M295" s="219"/>
      <c r="N295" s="219">
        <f t="shared" si="651"/>
        <v>0</v>
      </c>
      <c r="O295" s="219">
        <f t="shared" si="651"/>
        <v>0</v>
      </c>
      <c r="P295" s="219"/>
      <c r="Q295" s="219">
        <f t="shared" si="651"/>
        <v>0</v>
      </c>
      <c r="R295" s="219">
        <f t="shared" si="651"/>
        <v>0</v>
      </c>
      <c r="S295" s="219"/>
      <c r="T295" s="219">
        <f t="shared" si="651"/>
        <v>0</v>
      </c>
      <c r="U295" s="219">
        <f t="shared" si="651"/>
        <v>0</v>
      </c>
      <c r="V295" s="219"/>
      <c r="W295" s="219">
        <f t="shared" si="651"/>
        <v>0</v>
      </c>
      <c r="X295" s="219">
        <f t="shared" si="651"/>
        <v>0</v>
      </c>
      <c r="Y295" s="219"/>
      <c r="Z295" s="219">
        <f t="shared" si="651"/>
        <v>17864.099999999999</v>
      </c>
      <c r="AA295" s="219">
        <f t="shared" si="651"/>
        <v>0</v>
      </c>
      <c r="AB295" s="219"/>
      <c r="AC295" s="219">
        <f t="shared" si="651"/>
        <v>0</v>
      </c>
      <c r="AD295" s="219">
        <f t="shared" si="651"/>
        <v>0</v>
      </c>
      <c r="AE295" s="219"/>
      <c r="AF295" s="219">
        <f t="shared" si="651"/>
        <v>0</v>
      </c>
      <c r="AG295" s="219">
        <f t="shared" si="651"/>
        <v>0</v>
      </c>
      <c r="AH295" s="219"/>
      <c r="AI295" s="219">
        <f>AI296+AI297+AI298+AI300+AI301</f>
        <v>17864.099999999999</v>
      </c>
      <c r="AJ295" s="219">
        <f>AJ296+AJ297+AJ298+AJ300+AJ301</f>
        <v>0</v>
      </c>
      <c r="AK295" s="219"/>
      <c r="AL295" s="219">
        <f>AL296+AL297+AL298+AL300+AL301</f>
        <v>0</v>
      </c>
      <c r="AM295" s="219">
        <f>AM296+AM297+AM298+AM300+AM301</f>
        <v>0</v>
      </c>
      <c r="AN295" s="219"/>
      <c r="AO295" s="219">
        <f>AO296+AO297+AO298+AO300+AO301</f>
        <v>0</v>
      </c>
      <c r="AP295" s="219">
        <f>AP296+AP297+AP298+AP300+AP301</f>
        <v>0</v>
      </c>
      <c r="AQ295" s="219">
        <v>0</v>
      </c>
      <c r="AR295" s="235"/>
    </row>
    <row r="296" spans="1:44" s="151" customFormat="1" ht="114.75" customHeight="1">
      <c r="A296" s="695"/>
      <c r="B296" s="656"/>
      <c r="C296" s="656"/>
      <c r="D296" s="304" t="s">
        <v>37</v>
      </c>
      <c r="E296" s="306">
        <f t="shared" si="624"/>
        <v>0</v>
      </c>
      <c r="F296" s="306">
        <f t="shared" si="624"/>
        <v>0</v>
      </c>
      <c r="G296" s="306"/>
      <c r="H296" s="306">
        <v>0</v>
      </c>
      <c r="I296" s="306">
        <v>0</v>
      </c>
      <c r="J296" s="306"/>
      <c r="K296" s="306">
        <v>0</v>
      </c>
      <c r="L296" s="306"/>
      <c r="M296" s="306"/>
      <c r="N296" s="306"/>
      <c r="O296" s="306">
        <v>0</v>
      </c>
      <c r="P296" s="306"/>
      <c r="Q296" s="306">
        <v>0</v>
      </c>
      <c r="R296" s="306"/>
      <c r="S296" s="306"/>
      <c r="T296" s="306"/>
      <c r="U296" s="306">
        <v>0</v>
      </c>
      <c r="V296" s="306"/>
      <c r="W296" s="306">
        <v>0</v>
      </c>
      <c r="X296" s="306"/>
      <c r="Y296" s="306"/>
      <c r="Z296" s="306"/>
      <c r="AA296" s="306">
        <v>0</v>
      </c>
      <c r="AB296" s="306"/>
      <c r="AC296" s="306">
        <v>0</v>
      </c>
      <c r="AD296" s="306"/>
      <c r="AE296" s="306"/>
      <c r="AF296" s="306"/>
      <c r="AG296" s="306">
        <v>0</v>
      </c>
      <c r="AH296" s="306"/>
      <c r="AI296" s="306">
        <v>0</v>
      </c>
      <c r="AJ296" s="306"/>
      <c r="AK296" s="306"/>
      <c r="AL296" s="306">
        <v>0</v>
      </c>
      <c r="AM296" s="306">
        <v>0</v>
      </c>
      <c r="AN296" s="306"/>
      <c r="AO296" s="306">
        <v>0</v>
      </c>
      <c r="AP296" s="306">
        <v>0</v>
      </c>
      <c r="AQ296" s="306"/>
      <c r="AR296" s="236"/>
    </row>
    <row r="297" spans="1:44" s="151" customFormat="1" ht="114.75" customHeight="1">
      <c r="A297" s="695"/>
      <c r="B297" s="656"/>
      <c r="C297" s="656"/>
      <c r="D297" s="302" t="s">
        <v>2</v>
      </c>
      <c r="E297" s="306">
        <f t="shared" si="624"/>
        <v>0</v>
      </c>
      <c r="F297" s="306">
        <f t="shared" si="624"/>
        <v>0</v>
      </c>
      <c r="G297" s="306"/>
      <c r="H297" s="306">
        <v>0</v>
      </c>
      <c r="I297" s="306">
        <v>0</v>
      </c>
      <c r="J297" s="306"/>
      <c r="K297" s="306">
        <v>0</v>
      </c>
      <c r="L297" s="306"/>
      <c r="M297" s="306"/>
      <c r="N297" s="306">
        <v>0</v>
      </c>
      <c r="O297" s="306">
        <v>0</v>
      </c>
      <c r="P297" s="306"/>
      <c r="Q297" s="306">
        <v>0</v>
      </c>
      <c r="R297" s="306"/>
      <c r="S297" s="306"/>
      <c r="T297" s="306"/>
      <c r="U297" s="306">
        <v>0</v>
      </c>
      <c r="V297" s="306"/>
      <c r="W297" s="306"/>
      <c r="X297" s="306"/>
      <c r="Y297" s="306"/>
      <c r="Z297" s="306"/>
      <c r="AA297" s="306">
        <v>0</v>
      </c>
      <c r="AB297" s="306"/>
      <c r="AC297" s="306"/>
      <c r="AD297" s="306"/>
      <c r="AE297" s="306"/>
      <c r="AF297" s="306"/>
      <c r="AG297" s="306">
        <v>0</v>
      </c>
      <c r="AH297" s="306"/>
      <c r="AI297" s="306"/>
      <c r="AJ297" s="306"/>
      <c r="AK297" s="306"/>
      <c r="AL297" s="306"/>
      <c r="AM297" s="306">
        <v>0</v>
      </c>
      <c r="AN297" s="306"/>
      <c r="AO297" s="306">
        <v>0</v>
      </c>
      <c r="AP297" s="306">
        <v>0</v>
      </c>
      <c r="AQ297" s="306"/>
      <c r="AR297" s="236"/>
    </row>
    <row r="298" spans="1:44" s="151" customFormat="1" ht="114.75" customHeight="1" thickBot="1">
      <c r="A298" s="695"/>
      <c r="B298" s="656"/>
      <c r="C298" s="656"/>
      <c r="D298" s="302" t="s">
        <v>284</v>
      </c>
      <c r="E298" s="306">
        <f t="shared" si="624"/>
        <v>35728.199999999997</v>
      </c>
      <c r="F298" s="306">
        <f t="shared" si="624"/>
        <v>0</v>
      </c>
      <c r="G298" s="306">
        <f t="shared" si="629"/>
        <v>0</v>
      </c>
      <c r="H298" s="306">
        <v>0</v>
      </c>
      <c r="I298" s="306">
        <v>0</v>
      </c>
      <c r="J298" s="306"/>
      <c r="K298" s="306">
        <v>0</v>
      </c>
      <c r="L298" s="306"/>
      <c r="M298" s="306"/>
      <c r="N298" s="306">
        <v>0</v>
      </c>
      <c r="O298" s="306">
        <v>0</v>
      </c>
      <c r="P298" s="306"/>
      <c r="Q298" s="306">
        <v>0</v>
      </c>
      <c r="R298" s="306"/>
      <c r="S298" s="306"/>
      <c r="T298" s="306"/>
      <c r="U298" s="306">
        <v>0</v>
      </c>
      <c r="V298" s="306"/>
      <c r="W298" s="306"/>
      <c r="X298" s="306"/>
      <c r="Y298" s="306"/>
      <c r="Z298" s="306">
        <f>35728.2/2</f>
        <v>17864.099999999999</v>
      </c>
      <c r="AA298" s="306">
        <v>0</v>
      </c>
      <c r="AB298" s="306"/>
      <c r="AC298" s="306">
        <v>0</v>
      </c>
      <c r="AD298" s="306"/>
      <c r="AE298" s="306"/>
      <c r="AF298" s="306"/>
      <c r="AG298" s="306">
        <v>0</v>
      </c>
      <c r="AH298" s="306"/>
      <c r="AI298" s="306">
        <f>35728.2/2</f>
        <v>17864.099999999999</v>
      </c>
      <c r="AJ298" s="306"/>
      <c r="AK298" s="306"/>
      <c r="AL298" s="306">
        <v>0</v>
      </c>
      <c r="AM298" s="306">
        <v>0</v>
      </c>
      <c r="AN298" s="306"/>
      <c r="AO298" s="306"/>
      <c r="AP298" s="306">
        <v>0</v>
      </c>
      <c r="AQ298" s="306">
        <v>0</v>
      </c>
      <c r="AR298" s="236"/>
    </row>
    <row r="299" spans="1:44" s="151" customFormat="1" ht="349.5" customHeight="1">
      <c r="A299" s="695"/>
      <c r="B299" s="656"/>
      <c r="C299" s="656"/>
      <c r="D299" s="302" t="s">
        <v>292</v>
      </c>
      <c r="E299" s="219">
        <f t="shared" si="624"/>
        <v>0</v>
      </c>
      <c r="F299" s="219">
        <f t="shared" si="624"/>
        <v>0</v>
      </c>
      <c r="G299" s="306"/>
      <c r="H299" s="306">
        <f t="shared" ref="H299" si="652">H307+H313+H320+H328</f>
        <v>0</v>
      </c>
      <c r="I299" s="306">
        <f t="shared" ref="I299:AG299" si="653">I307+I313+I320+I328</f>
        <v>0</v>
      </c>
      <c r="J299" s="306"/>
      <c r="K299" s="306">
        <f t="shared" si="653"/>
        <v>0</v>
      </c>
      <c r="L299" s="306"/>
      <c r="M299" s="306"/>
      <c r="N299" s="306"/>
      <c r="O299" s="306">
        <f t="shared" si="653"/>
        <v>0</v>
      </c>
      <c r="P299" s="306"/>
      <c r="Q299" s="306">
        <f t="shared" si="653"/>
        <v>0</v>
      </c>
      <c r="R299" s="306"/>
      <c r="S299" s="306"/>
      <c r="T299" s="306"/>
      <c r="U299" s="306">
        <f t="shared" si="653"/>
        <v>0</v>
      </c>
      <c r="V299" s="306"/>
      <c r="W299" s="306">
        <f t="shared" si="653"/>
        <v>0</v>
      </c>
      <c r="X299" s="306"/>
      <c r="Y299" s="306"/>
      <c r="Z299" s="306"/>
      <c r="AA299" s="306">
        <f t="shared" si="653"/>
        <v>0</v>
      </c>
      <c r="AB299" s="306"/>
      <c r="AC299" s="306">
        <f t="shared" si="653"/>
        <v>0</v>
      </c>
      <c r="AD299" s="306"/>
      <c r="AE299" s="306"/>
      <c r="AF299" s="306"/>
      <c r="AG299" s="306">
        <f t="shared" si="653"/>
        <v>0</v>
      </c>
      <c r="AH299" s="306"/>
      <c r="AI299" s="306">
        <f t="shared" ref="AI299" si="654">AI307+AI313+AI320+AI328</f>
        <v>0</v>
      </c>
      <c r="AJ299" s="306"/>
      <c r="AK299" s="306"/>
      <c r="AL299" s="306">
        <f t="shared" ref="AL299:AM299" si="655">AL307+AL313+AL320+AL328</f>
        <v>0</v>
      </c>
      <c r="AM299" s="306">
        <f t="shared" si="655"/>
        <v>0</v>
      </c>
      <c r="AN299" s="306"/>
      <c r="AO299" s="306">
        <f t="shared" ref="AO299:AP299" si="656">AO307+AO313+AO320+AO328</f>
        <v>0</v>
      </c>
      <c r="AP299" s="306">
        <f t="shared" si="656"/>
        <v>0</v>
      </c>
      <c r="AQ299" s="306"/>
      <c r="AR299" s="236"/>
    </row>
    <row r="300" spans="1:44" s="151" customFormat="1" ht="114.75" customHeight="1">
      <c r="A300" s="695"/>
      <c r="B300" s="656"/>
      <c r="C300" s="656"/>
      <c r="D300" s="302" t="s">
        <v>285</v>
      </c>
      <c r="E300" s="306">
        <f t="shared" si="624"/>
        <v>0</v>
      </c>
      <c r="F300" s="306">
        <f t="shared" si="624"/>
        <v>0</v>
      </c>
      <c r="G300" s="306"/>
      <c r="H300" s="306">
        <v>0</v>
      </c>
      <c r="I300" s="306">
        <v>0</v>
      </c>
      <c r="J300" s="306"/>
      <c r="K300" s="306">
        <v>0</v>
      </c>
      <c r="L300" s="306"/>
      <c r="M300" s="306"/>
      <c r="N300" s="306"/>
      <c r="O300" s="306">
        <v>0</v>
      </c>
      <c r="P300" s="306"/>
      <c r="Q300" s="306">
        <v>0</v>
      </c>
      <c r="R300" s="306"/>
      <c r="S300" s="306"/>
      <c r="T300" s="306"/>
      <c r="U300" s="306">
        <v>0</v>
      </c>
      <c r="V300" s="306"/>
      <c r="W300" s="306">
        <v>0</v>
      </c>
      <c r="X300" s="306"/>
      <c r="Y300" s="306"/>
      <c r="Z300" s="306"/>
      <c r="AA300" s="306">
        <v>0</v>
      </c>
      <c r="AB300" s="306"/>
      <c r="AC300" s="306">
        <v>0</v>
      </c>
      <c r="AD300" s="306"/>
      <c r="AE300" s="306"/>
      <c r="AF300" s="306"/>
      <c r="AG300" s="306">
        <v>0</v>
      </c>
      <c r="AH300" s="306"/>
      <c r="AI300" s="306">
        <v>0</v>
      </c>
      <c r="AJ300" s="306"/>
      <c r="AK300" s="306"/>
      <c r="AL300" s="306">
        <v>0</v>
      </c>
      <c r="AM300" s="306">
        <v>0</v>
      </c>
      <c r="AN300" s="306"/>
      <c r="AO300" s="306">
        <v>0</v>
      </c>
      <c r="AP300" s="306">
        <v>0</v>
      </c>
      <c r="AQ300" s="306"/>
      <c r="AR300" s="236"/>
    </row>
    <row r="301" spans="1:44" s="151" customFormat="1" ht="114.75" customHeight="1" thickBot="1">
      <c r="A301" s="751"/>
      <c r="B301" s="657"/>
      <c r="C301" s="657"/>
      <c r="D301" s="305" t="s">
        <v>43</v>
      </c>
      <c r="E301" s="306">
        <f t="shared" si="624"/>
        <v>0</v>
      </c>
      <c r="F301" s="306">
        <f t="shared" si="624"/>
        <v>0</v>
      </c>
      <c r="G301" s="227"/>
      <c r="H301" s="227">
        <v>0</v>
      </c>
      <c r="I301" s="227">
        <v>0</v>
      </c>
      <c r="J301" s="227"/>
      <c r="K301" s="227">
        <v>0</v>
      </c>
      <c r="L301" s="227">
        <v>0</v>
      </c>
      <c r="M301" s="227"/>
      <c r="N301" s="227">
        <v>0</v>
      </c>
      <c r="O301" s="227">
        <v>0</v>
      </c>
      <c r="P301" s="227"/>
      <c r="Q301" s="227">
        <v>0</v>
      </c>
      <c r="R301" s="227">
        <v>0</v>
      </c>
      <c r="S301" s="227"/>
      <c r="T301" s="227">
        <v>0</v>
      </c>
      <c r="U301" s="227">
        <v>0</v>
      </c>
      <c r="V301" s="227"/>
      <c r="W301" s="227">
        <v>0</v>
      </c>
      <c r="X301" s="227">
        <v>0</v>
      </c>
      <c r="Y301" s="227"/>
      <c r="Z301" s="227">
        <v>0</v>
      </c>
      <c r="AA301" s="227">
        <v>0</v>
      </c>
      <c r="AB301" s="227"/>
      <c r="AC301" s="227">
        <v>0</v>
      </c>
      <c r="AD301" s="227">
        <v>0</v>
      </c>
      <c r="AE301" s="227"/>
      <c r="AF301" s="227">
        <v>0</v>
      </c>
      <c r="AG301" s="227">
        <v>0</v>
      </c>
      <c r="AH301" s="227"/>
      <c r="AI301" s="227">
        <v>0</v>
      </c>
      <c r="AJ301" s="227">
        <v>0</v>
      </c>
      <c r="AK301" s="227"/>
      <c r="AL301" s="227">
        <v>0</v>
      </c>
      <c r="AM301" s="227">
        <v>0</v>
      </c>
      <c r="AN301" s="227"/>
      <c r="AO301" s="227">
        <v>0</v>
      </c>
      <c r="AP301" s="227">
        <v>0</v>
      </c>
      <c r="AQ301" s="227"/>
      <c r="AR301" s="237"/>
    </row>
    <row r="302" spans="1:44" s="151" customFormat="1" ht="114.75" customHeight="1">
      <c r="A302" s="694" t="s">
        <v>344</v>
      </c>
      <c r="B302" s="655" t="s">
        <v>345</v>
      </c>
      <c r="C302" s="655" t="s">
        <v>336</v>
      </c>
      <c r="D302" s="303" t="s">
        <v>41</v>
      </c>
      <c r="E302" s="219">
        <f t="shared" si="624"/>
        <v>40659.300000000003</v>
      </c>
      <c r="F302" s="219">
        <f t="shared" si="624"/>
        <v>0</v>
      </c>
      <c r="G302" s="219">
        <f t="shared" si="624"/>
        <v>0</v>
      </c>
      <c r="H302" s="219">
        <f>H303+H304+H305+H307+H308</f>
        <v>0</v>
      </c>
      <c r="I302" s="219">
        <f t="shared" ref="I302:AQ302" si="657">I303+I304+I305+I307+I308</f>
        <v>0</v>
      </c>
      <c r="J302" s="219"/>
      <c r="K302" s="219">
        <f t="shared" si="657"/>
        <v>0</v>
      </c>
      <c r="L302" s="219">
        <f t="shared" si="657"/>
        <v>0</v>
      </c>
      <c r="M302" s="219">
        <f t="shared" si="657"/>
        <v>0</v>
      </c>
      <c r="N302" s="219">
        <f t="shared" si="657"/>
        <v>0</v>
      </c>
      <c r="O302" s="219">
        <f t="shared" si="657"/>
        <v>0</v>
      </c>
      <c r="P302" s="219">
        <f t="shared" si="657"/>
        <v>0</v>
      </c>
      <c r="Q302" s="219">
        <f t="shared" si="657"/>
        <v>0</v>
      </c>
      <c r="R302" s="219">
        <f t="shared" si="657"/>
        <v>0</v>
      </c>
      <c r="S302" s="219">
        <f t="shared" si="657"/>
        <v>0</v>
      </c>
      <c r="T302" s="219">
        <f t="shared" si="657"/>
        <v>0</v>
      </c>
      <c r="U302" s="219">
        <f t="shared" si="657"/>
        <v>0</v>
      </c>
      <c r="V302" s="219">
        <f t="shared" si="657"/>
        <v>0</v>
      </c>
      <c r="W302" s="219">
        <f t="shared" si="657"/>
        <v>0</v>
      </c>
      <c r="X302" s="219">
        <f t="shared" si="657"/>
        <v>0</v>
      </c>
      <c r="Y302" s="219">
        <f t="shared" si="657"/>
        <v>0</v>
      </c>
      <c r="Z302" s="219">
        <f t="shared" si="657"/>
        <v>0</v>
      </c>
      <c r="AA302" s="219">
        <f t="shared" si="657"/>
        <v>0</v>
      </c>
      <c r="AB302" s="219">
        <f t="shared" si="657"/>
        <v>0</v>
      </c>
      <c r="AC302" s="219">
        <f t="shared" si="657"/>
        <v>0</v>
      </c>
      <c r="AD302" s="219">
        <f t="shared" si="657"/>
        <v>0</v>
      </c>
      <c r="AE302" s="219">
        <f t="shared" si="657"/>
        <v>0</v>
      </c>
      <c r="AF302" s="219">
        <f t="shared" si="657"/>
        <v>0</v>
      </c>
      <c r="AG302" s="219">
        <f t="shared" si="657"/>
        <v>0</v>
      </c>
      <c r="AH302" s="219">
        <f t="shared" si="657"/>
        <v>0</v>
      </c>
      <c r="AI302" s="219">
        <f t="shared" si="657"/>
        <v>0</v>
      </c>
      <c r="AJ302" s="219">
        <f t="shared" si="657"/>
        <v>0</v>
      </c>
      <c r="AK302" s="219">
        <f t="shared" si="657"/>
        <v>0</v>
      </c>
      <c r="AL302" s="219">
        <f t="shared" si="657"/>
        <v>0</v>
      </c>
      <c r="AM302" s="219">
        <f t="shared" si="657"/>
        <v>0</v>
      </c>
      <c r="AN302" s="219">
        <f t="shared" si="657"/>
        <v>0</v>
      </c>
      <c r="AO302" s="219">
        <f t="shared" si="657"/>
        <v>40659.300000000003</v>
      </c>
      <c r="AP302" s="219">
        <f t="shared" si="657"/>
        <v>0</v>
      </c>
      <c r="AQ302" s="219">
        <f t="shared" si="657"/>
        <v>0</v>
      </c>
      <c r="AR302" s="235" t="s">
        <v>345</v>
      </c>
    </row>
    <row r="303" spans="1:44" s="151" customFormat="1" ht="114.75" customHeight="1">
      <c r="A303" s="695"/>
      <c r="B303" s="656"/>
      <c r="C303" s="656"/>
      <c r="D303" s="304" t="s">
        <v>37</v>
      </c>
      <c r="E303" s="306">
        <f t="shared" si="624"/>
        <v>0</v>
      </c>
      <c r="F303" s="306">
        <f t="shared" si="624"/>
        <v>0</v>
      </c>
      <c r="G303" s="306"/>
      <c r="H303" s="306"/>
      <c r="I303" s="306"/>
      <c r="J303" s="306"/>
      <c r="K303" s="306"/>
      <c r="L303" s="306"/>
      <c r="M303" s="306"/>
      <c r="N303" s="306"/>
      <c r="O303" s="306"/>
      <c r="P303" s="306"/>
      <c r="Q303" s="306"/>
      <c r="R303" s="306"/>
      <c r="S303" s="306"/>
      <c r="T303" s="306"/>
      <c r="U303" s="306"/>
      <c r="V303" s="306"/>
      <c r="W303" s="306"/>
      <c r="X303" s="306"/>
      <c r="Y303" s="306"/>
      <c r="Z303" s="306"/>
      <c r="AA303" s="306"/>
      <c r="AB303" s="306"/>
      <c r="AC303" s="306"/>
      <c r="AD303" s="306"/>
      <c r="AE303" s="306"/>
      <c r="AF303" s="306"/>
      <c r="AG303" s="306"/>
      <c r="AH303" s="306"/>
      <c r="AI303" s="306"/>
      <c r="AJ303" s="306"/>
      <c r="AK303" s="306"/>
      <c r="AL303" s="306"/>
      <c r="AM303" s="306"/>
      <c r="AN303" s="306"/>
      <c r="AO303" s="306"/>
      <c r="AP303" s="306"/>
      <c r="AQ303" s="306"/>
      <c r="AR303" s="236"/>
    </row>
    <row r="304" spans="1:44" s="151" customFormat="1" ht="114.75" customHeight="1">
      <c r="A304" s="695"/>
      <c r="B304" s="656"/>
      <c r="C304" s="656"/>
      <c r="D304" s="302" t="s">
        <v>2</v>
      </c>
      <c r="E304" s="306">
        <f t="shared" si="624"/>
        <v>0</v>
      </c>
      <c r="F304" s="306">
        <f t="shared" si="624"/>
        <v>0</v>
      </c>
      <c r="G304" s="306"/>
      <c r="H304" s="306"/>
      <c r="I304" s="306"/>
      <c r="J304" s="306"/>
      <c r="K304" s="306"/>
      <c r="L304" s="306"/>
      <c r="M304" s="306"/>
      <c r="N304" s="306"/>
      <c r="O304" s="306"/>
      <c r="P304" s="306"/>
      <c r="Q304" s="306"/>
      <c r="R304" s="306"/>
      <c r="S304" s="306"/>
      <c r="T304" s="306"/>
      <c r="U304" s="306"/>
      <c r="V304" s="306"/>
      <c r="W304" s="306"/>
      <c r="X304" s="306"/>
      <c r="Y304" s="306"/>
      <c r="Z304" s="306"/>
      <c r="AA304" s="306"/>
      <c r="AB304" s="306"/>
      <c r="AC304" s="306"/>
      <c r="AD304" s="306"/>
      <c r="AE304" s="306"/>
      <c r="AF304" s="306"/>
      <c r="AG304" s="306"/>
      <c r="AH304" s="306"/>
      <c r="AI304" s="306"/>
      <c r="AJ304" s="306"/>
      <c r="AK304" s="306"/>
      <c r="AL304" s="306"/>
      <c r="AM304" s="306"/>
      <c r="AN304" s="306"/>
      <c r="AO304" s="306"/>
      <c r="AP304" s="306"/>
      <c r="AQ304" s="306"/>
      <c r="AR304" s="236"/>
    </row>
    <row r="305" spans="1:44" s="151" customFormat="1" ht="114.75" customHeight="1" thickBot="1">
      <c r="A305" s="695"/>
      <c r="B305" s="656"/>
      <c r="C305" s="656"/>
      <c r="D305" s="302" t="s">
        <v>284</v>
      </c>
      <c r="E305" s="306">
        <f t="shared" si="624"/>
        <v>40659.300000000003</v>
      </c>
      <c r="F305" s="306">
        <f t="shared" si="624"/>
        <v>0</v>
      </c>
      <c r="G305" s="306">
        <v>0</v>
      </c>
      <c r="H305" s="306"/>
      <c r="I305" s="306"/>
      <c r="J305" s="306"/>
      <c r="K305" s="306">
        <v>0</v>
      </c>
      <c r="L305" s="306"/>
      <c r="M305" s="306"/>
      <c r="N305" s="306">
        <v>0</v>
      </c>
      <c r="O305" s="306"/>
      <c r="P305" s="306"/>
      <c r="Q305" s="306">
        <v>0</v>
      </c>
      <c r="R305" s="306"/>
      <c r="S305" s="306"/>
      <c r="T305" s="306"/>
      <c r="U305" s="306"/>
      <c r="V305" s="306"/>
      <c r="W305" s="306"/>
      <c r="X305" s="306"/>
      <c r="Y305" s="306"/>
      <c r="Z305" s="306"/>
      <c r="AA305" s="306"/>
      <c r="AB305" s="306"/>
      <c r="AC305" s="306">
        <v>0</v>
      </c>
      <c r="AD305" s="306"/>
      <c r="AE305" s="306"/>
      <c r="AF305" s="306"/>
      <c r="AG305" s="306"/>
      <c r="AH305" s="306"/>
      <c r="AI305" s="306"/>
      <c r="AJ305" s="306"/>
      <c r="AK305" s="306"/>
      <c r="AL305" s="306">
        <v>0</v>
      </c>
      <c r="AM305" s="306"/>
      <c r="AN305" s="306"/>
      <c r="AO305" s="306">
        <v>40659.300000000003</v>
      </c>
      <c r="AP305" s="306"/>
      <c r="AQ305" s="306"/>
      <c r="AR305" s="236" t="s">
        <v>345</v>
      </c>
    </row>
    <row r="306" spans="1:44" s="151" customFormat="1" ht="351" customHeight="1">
      <c r="A306" s="695"/>
      <c r="B306" s="656"/>
      <c r="C306" s="656"/>
      <c r="D306" s="302" t="s">
        <v>292</v>
      </c>
      <c r="E306" s="219">
        <f t="shared" si="624"/>
        <v>0</v>
      </c>
      <c r="F306" s="219">
        <f t="shared" si="624"/>
        <v>0</v>
      </c>
      <c r="G306" s="306"/>
      <c r="H306" s="306"/>
      <c r="I306" s="306"/>
      <c r="J306" s="306"/>
      <c r="K306" s="306"/>
      <c r="L306" s="306"/>
      <c r="M306" s="306"/>
      <c r="N306" s="306"/>
      <c r="O306" s="306"/>
      <c r="P306" s="306"/>
      <c r="Q306" s="306"/>
      <c r="R306" s="306"/>
      <c r="S306" s="306"/>
      <c r="T306" s="306"/>
      <c r="U306" s="306"/>
      <c r="V306" s="306"/>
      <c r="W306" s="306"/>
      <c r="X306" s="306"/>
      <c r="Y306" s="306"/>
      <c r="Z306" s="306"/>
      <c r="AA306" s="306"/>
      <c r="AB306" s="306"/>
      <c r="AC306" s="306"/>
      <c r="AD306" s="306"/>
      <c r="AE306" s="306"/>
      <c r="AF306" s="306"/>
      <c r="AG306" s="306"/>
      <c r="AH306" s="306"/>
      <c r="AI306" s="306"/>
      <c r="AJ306" s="306"/>
      <c r="AK306" s="306"/>
      <c r="AL306" s="306"/>
      <c r="AM306" s="306"/>
      <c r="AN306" s="306"/>
      <c r="AO306" s="306"/>
      <c r="AP306" s="306"/>
      <c r="AQ306" s="306"/>
      <c r="AR306" s="236"/>
    </row>
    <row r="307" spans="1:44" s="151" customFormat="1" ht="114.75" customHeight="1">
      <c r="A307" s="695"/>
      <c r="B307" s="656"/>
      <c r="C307" s="656"/>
      <c r="D307" s="302" t="s">
        <v>285</v>
      </c>
      <c r="E307" s="306">
        <f t="shared" si="624"/>
        <v>0</v>
      </c>
      <c r="F307" s="306">
        <f t="shared" si="624"/>
        <v>0</v>
      </c>
      <c r="G307" s="306"/>
      <c r="H307" s="306"/>
      <c r="I307" s="306"/>
      <c r="J307" s="306"/>
      <c r="K307" s="306"/>
      <c r="L307" s="306"/>
      <c r="M307" s="306"/>
      <c r="N307" s="306"/>
      <c r="O307" s="306"/>
      <c r="P307" s="306"/>
      <c r="Q307" s="306"/>
      <c r="R307" s="306"/>
      <c r="S307" s="306"/>
      <c r="T307" s="306"/>
      <c r="U307" s="306"/>
      <c r="V307" s="306"/>
      <c r="W307" s="306"/>
      <c r="X307" s="306"/>
      <c r="Y307" s="306"/>
      <c r="Z307" s="306"/>
      <c r="AA307" s="306"/>
      <c r="AB307" s="306"/>
      <c r="AC307" s="306"/>
      <c r="AD307" s="306"/>
      <c r="AE307" s="306"/>
      <c r="AF307" s="306"/>
      <c r="AG307" s="306"/>
      <c r="AH307" s="306"/>
      <c r="AI307" s="306"/>
      <c r="AJ307" s="306"/>
      <c r="AK307" s="306"/>
      <c r="AL307" s="306"/>
      <c r="AM307" s="306"/>
      <c r="AN307" s="306"/>
      <c r="AO307" s="306"/>
      <c r="AP307" s="306"/>
      <c r="AQ307" s="306"/>
      <c r="AR307" s="236"/>
    </row>
    <row r="308" spans="1:44" s="151" customFormat="1" ht="114.75" customHeight="1" thickBot="1">
      <c r="A308" s="751"/>
      <c r="B308" s="657"/>
      <c r="C308" s="657"/>
      <c r="D308" s="305" t="s">
        <v>43</v>
      </c>
      <c r="E308" s="306">
        <f t="shared" si="624"/>
        <v>0</v>
      </c>
      <c r="F308" s="306">
        <f t="shared" si="624"/>
        <v>0</v>
      </c>
      <c r="G308" s="227"/>
      <c r="H308" s="227"/>
      <c r="I308" s="227"/>
      <c r="J308" s="227"/>
      <c r="K308" s="227"/>
      <c r="L308" s="227"/>
      <c r="M308" s="227"/>
      <c r="N308" s="227"/>
      <c r="O308" s="227"/>
      <c r="P308" s="227"/>
      <c r="Q308" s="227"/>
      <c r="R308" s="227"/>
      <c r="S308" s="227"/>
      <c r="T308" s="227"/>
      <c r="U308" s="227"/>
      <c r="V308" s="227"/>
      <c r="W308" s="227"/>
      <c r="X308" s="227"/>
      <c r="Y308" s="227"/>
      <c r="Z308" s="227"/>
      <c r="AA308" s="227"/>
      <c r="AB308" s="227"/>
      <c r="AC308" s="227"/>
      <c r="AD308" s="227"/>
      <c r="AE308" s="227"/>
      <c r="AF308" s="227"/>
      <c r="AG308" s="227"/>
      <c r="AH308" s="227"/>
      <c r="AI308" s="227"/>
      <c r="AJ308" s="227"/>
      <c r="AK308" s="227"/>
      <c r="AL308" s="227"/>
      <c r="AM308" s="227"/>
      <c r="AN308" s="227"/>
      <c r="AO308" s="227"/>
      <c r="AP308" s="227"/>
      <c r="AQ308" s="227"/>
      <c r="AR308" s="237"/>
    </row>
    <row r="309" spans="1:44" s="151" customFormat="1" ht="114.75" customHeight="1">
      <c r="A309" s="694" t="s">
        <v>14</v>
      </c>
      <c r="B309" s="655" t="s">
        <v>346</v>
      </c>
      <c r="C309" s="655" t="s">
        <v>336</v>
      </c>
      <c r="D309" s="303" t="s">
        <v>41</v>
      </c>
      <c r="E309" s="219">
        <f t="shared" si="624"/>
        <v>1.3</v>
      </c>
      <c r="F309" s="219">
        <f t="shared" si="624"/>
        <v>0</v>
      </c>
      <c r="G309" s="221">
        <f>F309/E309*1</f>
        <v>0</v>
      </c>
      <c r="H309" s="219">
        <f t="shared" ref="H309:AG309" si="658">H310+H311+H312+H314+H315</f>
        <v>0</v>
      </c>
      <c r="I309" s="219">
        <f t="shared" si="658"/>
        <v>0</v>
      </c>
      <c r="J309" s="219"/>
      <c r="K309" s="219">
        <f t="shared" si="658"/>
        <v>0</v>
      </c>
      <c r="L309" s="219">
        <f t="shared" si="658"/>
        <v>0</v>
      </c>
      <c r="M309" s="219"/>
      <c r="N309" s="219">
        <f t="shared" si="658"/>
        <v>0</v>
      </c>
      <c r="O309" s="219">
        <f t="shared" si="658"/>
        <v>0</v>
      </c>
      <c r="P309" s="219"/>
      <c r="Q309" s="219">
        <f t="shared" si="658"/>
        <v>0</v>
      </c>
      <c r="R309" s="219">
        <f t="shared" si="658"/>
        <v>0</v>
      </c>
      <c r="S309" s="219"/>
      <c r="T309" s="219">
        <f t="shared" si="658"/>
        <v>0</v>
      </c>
      <c r="U309" s="219">
        <f t="shared" si="658"/>
        <v>0</v>
      </c>
      <c r="V309" s="219"/>
      <c r="W309" s="219">
        <f t="shared" si="658"/>
        <v>0</v>
      </c>
      <c r="X309" s="219">
        <f t="shared" si="658"/>
        <v>0</v>
      </c>
      <c r="Y309" s="219"/>
      <c r="Z309" s="219">
        <f t="shared" si="658"/>
        <v>0</v>
      </c>
      <c r="AA309" s="219">
        <f t="shared" si="658"/>
        <v>0</v>
      </c>
      <c r="AB309" s="219"/>
      <c r="AC309" s="219"/>
      <c r="AD309" s="219">
        <f t="shared" si="658"/>
        <v>0</v>
      </c>
      <c r="AE309" s="219"/>
      <c r="AF309" s="219">
        <f t="shared" si="658"/>
        <v>0</v>
      </c>
      <c r="AG309" s="219">
        <f t="shared" si="658"/>
        <v>0</v>
      </c>
      <c r="AH309" s="219"/>
      <c r="AI309" s="219">
        <f>AI310+AI311+AI312+AI314+AI315</f>
        <v>1.3</v>
      </c>
      <c r="AJ309" s="219">
        <f>AJ310+AJ311+AJ312+AJ314+AJ315</f>
        <v>0</v>
      </c>
      <c r="AK309" s="221">
        <v>0</v>
      </c>
      <c r="AL309" s="219">
        <f>AL310+AL311+AL312+AL314+AL315</f>
        <v>0</v>
      </c>
      <c r="AM309" s="219">
        <f>AM310+AM311+AM312+AM314+AM315</f>
        <v>0</v>
      </c>
      <c r="AN309" s="219">
        <v>0</v>
      </c>
      <c r="AO309" s="219">
        <f>AO310+AO311+AO312+AO314+AO315</f>
        <v>0</v>
      </c>
      <c r="AP309" s="219">
        <f>AP310+AP311+AP312+AP314+AP315</f>
        <v>0</v>
      </c>
      <c r="AQ309" s="221">
        <v>0</v>
      </c>
      <c r="AR309" s="234"/>
    </row>
    <row r="310" spans="1:44" s="151" customFormat="1" ht="114.75" customHeight="1">
      <c r="A310" s="695"/>
      <c r="B310" s="656"/>
      <c r="C310" s="656"/>
      <c r="D310" s="304" t="s">
        <v>37</v>
      </c>
      <c r="E310" s="306">
        <f t="shared" si="624"/>
        <v>0</v>
      </c>
      <c r="F310" s="306">
        <f t="shared" si="624"/>
        <v>0</v>
      </c>
      <c r="G310" s="306"/>
      <c r="H310" s="306">
        <f t="shared" ref="H310" si="659">H317</f>
        <v>0</v>
      </c>
      <c r="I310" s="306">
        <f t="shared" ref="I310:AG310" si="660">I317</f>
        <v>0</v>
      </c>
      <c r="J310" s="306"/>
      <c r="K310" s="306">
        <f t="shared" si="660"/>
        <v>0</v>
      </c>
      <c r="L310" s="306">
        <f t="shared" si="660"/>
        <v>0</v>
      </c>
      <c r="M310" s="306"/>
      <c r="N310" s="306">
        <f t="shared" si="660"/>
        <v>0</v>
      </c>
      <c r="O310" s="306">
        <f t="shared" si="660"/>
        <v>0</v>
      </c>
      <c r="P310" s="306"/>
      <c r="Q310" s="306">
        <f t="shared" si="660"/>
        <v>0</v>
      </c>
      <c r="R310" s="306">
        <f t="shared" si="660"/>
        <v>0</v>
      </c>
      <c r="S310" s="306"/>
      <c r="T310" s="306">
        <f t="shared" si="660"/>
        <v>0</v>
      </c>
      <c r="U310" s="306">
        <f t="shared" si="660"/>
        <v>0</v>
      </c>
      <c r="V310" s="306"/>
      <c r="W310" s="306">
        <f t="shared" si="660"/>
        <v>0</v>
      </c>
      <c r="X310" s="306">
        <f t="shared" si="660"/>
        <v>0</v>
      </c>
      <c r="Y310" s="306"/>
      <c r="Z310" s="306">
        <f t="shared" si="660"/>
        <v>0</v>
      </c>
      <c r="AA310" s="306">
        <f t="shared" si="660"/>
        <v>0</v>
      </c>
      <c r="AB310" s="306"/>
      <c r="AC310" s="306"/>
      <c r="AD310" s="306">
        <f t="shared" si="660"/>
        <v>0</v>
      </c>
      <c r="AE310" s="306"/>
      <c r="AF310" s="306">
        <f t="shared" si="660"/>
        <v>0</v>
      </c>
      <c r="AG310" s="306">
        <f t="shared" si="660"/>
        <v>0</v>
      </c>
      <c r="AH310" s="306"/>
      <c r="AI310" s="306">
        <f>AI317</f>
        <v>0</v>
      </c>
      <c r="AJ310" s="306">
        <f>AJ317</f>
        <v>0</v>
      </c>
      <c r="AK310" s="220"/>
      <c r="AL310" s="306"/>
      <c r="AM310" s="223"/>
      <c r="AN310" s="306"/>
      <c r="AO310" s="306">
        <f>AO317</f>
        <v>0</v>
      </c>
      <c r="AP310" s="306">
        <f>AP317</f>
        <v>0</v>
      </c>
      <c r="AQ310" s="306"/>
      <c r="AR310" s="236"/>
    </row>
    <row r="311" spans="1:44" s="151" customFormat="1" ht="114.75" customHeight="1">
      <c r="A311" s="695"/>
      <c r="B311" s="656"/>
      <c r="C311" s="656"/>
      <c r="D311" s="302" t="s">
        <v>2</v>
      </c>
      <c r="E311" s="306">
        <f t="shared" si="624"/>
        <v>0</v>
      </c>
      <c r="F311" s="306">
        <f t="shared" si="624"/>
        <v>0</v>
      </c>
      <c r="G311" s="306"/>
      <c r="H311" s="306">
        <f t="shared" ref="H311" si="661">H318</f>
        <v>0</v>
      </c>
      <c r="I311" s="306">
        <f t="shared" ref="I311:AG311" si="662">I318</f>
        <v>0</v>
      </c>
      <c r="J311" s="306"/>
      <c r="K311" s="306">
        <f t="shared" si="662"/>
        <v>0</v>
      </c>
      <c r="L311" s="306">
        <f t="shared" si="662"/>
        <v>0</v>
      </c>
      <c r="M311" s="306"/>
      <c r="N311" s="306">
        <f t="shared" si="662"/>
        <v>0</v>
      </c>
      <c r="O311" s="306">
        <f t="shared" si="662"/>
        <v>0</v>
      </c>
      <c r="P311" s="306"/>
      <c r="Q311" s="306">
        <f t="shared" si="662"/>
        <v>0</v>
      </c>
      <c r="R311" s="306">
        <f t="shared" si="662"/>
        <v>0</v>
      </c>
      <c r="S311" s="306"/>
      <c r="T311" s="306">
        <f t="shared" si="662"/>
        <v>0</v>
      </c>
      <c r="U311" s="306">
        <f t="shared" si="662"/>
        <v>0</v>
      </c>
      <c r="V311" s="306"/>
      <c r="W311" s="306">
        <f t="shared" si="662"/>
        <v>0</v>
      </c>
      <c r="X311" s="306">
        <f t="shared" si="662"/>
        <v>0</v>
      </c>
      <c r="Y311" s="306"/>
      <c r="Z311" s="306">
        <f t="shared" si="662"/>
        <v>0</v>
      </c>
      <c r="AA311" s="306">
        <f t="shared" si="662"/>
        <v>0</v>
      </c>
      <c r="AB311" s="306"/>
      <c r="AC311" s="306"/>
      <c r="AD311" s="306">
        <f t="shared" si="662"/>
        <v>0</v>
      </c>
      <c r="AE311" s="306"/>
      <c r="AF311" s="306">
        <f t="shared" si="662"/>
        <v>0</v>
      </c>
      <c r="AG311" s="306">
        <f t="shared" si="662"/>
        <v>0</v>
      </c>
      <c r="AH311" s="306"/>
      <c r="AI311" s="306">
        <f t="shared" ref="AI311:AJ314" si="663">AI318</f>
        <v>0</v>
      </c>
      <c r="AJ311" s="306">
        <f>AJ318</f>
        <v>0</v>
      </c>
      <c r="AK311" s="220"/>
      <c r="AL311" s="306"/>
      <c r="AM311" s="223"/>
      <c r="AN311" s="306"/>
      <c r="AO311" s="306">
        <f t="shared" ref="AO311:AP311" si="664">AO318</f>
        <v>0</v>
      </c>
      <c r="AP311" s="306">
        <f t="shared" si="664"/>
        <v>0</v>
      </c>
      <c r="AQ311" s="306"/>
      <c r="AR311" s="236"/>
    </row>
    <row r="312" spans="1:44" s="151" customFormat="1" ht="114.75" customHeight="1">
      <c r="A312" s="695"/>
      <c r="B312" s="656"/>
      <c r="C312" s="656"/>
      <c r="D312" s="302" t="s">
        <v>284</v>
      </c>
      <c r="E312" s="298">
        <f>E316</f>
        <v>1.3</v>
      </c>
      <c r="F312" s="298">
        <f t="shared" ref="F312:AQ312" si="665">F316</f>
        <v>0</v>
      </c>
      <c r="G312" s="298">
        <f t="shared" si="665"/>
        <v>0</v>
      </c>
      <c r="H312" s="298">
        <f t="shared" si="665"/>
        <v>0</v>
      </c>
      <c r="I312" s="298">
        <f t="shared" si="665"/>
        <v>0</v>
      </c>
      <c r="J312" s="298">
        <f t="shared" si="665"/>
        <v>0</v>
      </c>
      <c r="K312" s="298">
        <f t="shared" si="665"/>
        <v>0</v>
      </c>
      <c r="L312" s="298">
        <f t="shared" si="665"/>
        <v>0</v>
      </c>
      <c r="M312" s="298">
        <f t="shared" si="665"/>
        <v>0</v>
      </c>
      <c r="N312" s="298">
        <f t="shared" si="665"/>
        <v>0</v>
      </c>
      <c r="O312" s="298">
        <f t="shared" si="665"/>
        <v>0</v>
      </c>
      <c r="P312" s="298">
        <f t="shared" si="665"/>
        <v>0</v>
      </c>
      <c r="Q312" s="298">
        <f t="shared" si="665"/>
        <v>0</v>
      </c>
      <c r="R312" s="298">
        <f t="shared" si="665"/>
        <v>0</v>
      </c>
      <c r="S312" s="298">
        <f t="shared" si="665"/>
        <v>0</v>
      </c>
      <c r="T312" s="298">
        <f t="shared" si="665"/>
        <v>0</v>
      </c>
      <c r="U312" s="298">
        <f t="shared" si="665"/>
        <v>0</v>
      </c>
      <c r="V312" s="298">
        <f t="shared" si="665"/>
        <v>0</v>
      </c>
      <c r="W312" s="298">
        <f t="shared" si="665"/>
        <v>0</v>
      </c>
      <c r="X312" s="298">
        <f t="shared" si="665"/>
        <v>0</v>
      </c>
      <c r="Y312" s="298">
        <f t="shared" si="665"/>
        <v>0</v>
      </c>
      <c r="Z312" s="298">
        <f t="shared" si="665"/>
        <v>0</v>
      </c>
      <c r="AA312" s="298">
        <f t="shared" si="665"/>
        <v>0</v>
      </c>
      <c r="AB312" s="298">
        <f t="shared" si="665"/>
        <v>0</v>
      </c>
      <c r="AC312" s="298">
        <f t="shared" si="665"/>
        <v>0</v>
      </c>
      <c r="AD312" s="298">
        <f t="shared" si="665"/>
        <v>0</v>
      </c>
      <c r="AE312" s="298">
        <f t="shared" si="665"/>
        <v>0</v>
      </c>
      <c r="AF312" s="298">
        <f t="shared" si="665"/>
        <v>0</v>
      </c>
      <c r="AG312" s="298">
        <f t="shared" si="665"/>
        <v>0</v>
      </c>
      <c r="AH312" s="298">
        <f t="shared" si="665"/>
        <v>0</v>
      </c>
      <c r="AI312" s="298">
        <f t="shared" si="665"/>
        <v>1.3</v>
      </c>
      <c r="AJ312" s="298">
        <f t="shared" si="665"/>
        <v>0</v>
      </c>
      <c r="AK312" s="298">
        <f t="shared" si="665"/>
        <v>0</v>
      </c>
      <c r="AL312" s="298">
        <f t="shared" si="665"/>
        <v>0</v>
      </c>
      <c r="AM312" s="298">
        <f t="shared" si="665"/>
        <v>0</v>
      </c>
      <c r="AN312" s="298">
        <f t="shared" si="665"/>
        <v>0</v>
      </c>
      <c r="AO312" s="298">
        <f t="shared" si="665"/>
        <v>0</v>
      </c>
      <c r="AP312" s="298">
        <f t="shared" si="665"/>
        <v>0</v>
      </c>
      <c r="AQ312" s="298">
        <f t="shared" si="665"/>
        <v>0</v>
      </c>
      <c r="AR312" s="226"/>
    </row>
    <row r="313" spans="1:44" s="151" customFormat="1" ht="399" customHeight="1">
      <c r="A313" s="695"/>
      <c r="B313" s="656"/>
      <c r="C313" s="656"/>
      <c r="D313" s="302" t="s">
        <v>292</v>
      </c>
      <c r="E313" s="306">
        <f t="shared" si="624"/>
        <v>0</v>
      </c>
      <c r="F313" s="306">
        <f t="shared" si="624"/>
        <v>0</v>
      </c>
      <c r="G313" s="306"/>
      <c r="H313" s="306">
        <f t="shared" ref="H313" si="666">H320</f>
        <v>0</v>
      </c>
      <c r="I313" s="306">
        <f t="shared" ref="I313:AG313" si="667">I320</f>
        <v>0</v>
      </c>
      <c r="J313" s="306"/>
      <c r="K313" s="306">
        <f t="shared" si="667"/>
        <v>0</v>
      </c>
      <c r="L313" s="306">
        <f t="shared" si="667"/>
        <v>0</v>
      </c>
      <c r="M313" s="306"/>
      <c r="N313" s="306">
        <f t="shared" si="667"/>
        <v>0</v>
      </c>
      <c r="O313" s="306">
        <f t="shared" si="667"/>
        <v>0</v>
      </c>
      <c r="P313" s="306"/>
      <c r="Q313" s="306">
        <f t="shared" si="667"/>
        <v>0</v>
      </c>
      <c r="R313" s="306">
        <f t="shared" si="667"/>
        <v>0</v>
      </c>
      <c r="S313" s="306"/>
      <c r="T313" s="306">
        <f t="shared" si="667"/>
        <v>0</v>
      </c>
      <c r="U313" s="306">
        <f t="shared" si="667"/>
        <v>0</v>
      </c>
      <c r="V313" s="306"/>
      <c r="W313" s="306">
        <f t="shared" si="667"/>
        <v>0</v>
      </c>
      <c r="X313" s="306">
        <f t="shared" si="667"/>
        <v>0</v>
      </c>
      <c r="Y313" s="306"/>
      <c r="Z313" s="306">
        <f t="shared" si="667"/>
        <v>0</v>
      </c>
      <c r="AA313" s="306">
        <f t="shared" si="667"/>
        <v>0</v>
      </c>
      <c r="AB313" s="306"/>
      <c r="AC313" s="306"/>
      <c r="AD313" s="306">
        <f t="shared" si="667"/>
        <v>0</v>
      </c>
      <c r="AE313" s="306"/>
      <c r="AF313" s="306">
        <f t="shared" si="667"/>
        <v>0</v>
      </c>
      <c r="AG313" s="306">
        <f t="shared" si="667"/>
        <v>0</v>
      </c>
      <c r="AH313" s="306"/>
      <c r="AI313" s="306">
        <f t="shared" si="663"/>
        <v>0</v>
      </c>
      <c r="AJ313" s="306">
        <f t="shared" si="663"/>
        <v>0</v>
      </c>
      <c r="AK313" s="306"/>
      <c r="AL313" s="306"/>
      <c r="AM313" s="223"/>
      <c r="AN313" s="306"/>
      <c r="AO313" s="306">
        <f t="shared" ref="AO313:AP314" si="668">AO320</f>
        <v>0</v>
      </c>
      <c r="AP313" s="306">
        <f t="shared" si="668"/>
        <v>0</v>
      </c>
      <c r="AQ313" s="306"/>
      <c r="AR313" s="236"/>
    </row>
    <row r="314" spans="1:44" s="151" customFormat="1" ht="114.75" customHeight="1">
      <c r="A314" s="695"/>
      <c r="B314" s="656"/>
      <c r="C314" s="656"/>
      <c r="D314" s="302" t="s">
        <v>285</v>
      </c>
      <c r="E314" s="306">
        <f t="shared" si="624"/>
        <v>0</v>
      </c>
      <c r="F314" s="306">
        <f t="shared" si="624"/>
        <v>0</v>
      </c>
      <c r="G314" s="306"/>
      <c r="H314" s="306">
        <f t="shared" ref="H314" si="669">H321</f>
        <v>0</v>
      </c>
      <c r="I314" s="306">
        <f t="shared" ref="I314:AG315" si="670">I321</f>
        <v>0</v>
      </c>
      <c r="J314" s="306"/>
      <c r="K314" s="306">
        <f t="shared" si="670"/>
        <v>0</v>
      </c>
      <c r="L314" s="306">
        <f t="shared" si="670"/>
        <v>0</v>
      </c>
      <c r="M314" s="306"/>
      <c r="N314" s="306">
        <f t="shared" si="670"/>
        <v>0</v>
      </c>
      <c r="O314" s="306">
        <f t="shared" si="670"/>
        <v>0</v>
      </c>
      <c r="P314" s="306"/>
      <c r="Q314" s="306">
        <f t="shared" si="670"/>
        <v>0</v>
      </c>
      <c r="R314" s="306">
        <f t="shared" si="670"/>
        <v>0</v>
      </c>
      <c r="S314" s="306"/>
      <c r="T314" s="306">
        <f t="shared" si="670"/>
        <v>0</v>
      </c>
      <c r="U314" s="306">
        <f t="shared" si="670"/>
        <v>0</v>
      </c>
      <c r="V314" s="306"/>
      <c r="W314" s="306">
        <f t="shared" si="670"/>
        <v>0</v>
      </c>
      <c r="X314" s="306">
        <f t="shared" si="670"/>
        <v>0</v>
      </c>
      <c r="Y314" s="306"/>
      <c r="Z314" s="306">
        <f t="shared" si="670"/>
        <v>0</v>
      </c>
      <c r="AA314" s="306">
        <f t="shared" si="670"/>
        <v>0</v>
      </c>
      <c r="AB314" s="306"/>
      <c r="AC314" s="306"/>
      <c r="AD314" s="306">
        <f t="shared" si="670"/>
        <v>0</v>
      </c>
      <c r="AE314" s="306"/>
      <c r="AF314" s="306">
        <f t="shared" si="670"/>
        <v>0</v>
      </c>
      <c r="AG314" s="306">
        <f t="shared" si="670"/>
        <v>0</v>
      </c>
      <c r="AH314" s="306"/>
      <c r="AI314" s="306">
        <f t="shared" si="663"/>
        <v>0</v>
      </c>
      <c r="AJ314" s="306">
        <f t="shared" si="663"/>
        <v>0</v>
      </c>
      <c r="AK314" s="306"/>
      <c r="AL314" s="306"/>
      <c r="AM314" s="223"/>
      <c r="AN314" s="306"/>
      <c r="AO314" s="306">
        <f t="shared" si="668"/>
        <v>0</v>
      </c>
      <c r="AP314" s="306">
        <f t="shared" si="668"/>
        <v>0</v>
      </c>
      <c r="AQ314" s="306"/>
      <c r="AR314" s="236"/>
    </row>
    <row r="315" spans="1:44" s="151" customFormat="1" ht="114.75" customHeight="1" thickBot="1">
      <c r="A315" s="751"/>
      <c r="B315" s="657"/>
      <c r="C315" s="657"/>
      <c r="D315" s="305" t="s">
        <v>43</v>
      </c>
      <c r="E315" s="306">
        <f t="shared" si="624"/>
        <v>0</v>
      </c>
      <c r="F315" s="306">
        <f t="shared" si="624"/>
        <v>0</v>
      </c>
      <c r="G315" s="229"/>
      <c r="H315" s="229">
        <f t="shared" ref="H315" si="671">H322</f>
        <v>0</v>
      </c>
      <c r="I315" s="229">
        <f t="shared" ref="I315" si="672">I322</f>
        <v>0</v>
      </c>
      <c r="J315" s="229"/>
      <c r="K315" s="229">
        <f t="shared" si="670"/>
        <v>0</v>
      </c>
      <c r="L315" s="229">
        <f t="shared" si="670"/>
        <v>0</v>
      </c>
      <c r="M315" s="229"/>
      <c r="N315" s="229">
        <f t="shared" si="670"/>
        <v>0</v>
      </c>
      <c r="O315" s="229">
        <f t="shared" si="670"/>
        <v>0</v>
      </c>
      <c r="P315" s="229"/>
      <c r="Q315" s="229">
        <f t="shared" si="670"/>
        <v>0</v>
      </c>
      <c r="R315" s="229">
        <f t="shared" si="670"/>
        <v>0</v>
      </c>
      <c r="S315" s="229"/>
      <c r="T315" s="229">
        <f t="shared" si="670"/>
        <v>0</v>
      </c>
      <c r="U315" s="229">
        <f t="shared" si="670"/>
        <v>0</v>
      </c>
      <c r="V315" s="229"/>
      <c r="W315" s="229">
        <f t="shared" si="670"/>
        <v>0</v>
      </c>
      <c r="X315" s="229">
        <f t="shared" si="670"/>
        <v>0</v>
      </c>
      <c r="Y315" s="229"/>
      <c r="Z315" s="229">
        <f t="shared" si="670"/>
        <v>0</v>
      </c>
      <c r="AA315" s="229">
        <f t="shared" si="670"/>
        <v>0</v>
      </c>
      <c r="AB315" s="229"/>
      <c r="AC315" s="229"/>
      <c r="AD315" s="229">
        <f t="shared" si="670"/>
        <v>0</v>
      </c>
      <c r="AE315" s="229"/>
      <c r="AF315" s="229">
        <f t="shared" si="670"/>
        <v>0</v>
      </c>
      <c r="AG315" s="229">
        <f t="shared" si="670"/>
        <v>0</v>
      </c>
      <c r="AH315" s="229"/>
      <c r="AI315" s="229">
        <f>AI322</f>
        <v>0</v>
      </c>
      <c r="AJ315" s="229">
        <f t="shared" ref="AJ315" si="673">AJ322</f>
        <v>0</v>
      </c>
      <c r="AK315" s="229"/>
      <c r="AL315" s="229"/>
      <c r="AM315" s="228"/>
      <c r="AN315" s="229"/>
      <c r="AO315" s="229">
        <f>AO322</f>
        <v>0</v>
      </c>
      <c r="AP315" s="229">
        <f>AP322</f>
        <v>0</v>
      </c>
      <c r="AQ315" s="229"/>
      <c r="AR315" s="237"/>
    </row>
    <row r="316" spans="1:44" s="151" customFormat="1" ht="114.75" customHeight="1">
      <c r="A316" s="694" t="s">
        <v>347</v>
      </c>
      <c r="B316" s="655" t="s">
        <v>348</v>
      </c>
      <c r="C316" s="655" t="s">
        <v>336</v>
      </c>
      <c r="D316" s="303" t="s">
        <v>41</v>
      </c>
      <c r="E316" s="219">
        <f t="shared" si="624"/>
        <v>1.3</v>
      </c>
      <c r="F316" s="219">
        <f t="shared" si="624"/>
        <v>0</v>
      </c>
      <c r="G316" s="221">
        <v>0</v>
      </c>
      <c r="H316" s="219">
        <f t="shared" ref="H316:I316" si="674">H317+H318+H319+H321+H322</f>
        <v>0</v>
      </c>
      <c r="I316" s="219">
        <f t="shared" si="674"/>
        <v>0</v>
      </c>
      <c r="J316" s="238"/>
      <c r="K316" s="219">
        <f t="shared" ref="K316" si="675">K317+K318+K319+K321+K322</f>
        <v>0</v>
      </c>
      <c r="L316" s="238"/>
      <c r="M316" s="219"/>
      <c r="N316" s="238"/>
      <c r="O316" s="219">
        <f t="shared" ref="O316" si="676">O317+O318+O319+O321+O322</f>
        <v>0</v>
      </c>
      <c r="P316" s="219"/>
      <c r="Q316" s="219">
        <f t="shared" ref="Q316" si="677">Q317+Q318+Q319+Q321+Q322</f>
        <v>0</v>
      </c>
      <c r="R316" s="238">
        <f t="shared" ref="R316" si="678">R319</f>
        <v>0</v>
      </c>
      <c r="S316" s="219"/>
      <c r="T316" s="306">
        <v>0</v>
      </c>
      <c r="U316" s="219">
        <f t="shared" ref="U316" si="679">U317+U318+U319+U321+U322</f>
        <v>0</v>
      </c>
      <c r="V316" s="219"/>
      <c r="W316" s="219">
        <f t="shared" ref="W316" si="680">W317+W318+W319+W321+W322</f>
        <v>0</v>
      </c>
      <c r="X316" s="238">
        <f t="shared" ref="X316" si="681">X319</f>
        <v>0</v>
      </c>
      <c r="Y316" s="219"/>
      <c r="Z316" s="238">
        <f t="shared" ref="Z316" si="682">Z319</f>
        <v>0</v>
      </c>
      <c r="AA316" s="219">
        <f t="shared" ref="AA316" si="683">AA317+AA318+AA319+AA321+AA322</f>
        <v>0</v>
      </c>
      <c r="AB316" s="219"/>
      <c r="AC316" s="219">
        <f t="shared" ref="AC316" si="684">AC317+AC318+AC319+AC321+AC322</f>
        <v>0</v>
      </c>
      <c r="AD316" s="238"/>
      <c r="AE316" s="219"/>
      <c r="AF316" s="238">
        <f t="shared" ref="AF316" si="685">AF319</f>
        <v>0</v>
      </c>
      <c r="AG316" s="219">
        <f t="shared" ref="AG316" si="686">AG317+AG318+AG319+AG321+AG322</f>
        <v>0</v>
      </c>
      <c r="AH316" s="219"/>
      <c r="AI316" s="219">
        <f>AI317+AI318+AI319+AI321+AI322</f>
        <v>1.3</v>
      </c>
      <c r="AJ316" s="238"/>
      <c r="AK316" s="220"/>
      <c r="AL316" s="238">
        <f>AL319</f>
        <v>0</v>
      </c>
      <c r="AM316" s="238"/>
      <c r="AN316" s="219"/>
      <c r="AO316" s="219">
        <f>AO317+AO318+AO319+AO321+AO322</f>
        <v>0</v>
      </c>
      <c r="AP316" s="219">
        <f>AP317+AP318+AP319+AP321+AP322</f>
        <v>0</v>
      </c>
      <c r="AQ316" s="221"/>
      <c r="AR316" s="281" t="s">
        <v>348</v>
      </c>
    </row>
    <row r="317" spans="1:44" s="151" customFormat="1" ht="114.75" customHeight="1">
      <c r="A317" s="695"/>
      <c r="B317" s="656"/>
      <c r="C317" s="656"/>
      <c r="D317" s="304" t="s">
        <v>37</v>
      </c>
      <c r="E317" s="306">
        <f t="shared" si="624"/>
        <v>0</v>
      </c>
      <c r="F317" s="306">
        <f t="shared" si="624"/>
        <v>0</v>
      </c>
      <c r="G317" s="220"/>
      <c r="H317" s="306"/>
      <c r="I317" s="306"/>
      <c r="J317" s="223"/>
      <c r="K317" s="306"/>
      <c r="L317" s="223"/>
      <c r="M317" s="306"/>
      <c r="N317" s="223"/>
      <c r="O317" s="306"/>
      <c r="P317" s="306"/>
      <c r="Q317" s="306"/>
      <c r="R317" s="223"/>
      <c r="S317" s="306"/>
      <c r="T317" s="223"/>
      <c r="U317" s="306"/>
      <c r="V317" s="306"/>
      <c r="W317" s="306"/>
      <c r="X317" s="223"/>
      <c r="Y317" s="306"/>
      <c r="Z317" s="223"/>
      <c r="AA317" s="306"/>
      <c r="AB317" s="306"/>
      <c r="AC317" s="306"/>
      <c r="AD317" s="223"/>
      <c r="AE317" s="306"/>
      <c r="AF317" s="223"/>
      <c r="AG317" s="306"/>
      <c r="AH317" s="306"/>
      <c r="AI317" s="306"/>
      <c r="AJ317" s="223"/>
      <c r="AK317" s="306"/>
      <c r="AL317" s="306"/>
      <c r="AM317" s="223"/>
      <c r="AN317" s="306"/>
      <c r="AO317" s="306"/>
      <c r="AP317" s="306"/>
      <c r="AQ317" s="306"/>
      <c r="AR317" s="226"/>
    </row>
    <row r="318" spans="1:44" s="151" customFormat="1" ht="114.75" customHeight="1" thickBot="1">
      <c r="A318" s="695"/>
      <c r="B318" s="656"/>
      <c r="C318" s="656"/>
      <c r="D318" s="302" t="s">
        <v>2</v>
      </c>
      <c r="E318" s="306">
        <f t="shared" si="624"/>
        <v>0</v>
      </c>
      <c r="F318" s="306">
        <f t="shared" si="624"/>
        <v>0</v>
      </c>
      <c r="G318" s="220"/>
      <c r="H318" s="306"/>
      <c r="I318" s="306"/>
      <c r="J318" s="223"/>
      <c r="K318" s="306"/>
      <c r="L318" s="223"/>
      <c r="M318" s="306"/>
      <c r="N318" s="223"/>
      <c r="O318" s="306"/>
      <c r="P318" s="306"/>
      <c r="Q318" s="306"/>
      <c r="R318" s="223"/>
      <c r="S318" s="306"/>
      <c r="T318" s="223"/>
      <c r="U318" s="306"/>
      <c r="V318" s="306"/>
      <c r="W318" s="306"/>
      <c r="X318" s="223"/>
      <c r="Y318" s="306"/>
      <c r="Z318" s="223"/>
      <c r="AA318" s="306"/>
      <c r="AB318" s="306"/>
      <c r="AC318" s="306"/>
      <c r="AD318" s="223"/>
      <c r="AE318" s="306"/>
      <c r="AF318" s="223"/>
      <c r="AG318" s="306"/>
      <c r="AH318" s="306"/>
      <c r="AI318" s="306"/>
      <c r="AJ318" s="223"/>
      <c r="AK318" s="306"/>
      <c r="AL318" s="306"/>
      <c r="AM318" s="223"/>
      <c r="AN318" s="306"/>
      <c r="AO318" s="306"/>
      <c r="AP318" s="306"/>
      <c r="AQ318" s="306"/>
      <c r="AR318" s="226"/>
    </row>
    <row r="319" spans="1:44" s="151" customFormat="1" ht="114.75" customHeight="1" thickBot="1">
      <c r="A319" s="695"/>
      <c r="B319" s="656"/>
      <c r="C319" s="656"/>
      <c r="D319" s="302" t="s">
        <v>284</v>
      </c>
      <c r="E319" s="298">
        <f t="shared" ref="E319" si="687">H319+K319+N319+Q319+T319+W319+Z319+AC319+AF319+AI319+AL319+AO319</f>
        <v>1.3</v>
      </c>
      <c r="F319" s="298">
        <f t="shared" ref="F319" si="688">I319+L319+O319+R319+U319+X319+AA319+AD319+AG319+AJ319+AM319+AP319</f>
        <v>0</v>
      </c>
      <c r="G319" s="221">
        <f>F319/E319*1</f>
        <v>0</v>
      </c>
      <c r="H319" s="306">
        <f>H326</f>
        <v>0</v>
      </c>
      <c r="I319" s="306">
        <f t="shared" ref="I319:AG319" si="689">I326</f>
        <v>0</v>
      </c>
      <c r="J319" s="306"/>
      <c r="K319" s="306">
        <f t="shared" si="689"/>
        <v>0</v>
      </c>
      <c r="L319" s="306">
        <f t="shared" si="689"/>
        <v>0</v>
      </c>
      <c r="M319" s="306"/>
      <c r="N319" s="306">
        <f t="shared" si="689"/>
        <v>0</v>
      </c>
      <c r="O319" s="306">
        <f t="shared" si="689"/>
        <v>0</v>
      </c>
      <c r="P319" s="306"/>
      <c r="Q319" s="306">
        <f t="shared" si="689"/>
        <v>0</v>
      </c>
      <c r="R319" s="306">
        <f t="shared" si="689"/>
        <v>0</v>
      </c>
      <c r="S319" s="306"/>
      <c r="T319" s="306"/>
      <c r="U319" s="306">
        <f t="shared" si="689"/>
        <v>0</v>
      </c>
      <c r="V319" s="306"/>
      <c r="W319" s="306"/>
      <c r="X319" s="306">
        <f t="shared" si="689"/>
        <v>0</v>
      </c>
      <c r="Y319" s="306"/>
      <c r="Z319" s="306"/>
      <c r="AA319" s="306">
        <f t="shared" si="689"/>
        <v>0</v>
      </c>
      <c r="AB319" s="306"/>
      <c r="AC319" s="306"/>
      <c r="AD319" s="306">
        <f t="shared" si="689"/>
        <v>0</v>
      </c>
      <c r="AE319" s="306"/>
      <c r="AF319" s="306">
        <v>0</v>
      </c>
      <c r="AG319" s="306">
        <f t="shared" si="689"/>
        <v>0</v>
      </c>
      <c r="AH319" s="306"/>
      <c r="AI319" s="306">
        <v>1.3</v>
      </c>
      <c r="AJ319" s="306">
        <f>AJ326</f>
        <v>0</v>
      </c>
      <c r="AK319" s="220">
        <v>0</v>
      </c>
      <c r="AL319" s="306">
        <v>0</v>
      </c>
      <c r="AM319" s="306">
        <f>AM326</f>
        <v>0</v>
      </c>
      <c r="AN319" s="220">
        <v>0</v>
      </c>
      <c r="AO319" s="306">
        <v>0</v>
      </c>
      <c r="AP319" s="306">
        <f>AP326</f>
        <v>0</v>
      </c>
      <c r="AQ319" s="221">
        <v>0</v>
      </c>
      <c r="AR319" s="281" t="s">
        <v>348</v>
      </c>
    </row>
    <row r="320" spans="1:44" s="151" customFormat="1" ht="391.5" customHeight="1">
      <c r="A320" s="695"/>
      <c r="B320" s="656"/>
      <c r="C320" s="656"/>
      <c r="D320" s="302" t="s">
        <v>292</v>
      </c>
      <c r="E320" s="219">
        <f t="shared" si="624"/>
        <v>0</v>
      </c>
      <c r="F320" s="219">
        <f t="shared" si="624"/>
        <v>0</v>
      </c>
      <c r="G320" s="306"/>
      <c r="H320" s="306"/>
      <c r="I320" s="306"/>
      <c r="J320" s="223"/>
      <c r="K320" s="306"/>
      <c r="L320" s="223"/>
      <c r="M320" s="306"/>
      <c r="N320" s="223"/>
      <c r="O320" s="306"/>
      <c r="P320" s="306"/>
      <c r="Q320" s="306"/>
      <c r="R320" s="223"/>
      <c r="S320" s="306"/>
      <c r="T320" s="223"/>
      <c r="U320" s="306"/>
      <c r="V320" s="306"/>
      <c r="W320" s="306"/>
      <c r="X320" s="223"/>
      <c r="Y320" s="306"/>
      <c r="Z320" s="223"/>
      <c r="AA320" s="306"/>
      <c r="AB320" s="306"/>
      <c r="AC320" s="306"/>
      <c r="AD320" s="223"/>
      <c r="AE320" s="306"/>
      <c r="AF320" s="223"/>
      <c r="AG320" s="306"/>
      <c r="AH320" s="306"/>
      <c r="AI320" s="306"/>
      <c r="AJ320" s="223"/>
      <c r="AK320" s="306"/>
      <c r="AL320" s="306"/>
      <c r="AM320" s="223"/>
      <c r="AN320" s="306"/>
      <c r="AO320" s="306"/>
      <c r="AP320" s="306"/>
      <c r="AQ320" s="306"/>
      <c r="AR320" s="226"/>
    </row>
    <row r="321" spans="1:44" s="151" customFormat="1" ht="273" customHeight="1">
      <c r="A321" s="695"/>
      <c r="B321" s="656"/>
      <c r="C321" s="656"/>
      <c r="D321" s="302" t="s">
        <v>285</v>
      </c>
      <c r="E321" s="306">
        <f t="shared" si="624"/>
        <v>0</v>
      </c>
      <c r="F321" s="306">
        <f t="shared" si="624"/>
        <v>0</v>
      </c>
      <c r="G321" s="306"/>
      <c r="H321" s="306"/>
      <c r="I321" s="306"/>
      <c r="J321" s="223"/>
      <c r="K321" s="306"/>
      <c r="L321" s="223"/>
      <c r="M321" s="306"/>
      <c r="N321" s="223"/>
      <c r="O321" s="306"/>
      <c r="P321" s="306"/>
      <c r="Q321" s="306"/>
      <c r="R321" s="223"/>
      <c r="S321" s="306"/>
      <c r="T321" s="223"/>
      <c r="U321" s="306"/>
      <c r="V321" s="306"/>
      <c r="W321" s="306"/>
      <c r="X321" s="223"/>
      <c r="Y321" s="306"/>
      <c r="Z321" s="223"/>
      <c r="AA321" s="306"/>
      <c r="AB321" s="306"/>
      <c r="AC321" s="306"/>
      <c r="AD321" s="223"/>
      <c r="AE321" s="306"/>
      <c r="AF321" s="223"/>
      <c r="AG321" s="306"/>
      <c r="AH321" s="306"/>
      <c r="AI321" s="306"/>
      <c r="AJ321" s="223"/>
      <c r="AK321" s="306"/>
      <c r="AL321" s="306"/>
      <c r="AM321" s="223"/>
      <c r="AN321" s="306"/>
      <c r="AO321" s="306"/>
      <c r="AP321" s="306"/>
      <c r="AQ321" s="306"/>
      <c r="AR321" s="226"/>
    </row>
    <row r="322" spans="1:44" s="151" customFormat="1" ht="114.75" customHeight="1" thickBot="1">
      <c r="A322" s="695"/>
      <c r="B322" s="656"/>
      <c r="C322" s="656"/>
      <c r="D322" s="304" t="s">
        <v>43</v>
      </c>
      <c r="E322" s="306">
        <f t="shared" si="624"/>
        <v>0</v>
      </c>
      <c r="F322" s="306">
        <f t="shared" si="624"/>
        <v>0</v>
      </c>
      <c r="G322" s="306"/>
      <c r="H322" s="306"/>
      <c r="I322" s="306"/>
      <c r="J322" s="223"/>
      <c r="K322" s="306"/>
      <c r="L322" s="223"/>
      <c r="M322" s="229"/>
      <c r="N322" s="223"/>
      <c r="O322" s="306"/>
      <c r="P322" s="229"/>
      <c r="Q322" s="306"/>
      <c r="R322" s="223"/>
      <c r="S322" s="229"/>
      <c r="T322" s="223"/>
      <c r="U322" s="306"/>
      <c r="V322" s="229"/>
      <c r="W322" s="306"/>
      <c r="X322" s="223"/>
      <c r="Y322" s="229"/>
      <c r="Z322" s="223"/>
      <c r="AA322" s="306"/>
      <c r="AB322" s="229"/>
      <c r="AC322" s="306"/>
      <c r="AD322" s="223"/>
      <c r="AE322" s="229"/>
      <c r="AF322" s="223"/>
      <c r="AG322" s="306"/>
      <c r="AH322" s="229"/>
      <c r="AI322" s="306"/>
      <c r="AJ322" s="223"/>
      <c r="AK322" s="229"/>
      <c r="AL322" s="306"/>
      <c r="AM322" s="223"/>
      <c r="AN322" s="229"/>
      <c r="AO322" s="306"/>
      <c r="AP322" s="306"/>
      <c r="AQ322" s="229"/>
      <c r="AR322" s="226"/>
    </row>
    <row r="323" spans="1:44" s="151" customFormat="1" ht="312.75" customHeight="1">
      <c r="A323" s="319" t="s">
        <v>349</v>
      </c>
      <c r="B323" s="233" t="s">
        <v>350</v>
      </c>
      <c r="C323" s="656"/>
      <c r="D323" s="233" t="s">
        <v>331</v>
      </c>
      <c r="E323" s="755" t="s">
        <v>351</v>
      </c>
      <c r="F323" s="755"/>
      <c r="G323" s="755"/>
      <c r="H323" s="755"/>
      <c r="I323" s="755"/>
      <c r="J323" s="755"/>
      <c r="K323" s="755"/>
      <c r="L323" s="755"/>
      <c r="M323" s="755"/>
      <c r="N323" s="755"/>
      <c r="O323" s="755"/>
      <c r="P323" s="755"/>
      <c r="Q323" s="755"/>
      <c r="R323" s="755"/>
      <c r="S323" s="755"/>
      <c r="T323" s="755"/>
      <c r="U323" s="755"/>
      <c r="V323" s="755"/>
      <c r="W323" s="755"/>
      <c r="X323" s="755"/>
      <c r="Y323" s="755"/>
      <c r="Z323" s="755"/>
      <c r="AA323" s="755"/>
      <c r="AB323" s="755"/>
      <c r="AC323" s="755"/>
      <c r="AD323" s="755"/>
      <c r="AE323" s="755"/>
      <c r="AF323" s="755"/>
      <c r="AG323" s="755"/>
      <c r="AH323" s="755"/>
      <c r="AI323" s="755"/>
      <c r="AJ323" s="755"/>
      <c r="AK323" s="755"/>
      <c r="AL323" s="755"/>
      <c r="AM323" s="755"/>
      <c r="AN323" s="755"/>
      <c r="AO323" s="755"/>
      <c r="AP323" s="755"/>
      <c r="AQ323" s="755"/>
      <c r="AR323" s="756"/>
    </row>
    <row r="324" spans="1:44" s="151" customFormat="1" ht="183.75" customHeight="1" thickBot="1">
      <c r="A324" s="320" t="s">
        <v>352</v>
      </c>
      <c r="B324" s="241" t="s">
        <v>353</v>
      </c>
      <c r="C324" s="657"/>
      <c r="D324" s="241" t="s">
        <v>331</v>
      </c>
      <c r="E324" s="757" t="s">
        <v>351</v>
      </c>
      <c r="F324" s="757"/>
      <c r="G324" s="757"/>
      <c r="H324" s="757"/>
      <c r="I324" s="757"/>
      <c r="J324" s="757"/>
      <c r="K324" s="757"/>
      <c r="L324" s="757"/>
      <c r="M324" s="757"/>
      <c r="N324" s="757"/>
      <c r="O324" s="757"/>
      <c r="P324" s="757"/>
      <c r="Q324" s="757"/>
      <c r="R324" s="757"/>
      <c r="S324" s="757"/>
      <c r="T324" s="757"/>
      <c r="U324" s="757"/>
      <c r="V324" s="757"/>
      <c r="W324" s="757"/>
      <c r="X324" s="757"/>
      <c r="Y324" s="757"/>
      <c r="Z324" s="757"/>
      <c r="AA324" s="757"/>
      <c r="AB324" s="757"/>
      <c r="AC324" s="757"/>
      <c r="AD324" s="757"/>
      <c r="AE324" s="757"/>
      <c r="AF324" s="757"/>
      <c r="AG324" s="757"/>
      <c r="AH324" s="757"/>
      <c r="AI324" s="757"/>
      <c r="AJ324" s="757"/>
      <c r="AK324" s="757"/>
      <c r="AL324" s="757"/>
      <c r="AM324" s="757"/>
      <c r="AN324" s="757"/>
      <c r="AO324" s="757"/>
      <c r="AP324" s="757"/>
      <c r="AQ324" s="757"/>
      <c r="AR324" s="758"/>
    </row>
    <row r="325" spans="1:44" s="151" customFormat="1" ht="114.75" customHeight="1">
      <c r="A325" s="753" t="s">
        <v>363</v>
      </c>
      <c r="B325" s="655" t="s">
        <v>354</v>
      </c>
      <c r="C325" s="655" t="s">
        <v>336</v>
      </c>
      <c r="D325" s="303" t="s">
        <v>41</v>
      </c>
      <c r="E325" s="219">
        <f>H325+K325+N325+Q325+T325+W325+Z325+AC325+AF325+AI325+AL325+AO325</f>
        <v>0</v>
      </c>
      <c r="F325" s="219">
        <f>I325+L325+O325+R325+U325+X325+AA325+AD325+AG325+AJ325+AM325+AP325</f>
        <v>0</v>
      </c>
      <c r="G325" s="231"/>
      <c r="H325" s="231"/>
      <c r="I325" s="231"/>
      <c r="J325" s="232"/>
      <c r="K325" s="231"/>
      <c r="L325" s="231"/>
      <c r="M325" s="232"/>
      <c r="N325" s="231"/>
      <c r="O325" s="231"/>
      <c r="P325" s="232"/>
      <c r="Q325" s="231"/>
      <c r="R325" s="231"/>
      <c r="S325" s="232"/>
      <c r="T325" s="231"/>
      <c r="U325" s="231"/>
      <c r="V325" s="232"/>
      <c r="W325" s="231"/>
      <c r="X325" s="231"/>
      <c r="Y325" s="232"/>
      <c r="Z325" s="231"/>
      <c r="AA325" s="232"/>
      <c r="AB325" s="232"/>
      <c r="AC325" s="231"/>
      <c r="AD325" s="232"/>
      <c r="AE325" s="232"/>
      <c r="AF325" s="231"/>
      <c r="AG325" s="232"/>
      <c r="AH325" s="232"/>
      <c r="AI325" s="231"/>
      <c r="AJ325" s="232"/>
      <c r="AK325" s="231"/>
      <c r="AL325" s="231"/>
      <c r="AM325" s="232"/>
      <c r="AN325" s="231"/>
      <c r="AO325" s="232"/>
      <c r="AP325" s="232"/>
      <c r="AQ325" s="231"/>
      <c r="AR325" s="321"/>
    </row>
    <row r="326" spans="1:44" s="151" customFormat="1" ht="114.75" customHeight="1">
      <c r="A326" s="754"/>
      <c r="B326" s="656"/>
      <c r="C326" s="656"/>
      <c r="D326" s="304" t="s">
        <v>37</v>
      </c>
      <c r="E326" s="306">
        <f>H326+K326+N326+Q326+T326+W326+Z326+AC326+AF326+AI326+AL326+AO326</f>
        <v>0</v>
      </c>
      <c r="F326" s="306">
        <f>I326+L326+O326+R326+U326+X326+AA326+AD326+AG326+AJ326+AM326+AP326</f>
        <v>0</v>
      </c>
      <c r="G326" s="225"/>
      <c r="H326" s="224"/>
      <c r="I326" s="224"/>
      <c r="J326" s="225"/>
      <c r="K326" s="224"/>
      <c r="L326" s="224"/>
      <c r="M326" s="225"/>
      <c r="N326" s="224"/>
      <c r="O326" s="224"/>
      <c r="P326" s="225"/>
      <c r="Q326" s="224"/>
      <c r="R326" s="224"/>
      <c r="S326" s="225"/>
      <c r="T326" s="224"/>
      <c r="U326" s="224"/>
      <c r="V326" s="225"/>
      <c r="W326" s="224"/>
      <c r="X326" s="224"/>
      <c r="Y326" s="225"/>
      <c r="Z326" s="224"/>
      <c r="AA326" s="225"/>
      <c r="AB326" s="225"/>
      <c r="AC326" s="224"/>
      <c r="AD326" s="225"/>
      <c r="AE326" s="225"/>
      <c r="AF326" s="224"/>
      <c r="AG326" s="225"/>
      <c r="AH326" s="225"/>
      <c r="AI326" s="224"/>
      <c r="AJ326" s="225"/>
      <c r="AK326" s="225"/>
      <c r="AL326" s="224"/>
      <c r="AM326" s="225"/>
      <c r="AN326" s="225"/>
      <c r="AO326" s="225"/>
      <c r="AP326" s="225"/>
      <c r="AQ326" s="225"/>
      <c r="AR326" s="322"/>
    </row>
    <row r="327" spans="1:44" s="151" customFormat="1" ht="114.75" customHeight="1">
      <c r="A327" s="754"/>
      <c r="B327" s="656"/>
      <c r="C327" s="656"/>
      <c r="D327" s="302" t="s">
        <v>2</v>
      </c>
      <c r="E327" s="306">
        <f t="shared" ref="E327:E331" si="690">H327+K327+N327+Q327+T327+W327+Z327+AC327+AF327+AI327+AL327+AO327</f>
        <v>0</v>
      </c>
      <c r="F327" s="306">
        <f t="shared" ref="F327:F331" si="691">I327+L327+O327+R327+U327+X327+AA327+AD327+AG327+AJ327+AM327+AP327</f>
        <v>0</v>
      </c>
      <c r="G327" s="225"/>
      <c r="H327" s="224"/>
      <c r="I327" s="224"/>
      <c r="J327" s="225"/>
      <c r="K327" s="224"/>
      <c r="L327" s="224"/>
      <c r="M327" s="225"/>
      <c r="N327" s="224"/>
      <c r="O327" s="224"/>
      <c r="P327" s="225"/>
      <c r="Q327" s="224"/>
      <c r="R327" s="224"/>
      <c r="S327" s="225"/>
      <c r="T327" s="224"/>
      <c r="U327" s="224"/>
      <c r="V327" s="225"/>
      <c r="W327" s="224"/>
      <c r="X327" s="224"/>
      <c r="Y327" s="225"/>
      <c r="Z327" s="224"/>
      <c r="AA327" s="225"/>
      <c r="AB327" s="225"/>
      <c r="AC327" s="224"/>
      <c r="AD327" s="225"/>
      <c r="AE327" s="225"/>
      <c r="AF327" s="224"/>
      <c r="AG327" s="225"/>
      <c r="AH327" s="225"/>
      <c r="AI327" s="224"/>
      <c r="AJ327" s="225"/>
      <c r="AK327" s="225"/>
      <c r="AL327" s="224"/>
      <c r="AM327" s="225"/>
      <c r="AN327" s="225"/>
      <c r="AO327" s="225"/>
      <c r="AP327" s="225"/>
      <c r="AQ327" s="225"/>
      <c r="AR327" s="322"/>
    </row>
    <row r="328" spans="1:44" s="151" customFormat="1" ht="114.75" customHeight="1" thickBot="1">
      <c r="A328" s="754"/>
      <c r="B328" s="656"/>
      <c r="C328" s="656"/>
      <c r="D328" s="302" t="s">
        <v>284</v>
      </c>
      <c r="E328" s="306">
        <f t="shared" si="690"/>
        <v>0</v>
      </c>
      <c r="F328" s="306">
        <f t="shared" si="691"/>
        <v>0</v>
      </c>
      <c r="G328" s="225"/>
      <c r="H328" s="224"/>
      <c r="I328" s="224"/>
      <c r="J328" s="225"/>
      <c r="K328" s="224"/>
      <c r="L328" s="224"/>
      <c r="M328" s="225"/>
      <c r="N328" s="224"/>
      <c r="O328" s="224"/>
      <c r="P328" s="225"/>
      <c r="Q328" s="224"/>
      <c r="R328" s="224"/>
      <c r="S328" s="225"/>
      <c r="T328" s="224"/>
      <c r="U328" s="224"/>
      <c r="V328" s="225"/>
      <c r="W328" s="224"/>
      <c r="X328" s="224"/>
      <c r="Y328" s="225"/>
      <c r="Z328" s="224"/>
      <c r="AA328" s="225"/>
      <c r="AB328" s="225"/>
      <c r="AC328" s="224"/>
      <c r="AD328" s="225"/>
      <c r="AE328" s="225"/>
      <c r="AF328" s="224"/>
      <c r="AG328" s="225"/>
      <c r="AH328" s="225"/>
      <c r="AI328" s="224"/>
      <c r="AJ328" s="225"/>
      <c r="AK328" s="225"/>
      <c r="AL328" s="224"/>
      <c r="AM328" s="225"/>
      <c r="AN328" s="225"/>
      <c r="AO328" s="225"/>
      <c r="AP328" s="225"/>
      <c r="AQ328" s="225"/>
      <c r="AR328" s="322"/>
    </row>
    <row r="329" spans="1:44" s="151" customFormat="1" ht="378.75" customHeight="1">
      <c r="A329" s="754"/>
      <c r="B329" s="656"/>
      <c r="C329" s="656"/>
      <c r="D329" s="302" t="s">
        <v>292</v>
      </c>
      <c r="E329" s="219">
        <f t="shared" si="690"/>
        <v>0</v>
      </c>
      <c r="F329" s="219">
        <f t="shared" si="691"/>
        <v>0</v>
      </c>
      <c r="G329" s="225"/>
      <c r="H329" s="224"/>
      <c r="I329" s="224"/>
      <c r="J329" s="225"/>
      <c r="K329" s="224"/>
      <c r="L329" s="224"/>
      <c r="M329" s="225"/>
      <c r="N329" s="224"/>
      <c r="O329" s="224"/>
      <c r="P329" s="225"/>
      <c r="Q329" s="224"/>
      <c r="R329" s="224"/>
      <c r="S329" s="225"/>
      <c r="T329" s="224"/>
      <c r="U329" s="224"/>
      <c r="V329" s="225"/>
      <c r="W329" s="224"/>
      <c r="X329" s="224"/>
      <c r="Y329" s="225"/>
      <c r="Z329" s="224"/>
      <c r="AA329" s="225"/>
      <c r="AB329" s="225"/>
      <c r="AC329" s="224"/>
      <c r="AD329" s="225"/>
      <c r="AE329" s="225"/>
      <c r="AF329" s="224"/>
      <c r="AG329" s="225"/>
      <c r="AH329" s="225"/>
      <c r="AI329" s="224"/>
      <c r="AJ329" s="225"/>
      <c r="AK329" s="225"/>
      <c r="AL329" s="224"/>
      <c r="AM329" s="225"/>
      <c r="AN329" s="225"/>
      <c r="AO329" s="225"/>
      <c r="AP329" s="225"/>
      <c r="AQ329" s="225"/>
      <c r="AR329" s="322"/>
    </row>
    <row r="330" spans="1:44" s="151" customFormat="1" ht="114.75" customHeight="1">
      <c r="A330" s="754"/>
      <c r="B330" s="656"/>
      <c r="C330" s="656"/>
      <c r="D330" s="302" t="s">
        <v>285</v>
      </c>
      <c r="E330" s="306">
        <f t="shared" si="690"/>
        <v>0</v>
      </c>
      <c r="F330" s="306">
        <f t="shared" si="691"/>
        <v>0</v>
      </c>
      <c r="G330" s="225"/>
      <c r="H330" s="224"/>
      <c r="I330" s="224"/>
      <c r="J330" s="225"/>
      <c r="K330" s="224"/>
      <c r="L330" s="224"/>
      <c r="M330" s="225"/>
      <c r="N330" s="224"/>
      <c r="O330" s="224"/>
      <c r="P330" s="225"/>
      <c r="Q330" s="224"/>
      <c r="R330" s="224"/>
      <c r="S330" s="225"/>
      <c r="T330" s="224"/>
      <c r="U330" s="224"/>
      <c r="V330" s="225"/>
      <c r="W330" s="224"/>
      <c r="X330" s="224"/>
      <c r="Y330" s="225"/>
      <c r="Z330" s="224"/>
      <c r="AA330" s="225"/>
      <c r="AB330" s="225"/>
      <c r="AC330" s="224"/>
      <c r="AD330" s="225"/>
      <c r="AE330" s="225"/>
      <c r="AF330" s="224"/>
      <c r="AG330" s="225"/>
      <c r="AH330" s="225"/>
      <c r="AI330" s="224"/>
      <c r="AJ330" s="225"/>
      <c r="AK330" s="225"/>
      <c r="AL330" s="224"/>
      <c r="AM330" s="225"/>
      <c r="AN330" s="225"/>
      <c r="AO330" s="225"/>
      <c r="AP330" s="225"/>
      <c r="AQ330" s="225"/>
      <c r="AR330" s="322"/>
    </row>
    <row r="331" spans="1:44" s="151" customFormat="1" ht="114.75" customHeight="1">
      <c r="A331" s="754"/>
      <c r="B331" s="656"/>
      <c r="C331" s="656"/>
      <c r="D331" s="304" t="s">
        <v>43</v>
      </c>
      <c r="E331" s="306">
        <f t="shared" si="690"/>
        <v>0</v>
      </c>
      <c r="F331" s="306">
        <f t="shared" si="691"/>
        <v>0</v>
      </c>
      <c r="G331" s="225"/>
      <c r="H331" s="224"/>
      <c r="I331" s="224"/>
      <c r="J331" s="225"/>
      <c r="K331" s="224"/>
      <c r="L331" s="224"/>
      <c r="M331" s="225"/>
      <c r="N331" s="224"/>
      <c r="O331" s="224"/>
      <c r="P331" s="225"/>
      <c r="Q331" s="224"/>
      <c r="R331" s="224"/>
      <c r="S331" s="225"/>
      <c r="T331" s="224"/>
      <c r="U331" s="224"/>
      <c r="V331" s="225"/>
      <c r="W331" s="224"/>
      <c r="X331" s="224"/>
      <c r="Y331" s="225"/>
      <c r="Z331" s="224"/>
      <c r="AA331" s="225"/>
      <c r="AB331" s="225"/>
      <c r="AC331" s="224"/>
      <c r="AD331" s="225"/>
      <c r="AE331" s="225"/>
      <c r="AF331" s="224"/>
      <c r="AG331" s="225"/>
      <c r="AH331" s="225"/>
      <c r="AI331" s="224"/>
      <c r="AJ331" s="225"/>
      <c r="AK331" s="225"/>
      <c r="AL331" s="224"/>
      <c r="AM331" s="225"/>
      <c r="AN331" s="225"/>
      <c r="AO331" s="225"/>
      <c r="AP331" s="225"/>
      <c r="AQ331" s="225"/>
      <c r="AR331" s="322"/>
    </row>
    <row r="332" spans="1:44" s="151" customFormat="1" ht="204.75" customHeight="1" thickBot="1">
      <c r="A332" s="320" t="s">
        <v>355</v>
      </c>
      <c r="B332" s="241" t="s">
        <v>356</v>
      </c>
      <c r="C332" s="657"/>
      <c r="D332" s="241" t="s">
        <v>331</v>
      </c>
      <c r="E332" s="759"/>
      <c r="F332" s="760"/>
      <c r="G332" s="760"/>
      <c r="H332" s="760"/>
      <c r="I332" s="760"/>
      <c r="J332" s="760"/>
      <c r="K332" s="760"/>
      <c r="L332" s="760"/>
      <c r="M332" s="760"/>
      <c r="N332" s="760"/>
      <c r="O332" s="760"/>
      <c r="P332" s="760"/>
      <c r="Q332" s="760"/>
      <c r="R332" s="760"/>
      <c r="S332" s="760"/>
      <c r="T332" s="760"/>
      <c r="U332" s="760"/>
      <c r="V332" s="760"/>
      <c r="W332" s="760"/>
      <c r="X332" s="760"/>
      <c r="Y332" s="760"/>
      <c r="Z332" s="760"/>
      <c r="AA332" s="760"/>
      <c r="AB332" s="760"/>
      <c r="AC332" s="760"/>
      <c r="AD332" s="760"/>
      <c r="AE332" s="760"/>
      <c r="AF332" s="760"/>
      <c r="AG332" s="760"/>
      <c r="AH332" s="760"/>
      <c r="AI332" s="760"/>
      <c r="AJ332" s="760"/>
      <c r="AK332" s="760"/>
      <c r="AL332" s="760"/>
      <c r="AM332" s="760"/>
      <c r="AN332" s="760"/>
      <c r="AO332" s="760"/>
      <c r="AP332" s="760"/>
      <c r="AQ332" s="760"/>
      <c r="AR332" s="761"/>
    </row>
    <row r="333" spans="1:44" s="151" customFormat="1" ht="83.25" customHeight="1">
      <c r="A333" s="694" t="s">
        <v>357</v>
      </c>
      <c r="B333" s="655" t="s">
        <v>358</v>
      </c>
      <c r="C333" s="655" t="s">
        <v>336</v>
      </c>
      <c r="D333" s="323" t="s">
        <v>325</v>
      </c>
      <c r="E333" s="740" t="s">
        <v>351</v>
      </c>
      <c r="F333" s="741"/>
      <c r="G333" s="741"/>
      <c r="H333" s="741"/>
      <c r="I333" s="741"/>
      <c r="J333" s="741"/>
      <c r="K333" s="741"/>
      <c r="L333" s="741"/>
      <c r="M333" s="741"/>
      <c r="N333" s="741"/>
      <c r="O333" s="741"/>
      <c r="P333" s="741"/>
      <c r="Q333" s="741"/>
      <c r="R333" s="741"/>
      <c r="S333" s="741"/>
      <c r="T333" s="741"/>
      <c r="U333" s="741"/>
      <c r="V333" s="741"/>
      <c r="W333" s="741"/>
      <c r="X333" s="741"/>
      <c r="Y333" s="741"/>
      <c r="Z333" s="741"/>
      <c r="AA333" s="741"/>
      <c r="AB333" s="741"/>
      <c r="AC333" s="741"/>
      <c r="AD333" s="741"/>
      <c r="AE333" s="741"/>
      <c r="AF333" s="741"/>
      <c r="AG333" s="741"/>
      <c r="AH333" s="741"/>
      <c r="AI333" s="741"/>
      <c r="AJ333" s="741"/>
      <c r="AK333" s="741"/>
      <c r="AL333" s="741"/>
      <c r="AM333" s="741"/>
      <c r="AN333" s="741"/>
      <c r="AO333" s="741"/>
      <c r="AP333" s="741"/>
      <c r="AQ333" s="741"/>
      <c r="AR333" s="742"/>
    </row>
    <row r="334" spans="1:44" s="151" customFormat="1" ht="155.25" customHeight="1">
      <c r="A334" s="695"/>
      <c r="B334" s="656"/>
      <c r="C334" s="656"/>
      <c r="D334" s="324" t="s">
        <v>37</v>
      </c>
      <c r="E334" s="743"/>
      <c r="F334" s="744"/>
      <c r="G334" s="744"/>
      <c r="H334" s="744"/>
      <c r="I334" s="744"/>
      <c r="J334" s="744"/>
      <c r="K334" s="744"/>
      <c r="L334" s="744"/>
      <c r="M334" s="744"/>
      <c r="N334" s="744"/>
      <c r="O334" s="744"/>
      <c r="P334" s="744"/>
      <c r="Q334" s="744"/>
      <c r="R334" s="744"/>
      <c r="S334" s="744"/>
      <c r="T334" s="744"/>
      <c r="U334" s="744"/>
      <c r="V334" s="744"/>
      <c r="W334" s="744"/>
      <c r="X334" s="744"/>
      <c r="Y334" s="744"/>
      <c r="Z334" s="744"/>
      <c r="AA334" s="744"/>
      <c r="AB334" s="744"/>
      <c r="AC334" s="744"/>
      <c r="AD334" s="744"/>
      <c r="AE334" s="744"/>
      <c r="AF334" s="744"/>
      <c r="AG334" s="744"/>
      <c r="AH334" s="744"/>
      <c r="AI334" s="744"/>
      <c r="AJ334" s="744"/>
      <c r="AK334" s="744"/>
      <c r="AL334" s="744"/>
      <c r="AM334" s="744"/>
      <c r="AN334" s="744"/>
      <c r="AO334" s="744"/>
      <c r="AP334" s="744"/>
      <c r="AQ334" s="744"/>
      <c r="AR334" s="745"/>
    </row>
    <row r="335" spans="1:44" s="151" customFormat="1" ht="114.75" customHeight="1">
      <c r="A335" s="695"/>
      <c r="B335" s="656"/>
      <c r="C335" s="656"/>
      <c r="D335" s="324" t="s">
        <v>2</v>
      </c>
      <c r="E335" s="743"/>
      <c r="F335" s="744"/>
      <c r="G335" s="744"/>
      <c r="H335" s="744"/>
      <c r="I335" s="744"/>
      <c r="J335" s="744"/>
      <c r="K335" s="744"/>
      <c r="L335" s="744"/>
      <c r="M335" s="744"/>
      <c r="N335" s="744"/>
      <c r="O335" s="744"/>
      <c r="P335" s="744"/>
      <c r="Q335" s="744"/>
      <c r="R335" s="744"/>
      <c r="S335" s="744"/>
      <c r="T335" s="744"/>
      <c r="U335" s="744"/>
      <c r="V335" s="744"/>
      <c r="W335" s="744"/>
      <c r="X335" s="744"/>
      <c r="Y335" s="744"/>
      <c r="Z335" s="744"/>
      <c r="AA335" s="744"/>
      <c r="AB335" s="744"/>
      <c r="AC335" s="744"/>
      <c r="AD335" s="744"/>
      <c r="AE335" s="744"/>
      <c r="AF335" s="744"/>
      <c r="AG335" s="744"/>
      <c r="AH335" s="744"/>
      <c r="AI335" s="744"/>
      <c r="AJ335" s="744"/>
      <c r="AK335" s="744"/>
      <c r="AL335" s="744"/>
      <c r="AM335" s="744"/>
      <c r="AN335" s="744"/>
      <c r="AO335" s="744"/>
      <c r="AP335" s="744"/>
      <c r="AQ335" s="744"/>
      <c r="AR335" s="745"/>
    </row>
    <row r="336" spans="1:44" s="151" customFormat="1" ht="114.75" customHeight="1">
      <c r="A336" s="695"/>
      <c r="B336" s="656"/>
      <c r="C336" s="656"/>
      <c r="D336" s="324" t="s">
        <v>284</v>
      </c>
      <c r="E336" s="743"/>
      <c r="F336" s="744"/>
      <c r="G336" s="744"/>
      <c r="H336" s="744"/>
      <c r="I336" s="744"/>
      <c r="J336" s="744"/>
      <c r="K336" s="744"/>
      <c r="L336" s="744"/>
      <c r="M336" s="744"/>
      <c r="N336" s="744"/>
      <c r="O336" s="744"/>
      <c r="P336" s="744"/>
      <c r="Q336" s="744"/>
      <c r="R336" s="744"/>
      <c r="S336" s="744"/>
      <c r="T336" s="744"/>
      <c r="U336" s="744"/>
      <c r="V336" s="744"/>
      <c r="W336" s="744"/>
      <c r="X336" s="744"/>
      <c r="Y336" s="744"/>
      <c r="Z336" s="744"/>
      <c r="AA336" s="744"/>
      <c r="AB336" s="744"/>
      <c r="AC336" s="744"/>
      <c r="AD336" s="744"/>
      <c r="AE336" s="744"/>
      <c r="AF336" s="744"/>
      <c r="AG336" s="744"/>
      <c r="AH336" s="744"/>
      <c r="AI336" s="744"/>
      <c r="AJ336" s="744"/>
      <c r="AK336" s="744"/>
      <c r="AL336" s="744"/>
      <c r="AM336" s="744"/>
      <c r="AN336" s="744"/>
      <c r="AO336" s="744"/>
      <c r="AP336" s="744"/>
      <c r="AQ336" s="744"/>
      <c r="AR336" s="745"/>
    </row>
    <row r="337" spans="1:44" s="151" customFormat="1" ht="383.25" customHeight="1">
      <c r="A337" s="695"/>
      <c r="B337" s="656"/>
      <c r="C337" s="656"/>
      <c r="D337" s="324" t="s">
        <v>292</v>
      </c>
      <c r="E337" s="743"/>
      <c r="F337" s="744"/>
      <c r="G337" s="744"/>
      <c r="H337" s="744"/>
      <c r="I337" s="744"/>
      <c r="J337" s="744"/>
      <c r="K337" s="744"/>
      <c r="L337" s="744"/>
      <c r="M337" s="744"/>
      <c r="N337" s="744"/>
      <c r="O337" s="744"/>
      <c r="P337" s="744"/>
      <c r="Q337" s="744"/>
      <c r="R337" s="744"/>
      <c r="S337" s="744"/>
      <c r="T337" s="744"/>
      <c r="U337" s="744"/>
      <c r="V337" s="744"/>
      <c r="W337" s="744"/>
      <c r="X337" s="744"/>
      <c r="Y337" s="744"/>
      <c r="Z337" s="744"/>
      <c r="AA337" s="744"/>
      <c r="AB337" s="744"/>
      <c r="AC337" s="744"/>
      <c r="AD337" s="744"/>
      <c r="AE337" s="744"/>
      <c r="AF337" s="744"/>
      <c r="AG337" s="744"/>
      <c r="AH337" s="744"/>
      <c r="AI337" s="744"/>
      <c r="AJ337" s="744"/>
      <c r="AK337" s="744"/>
      <c r="AL337" s="744"/>
      <c r="AM337" s="744"/>
      <c r="AN337" s="744"/>
      <c r="AO337" s="744"/>
      <c r="AP337" s="744"/>
      <c r="AQ337" s="744"/>
      <c r="AR337" s="745"/>
    </row>
    <row r="338" spans="1:44" s="151" customFormat="1" ht="114.75" customHeight="1">
      <c r="A338" s="695"/>
      <c r="B338" s="656"/>
      <c r="C338" s="656"/>
      <c r="D338" s="324" t="s">
        <v>327</v>
      </c>
      <c r="E338" s="743"/>
      <c r="F338" s="744"/>
      <c r="G338" s="744"/>
      <c r="H338" s="744"/>
      <c r="I338" s="744"/>
      <c r="J338" s="744"/>
      <c r="K338" s="744"/>
      <c r="L338" s="744"/>
      <c r="M338" s="744"/>
      <c r="N338" s="744"/>
      <c r="O338" s="744"/>
      <c r="P338" s="744"/>
      <c r="Q338" s="744"/>
      <c r="R338" s="744"/>
      <c r="S338" s="744"/>
      <c r="T338" s="744"/>
      <c r="U338" s="744"/>
      <c r="V338" s="744"/>
      <c r="W338" s="744"/>
      <c r="X338" s="744"/>
      <c r="Y338" s="744"/>
      <c r="Z338" s="744"/>
      <c r="AA338" s="744"/>
      <c r="AB338" s="744"/>
      <c r="AC338" s="744"/>
      <c r="AD338" s="744"/>
      <c r="AE338" s="744"/>
      <c r="AF338" s="744"/>
      <c r="AG338" s="744"/>
      <c r="AH338" s="744"/>
      <c r="AI338" s="744"/>
      <c r="AJ338" s="744"/>
      <c r="AK338" s="744"/>
      <c r="AL338" s="744"/>
      <c r="AM338" s="744"/>
      <c r="AN338" s="744"/>
      <c r="AO338" s="744"/>
      <c r="AP338" s="744"/>
      <c r="AQ338" s="744"/>
      <c r="AR338" s="745"/>
    </row>
    <row r="339" spans="1:44" s="151" customFormat="1" ht="146.25" customHeight="1">
      <c r="A339" s="695"/>
      <c r="B339" s="656"/>
      <c r="C339" s="656"/>
      <c r="D339" s="324" t="s">
        <v>328</v>
      </c>
      <c r="E339" s="746"/>
      <c r="F339" s="747"/>
      <c r="G339" s="747"/>
      <c r="H339" s="747"/>
      <c r="I339" s="747"/>
      <c r="J339" s="747"/>
      <c r="K339" s="747"/>
      <c r="L339" s="747"/>
      <c r="M339" s="747"/>
      <c r="N339" s="747"/>
      <c r="O339" s="747"/>
      <c r="P339" s="747"/>
      <c r="Q339" s="747"/>
      <c r="R339" s="747"/>
      <c r="S339" s="747"/>
      <c r="T339" s="747"/>
      <c r="U339" s="747"/>
      <c r="V339" s="747"/>
      <c r="W339" s="747"/>
      <c r="X339" s="747"/>
      <c r="Y339" s="747"/>
      <c r="Z339" s="747"/>
      <c r="AA339" s="747"/>
      <c r="AB339" s="747"/>
      <c r="AC339" s="747"/>
      <c r="AD339" s="747"/>
      <c r="AE339" s="747"/>
      <c r="AF339" s="747"/>
      <c r="AG339" s="747"/>
      <c r="AH339" s="747"/>
      <c r="AI339" s="747"/>
      <c r="AJ339" s="747"/>
      <c r="AK339" s="747"/>
      <c r="AL339" s="747"/>
      <c r="AM339" s="747"/>
      <c r="AN339" s="747"/>
      <c r="AO339" s="747"/>
      <c r="AP339" s="747"/>
      <c r="AQ339" s="747"/>
      <c r="AR339" s="748"/>
    </row>
    <row r="340" spans="1:44" s="312" customFormat="1" ht="114.75" customHeight="1">
      <c r="A340" s="749" t="s">
        <v>359</v>
      </c>
      <c r="B340" s="653" t="s">
        <v>360</v>
      </c>
      <c r="C340" s="656"/>
      <c r="D340" s="651" t="s">
        <v>331</v>
      </c>
      <c r="E340" s="651"/>
      <c r="F340" s="651"/>
      <c r="G340" s="651"/>
      <c r="H340" s="651"/>
      <c r="I340" s="651"/>
      <c r="J340" s="651"/>
      <c r="K340" s="651"/>
      <c r="L340" s="651"/>
      <c r="M340" s="651"/>
      <c r="N340" s="651"/>
      <c r="O340" s="651"/>
      <c r="P340" s="651"/>
      <c r="Q340" s="651"/>
      <c r="R340" s="651"/>
      <c r="S340" s="651"/>
      <c r="T340" s="651"/>
      <c r="U340" s="651"/>
      <c r="V340" s="651"/>
      <c r="W340" s="651"/>
      <c r="X340" s="651"/>
      <c r="Y340" s="651"/>
      <c r="Z340" s="651"/>
      <c r="AA340" s="651"/>
      <c r="AB340" s="651"/>
      <c r="AC340" s="651"/>
      <c r="AD340" s="651"/>
      <c r="AE340" s="651"/>
      <c r="AF340" s="651"/>
      <c r="AG340" s="651"/>
      <c r="AH340" s="651"/>
      <c r="AI340" s="651"/>
      <c r="AJ340" s="651"/>
      <c r="AK340" s="651"/>
      <c r="AL340" s="651"/>
      <c r="AM340" s="651"/>
      <c r="AN340" s="651"/>
      <c r="AO340" s="651"/>
      <c r="AP340" s="651"/>
      <c r="AQ340" s="651"/>
      <c r="AR340" s="762"/>
    </row>
    <row r="341" spans="1:44" s="312" customFormat="1" ht="408.75" customHeight="1">
      <c r="A341" s="750"/>
      <c r="B341" s="654"/>
      <c r="C341" s="653"/>
      <c r="D341" s="652"/>
      <c r="E341" s="652"/>
      <c r="F341" s="652"/>
      <c r="G341" s="652"/>
      <c r="H341" s="652"/>
      <c r="I341" s="652"/>
      <c r="J341" s="652"/>
      <c r="K341" s="652"/>
      <c r="L341" s="652"/>
      <c r="M341" s="652"/>
      <c r="N341" s="652"/>
      <c r="O341" s="652"/>
      <c r="P341" s="652"/>
      <c r="Q341" s="652"/>
      <c r="R341" s="652"/>
      <c r="S341" s="652"/>
      <c r="T341" s="652"/>
      <c r="U341" s="652"/>
      <c r="V341" s="652"/>
      <c r="W341" s="652"/>
      <c r="X341" s="652"/>
      <c r="Y341" s="652"/>
      <c r="Z341" s="652"/>
      <c r="AA341" s="652"/>
      <c r="AB341" s="652"/>
      <c r="AC341" s="652"/>
      <c r="AD341" s="652"/>
      <c r="AE341" s="652"/>
      <c r="AF341" s="652"/>
      <c r="AG341" s="652"/>
      <c r="AH341" s="652"/>
      <c r="AI341" s="652"/>
      <c r="AJ341" s="652"/>
      <c r="AK341" s="652"/>
      <c r="AL341" s="652"/>
      <c r="AM341" s="652"/>
      <c r="AN341" s="652"/>
      <c r="AO341" s="652"/>
      <c r="AP341" s="652"/>
      <c r="AQ341" s="652"/>
      <c r="AR341" s="763"/>
    </row>
    <row r="342" spans="1:44" s="312" customFormat="1" ht="408.75" customHeight="1" thickBot="1">
      <c r="A342" s="320" t="s">
        <v>361</v>
      </c>
      <c r="B342" s="241" t="s">
        <v>362</v>
      </c>
      <c r="C342" s="657"/>
      <c r="D342" s="313" t="s">
        <v>331</v>
      </c>
      <c r="E342" s="314"/>
      <c r="F342" s="314"/>
      <c r="G342" s="314"/>
      <c r="H342" s="314"/>
      <c r="I342" s="314"/>
      <c r="J342" s="314"/>
      <c r="K342" s="314"/>
      <c r="L342" s="314"/>
      <c r="M342" s="314"/>
      <c r="N342" s="314"/>
      <c r="O342" s="314"/>
      <c r="P342" s="314"/>
      <c r="Q342" s="314"/>
      <c r="R342" s="314"/>
      <c r="S342" s="314"/>
      <c r="T342" s="314"/>
      <c r="U342" s="314"/>
      <c r="V342" s="314"/>
      <c r="W342" s="314"/>
      <c r="X342" s="314"/>
      <c r="Y342" s="314"/>
      <c r="Z342" s="314"/>
      <c r="AA342" s="314"/>
      <c r="AB342" s="314"/>
      <c r="AC342" s="314"/>
      <c r="AD342" s="314"/>
      <c r="AE342" s="314"/>
      <c r="AF342" s="314"/>
      <c r="AG342" s="314"/>
      <c r="AH342" s="314"/>
      <c r="AI342" s="314"/>
      <c r="AJ342" s="314"/>
      <c r="AK342" s="314"/>
      <c r="AL342" s="314"/>
      <c r="AM342" s="314"/>
      <c r="AN342" s="314"/>
      <c r="AO342" s="314"/>
      <c r="AP342" s="314"/>
      <c r="AQ342" s="314"/>
      <c r="AR342" s="315"/>
    </row>
    <row r="343" spans="1:44" s="151" customFormat="1" ht="114.75" customHeight="1">
      <c r="A343" s="811"/>
      <c r="B343" s="707" t="s">
        <v>264</v>
      </c>
      <c r="C343" s="707"/>
      <c r="D343" s="239" t="s">
        <v>41</v>
      </c>
      <c r="E343" s="219">
        <f>H343+K343+N343+Q343+T343+W343+Z343+AC343+AF343+AI343+AL343+AO343</f>
        <v>116388.8</v>
      </c>
      <c r="F343" s="219">
        <f>I343+L343+O343+R343+U343+X343+AA343+AD343+AG343+AJ343+AM343+AP343</f>
        <v>0</v>
      </c>
      <c r="G343" s="219">
        <f>F343/E343</f>
        <v>0</v>
      </c>
      <c r="H343" s="299">
        <f>H344+H345+H346+H348+H349</f>
        <v>0</v>
      </c>
      <c r="I343" s="299">
        <f t="shared" ref="I343:AP343" si="692">I344+I345+I346+I348+I349</f>
        <v>0</v>
      </c>
      <c r="J343" s="219"/>
      <c r="K343" s="299">
        <f t="shared" si="692"/>
        <v>0</v>
      </c>
      <c r="L343" s="299">
        <f t="shared" si="692"/>
        <v>0</v>
      </c>
      <c r="M343" s="219"/>
      <c r="N343" s="299">
        <f t="shared" si="692"/>
        <v>0</v>
      </c>
      <c r="O343" s="299">
        <f t="shared" si="692"/>
        <v>0</v>
      </c>
      <c r="P343" s="219"/>
      <c r="Q343" s="299"/>
      <c r="R343" s="299">
        <f t="shared" si="692"/>
        <v>0</v>
      </c>
      <c r="S343" s="219"/>
      <c r="T343" s="299">
        <f t="shared" si="692"/>
        <v>0</v>
      </c>
      <c r="U343" s="299">
        <f t="shared" si="692"/>
        <v>0</v>
      </c>
      <c r="V343" s="219"/>
      <c r="W343" s="299">
        <f t="shared" si="692"/>
        <v>0</v>
      </c>
      <c r="X343" s="299">
        <f t="shared" si="692"/>
        <v>0</v>
      </c>
      <c r="Y343" s="219"/>
      <c r="Z343" s="299">
        <f t="shared" si="692"/>
        <v>17864.099999999999</v>
      </c>
      <c r="AA343" s="299">
        <f t="shared" si="692"/>
        <v>0</v>
      </c>
      <c r="AB343" s="219"/>
      <c r="AC343" s="299">
        <f t="shared" si="692"/>
        <v>0</v>
      </c>
      <c r="AD343" s="299">
        <f t="shared" si="692"/>
        <v>0</v>
      </c>
      <c r="AE343" s="301"/>
      <c r="AF343" s="306">
        <f t="shared" ref="I343:AP349" si="693">AF309+AF274</f>
        <v>0</v>
      </c>
      <c r="AG343" s="299">
        <f t="shared" si="692"/>
        <v>0</v>
      </c>
      <c r="AH343" s="301"/>
      <c r="AI343" s="299">
        <f t="shared" si="692"/>
        <v>17865.399999999998</v>
      </c>
      <c r="AJ343" s="299">
        <f t="shared" si="692"/>
        <v>0</v>
      </c>
      <c r="AK343" s="300">
        <f>AJ343/AI343</f>
        <v>0</v>
      </c>
      <c r="AL343" s="299">
        <f t="shared" si="692"/>
        <v>0</v>
      </c>
      <c r="AM343" s="299">
        <f t="shared" si="692"/>
        <v>0</v>
      </c>
      <c r="AN343" s="300" t="e">
        <f>AM343/AL343</f>
        <v>#DIV/0!</v>
      </c>
      <c r="AO343" s="299">
        <f t="shared" si="692"/>
        <v>80659.3</v>
      </c>
      <c r="AP343" s="299">
        <f t="shared" si="692"/>
        <v>0</v>
      </c>
      <c r="AQ343" s="301">
        <f>AP343/AO343</f>
        <v>0</v>
      </c>
      <c r="AR343" s="737"/>
    </row>
    <row r="344" spans="1:44" s="151" customFormat="1" ht="114.75" customHeight="1">
      <c r="A344" s="785"/>
      <c r="B344" s="701"/>
      <c r="C344" s="701"/>
      <c r="D344" s="304" t="s">
        <v>37</v>
      </c>
      <c r="E344" s="306">
        <f>H344+K344+N344+Q344+T344+W344+Z344+AC344+AF344+AI344+AL344+AO344</f>
        <v>0</v>
      </c>
      <c r="F344" s="306">
        <f>I344+L344+O344+R344+U344+X344+AA344+AD344+AG344+AJ344+AM344+AP344</f>
        <v>0</v>
      </c>
      <c r="G344" s="306"/>
      <c r="H344" s="306">
        <f>H310+H275</f>
        <v>0</v>
      </c>
      <c r="I344" s="306">
        <f t="shared" si="693"/>
        <v>0</v>
      </c>
      <c r="J344" s="306"/>
      <c r="K344" s="306">
        <f t="shared" si="693"/>
        <v>0</v>
      </c>
      <c r="L344" s="306">
        <f t="shared" si="693"/>
        <v>0</v>
      </c>
      <c r="M344" s="306"/>
      <c r="N344" s="306">
        <f t="shared" si="693"/>
        <v>0</v>
      </c>
      <c r="O344" s="306">
        <f t="shared" si="693"/>
        <v>0</v>
      </c>
      <c r="P344" s="306"/>
      <c r="Q344" s="306"/>
      <c r="R344" s="306">
        <f t="shared" si="693"/>
        <v>0</v>
      </c>
      <c r="S344" s="306"/>
      <c r="T344" s="306">
        <f t="shared" si="693"/>
        <v>0</v>
      </c>
      <c r="U344" s="306">
        <f t="shared" si="693"/>
        <v>0</v>
      </c>
      <c r="V344" s="306"/>
      <c r="W344" s="306">
        <f t="shared" si="693"/>
        <v>0</v>
      </c>
      <c r="X344" s="306">
        <f t="shared" si="693"/>
        <v>0</v>
      </c>
      <c r="Y344" s="306"/>
      <c r="Z344" s="306">
        <f t="shared" si="693"/>
        <v>0</v>
      </c>
      <c r="AA344" s="306">
        <f t="shared" si="693"/>
        <v>0</v>
      </c>
      <c r="AB344" s="306"/>
      <c r="AC344" s="306">
        <f t="shared" si="693"/>
        <v>0</v>
      </c>
      <c r="AD344" s="306">
        <f t="shared" si="693"/>
        <v>0</v>
      </c>
      <c r="AE344" s="301"/>
      <c r="AF344" s="306"/>
      <c r="AG344" s="306">
        <f t="shared" si="693"/>
        <v>0</v>
      </c>
      <c r="AH344" s="301"/>
      <c r="AI344" s="306">
        <f t="shared" si="693"/>
        <v>0</v>
      </c>
      <c r="AJ344" s="306">
        <f t="shared" si="693"/>
        <v>0</v>
      </c>
      <c r="AK344" s="300"/>
      <c r="AL344" s="306">
        <f t="shared" si="693"/>
        <v>0</v>
      </c>
      <c r="AM344" s="306">
        <f t="shared" si="693"/>
        <v>0</v>
      </c>
      <c r="AN344" s="300"/>
      <c r="AO344" s="306">
        <f t="shared" si="693"/>
        <v>0</v>
      </c>
      <c r="AP344" s="306">
        <f t="shared" si="693"/>
        <v>0</v>
      </c>
      <c r="AQ344" s="301"/>
      <c r="AR344" s="738"/>
    </row>
    <row r="345" spans="1:44" s="151" customFormat="1" ht="114.75" customHeight="1">
      <c r="A345" s="785"/>
      <c r="B345" s="701"/>
      <c r="C345" s="701"/>
      <c r="D345" s="302" t="s">
        <v>2</v>
      </c>
      <c r="E345" s="306">
        <f t="shared" ref="E345:E349" si="694">H345+K345+N345+Q345+T345+W345+Z345+AC345+AF345+AI345+AL345+AO345</f>
        <v>0</v>
      </c>
      <c r="F345" s="306">
        <f t="shared" ref="F345:F349" si="695">I345+L345+O345+R345+U345+X345+AA345+AD345+AG345+AJ345+AM345+AP345</f>
        <v>0</v>
      </c>
      <c r="G345" s="306"/>
      <c r="H345" s="306">
        <f t="shared" ref="H345:W349" si="696">H311+H276</f>
        <v>0</v>
      </c>
      <c r="I345" s="306">
        <f t="shared" si="696"/>
        <v>0</v>
      </c>
      <c r="J345" s="306"/>
      <c r="K345" s="306">
        <f t="shared" si="696"/>
        <v>0</v>
      </c>
      <c r="L345" s="306">
        <f t="shared" si="696"/>
        <v>0</v>
      </c>
      <c r="M345" s="306"/>
      <c r="N345" s="306">
        <f t="shared" si="696"/>
        <v>0</v>
      </c>
      <c r="O345" s="306">
        <f t="shared" si="696"/>
        <v>0</v>
      </c>
      <c r="P345" s="306"/>
      <c r="Q345" s="306"/>
      <c r="R345" s="306">
        <f t="shared" si="696"/>
        <v>0</v>
      </c>
      <c r="S345" s="306"/>
      <c r="T345" s="306">
        <f t="shared" si="696"/>
        <v>0</v>
      </c>
      <c r="U345" s="306">
        <f t="shared" si="696"/>
        <v>0</v>
      </c>
      <c r="V345" s="306"/>
      <c r="W345" s="306">
        <f t="shared" si="696"/>
        <v>0</v>
      </c>
      <c r="X345" s="306">
        <f t="shared" si="693"/>
        <v>0</v>
      </c>
      <c r="Y345" s="306"/>
      <c r="Z345" s="306">
        <f t="shared" si="693"/>
        <v>0</v>
      </c>
      <c r="AA345" s="306">
        <f t="shared" si="693"/>
        <v>0</v>
      </c>
      <c r="AB345" s="306"/>
      <c r="AC345" s="306">
        <f t="shared" si="693"/>
        <v>0</v>
      </c>
      <c r="AD345" s="306">
        <f t="shared" si="693"/>
        <v>0</v>
      </c>
      <c r="AE345" s="301"/>
      <c r="AF345" s="306"/>
      <c r="AG345" s="306">
        <f t="shared" si="693"/>
        <v>0</v>
      </c>
      <c r="AH345" s="301"/>
      <c r="AI345" s="306">
        <f t="shared" si="693"/>
        <v>0</v>
      </c>
      <c r="AJ345" s="306">
        <f t="shared" si="693"/>
        <v>0</v>
      </c>
      <c r="AK345" s="300"/>
      <c r="AL345" s="306">
        <f t="shared" si="693"/>
        <v>0</v>
      </c>
      <c r="AM345" s="306">
        <f t="shared" si="693"/>
        <v>0</v>
      </c>
      <c r="AN345" s="300"/>
      <c r="AO345" s="306">
        <f t="shared" si="693"/>
        <v>0</v>
      </c>
      <c r="AP345" s="306">
        <f t="shared" si="693"/>
        <v>0</v>
      </c>
      <c r="AQ345" s="301"/>
      <c r="AR345" s="738"/>
    </row>
    <row r="346" spans="1:44" s="151" customFormat="1" ht="114.75" customHeight="1" thickBot="1">
      <c r="A346" s="785"/>
      <c r="B346" s="701"/>
      <c r="C346" s="701"/>
      <c r="D346" s="302" t="s">
        <v>284</v>
      </c>
      <c r="E346" s="306">
        <f>H346+K346+N346+Q346+T346+W346+Z346+AC346+AF346+AI346+AL346+AO346</f>
        <v>116388.8</v>
      </c>
      <c r="F346" s="306">
        <f t="shared" si="695"/>
        <v>0</v>
      </c>
      <c r="G346" s="306">
        <f t="shared" ref="G346" si="697">F346/E346</f>
        <v>0</v>
      </c>
      <c r="H346" s="306">
        <f>H312+H277</f>
        <v>0</v>
      </c>
      <c r="I346" s="306">
        <f t="shared" si="693"/>
        <v>0</v>
      </c>
      <c r="J346" s="306"/>
      <c r="K346" s="306">
        <f t="shared" si="693"/>
        <v>0</v>
      </c>
      <c r="L346" s="306">
        <f t="shared" si="693"/>
        <v>0</v>
      </c>
      <c r="M346" s="306"/>
      <c r="N346" s="306">
        <f t="shared" si="693"/>
        <v>0</v>
      </c>
      <c r="O346" s="306">
        <f t="shared" si="693"/>
        <v>0</v>
      </c>
      <c r="P346" s="306"/>
      <c r="Q346" s="306"/>
      <c r="R346" s="306">
        <f t="shared" si="693"/>
        <v>0</v>
      </c>
      <c r="S346" s="306"/>
      <c r="T346" s="306">
        <f t="shared" si="693"/>
        <v>0</v>
      </c>
      <c r="U346" s="306">
        <f t="shared" si="693"/>
        <v>0</v>
      </c>
      <c r="V346" s="306"/>
      <c r="W346" s="306">
        <f t="shared" si="693"/>
        <v>0</v>
      </c>
      <c r="X346" s="306">
        <f t="shared" si="693"/>
        <v>0</v>
      </c>
      <c r="Y346" s="306"/>
      <c r="Z346" s="306">
        <f t="shared" si="693"/>
        <v>17864.099999999999</v>
      </c>
      <c r="AA346" s="306">
        <f t="shared" si="693"/>
        <v>0</v>
      </c>
      <c r="AB346" s="306"/>
      <c r="AC346" s="333">
        <f>AC312+AC277</f>
        <v>0</v>
      </c>
      <c r="AD346" s="306">
        <f t="shared" si="693"/>
        <v>0</v>
      </c>
      <c r="AE346" s="301"/>
      <c r="AF346" s="333">
        <f>AF312+AF277</f>
        <v>0</v>
      </c>
      <c r="AG346" s="306">
        <f t="shared" si="693"/>
        <v>0</v>
      </c>
      <c r="AH346" s="301"/>
      <c r="AI346" s="333">
        <f>AI312+AI277</f>
        <v>17865.399999999998</v>
      </c>
      <c r="AJ346" s="306">
        <f t="shared" si="693"/>
        <v>0</v>
      </c>
      <c r="AK346" s="300">
        <f t="shared" ref="AK346" si="698">AJ346/AI346</f>
        <v>0</v>
      </c>
      <c r="AL346" s="333">
        <f>AL312+AL277</f>
        <v>0</v>
      </c>
      <c r="AM346" s="306">
        <f t="shared" si="693"/>
        <v>0</v>
      </c>
      <c r="AN346" s="300" t="e">
        <f t="shared" ref="AN346" si="699">AM346/AL346</f>
        <v>#DIV/0!</v>
      </c>
      <c r="AO346" s="306">
        <f>AO312+AO277</f>
        <v>80659.3</v>
      </c>
      <c r="AP346" s="306">
        <f t="shared" si="693"/>
        <v>0</v>
      </c>
      <c r="AQ346" s="301">
        <f t="shared" ref="AQ346" si="700">AP346/AO346</f>
        <v>0</v>
      </c>
      <c r="AR346" s="738"/>
    </row>
    <row r="347" spans="1:44" s="151" customFormat="1" ht="374.25" customHeight="1">
      <c r="A347" s="785"/>
      <c r="B347" s="701"/>
      <c r="C347" s="701"/>
      <c r="D347" s="302" t="s">
        <v>292</v>
      </c>
      <c r="E347" s="219">
        <f t="shared" si="694"/>
        <v>0</v>
      </c>
      <c r="F347" s="219">
        <f t="shared" si="695"/>
        <v>0</v>
      </c>
      <c r="G347" s="306"/>
      <c r="H347" s="306">
        <f t="shared" si="696"/>
        <v>0</v>
      </c>
      <c r="I347" s="306">
        <f t="shared" si="693"/>
        <v>0</v>
      </c>
      <c r="J347" s="306"/>
      <c r="K347" s="306">
        <f t="shared" si="693"/>
        <v>0</v>
      </c>
      <c r="L347" s="306">
        <f t="shared" si="693"/>
        <v>0</v>
      </c>
      <c r="M347" s="306"/>
      <c r="N347" s="306">
        <f t="shared" si="693"/>
        <v>0</v>
      </c>
      <c r="O347" s="306">
        <f t="shared" si="693"/>
        <v>0</v>
      </c>
      <c r="P347" s="306"/>
      <c r="Q347" s="306"/>
      <c r="R347" s="306">
        <f t="shared" si="693"/>
        <v>0</v>
      </c>
      <c r="S347" s="306"/>
      <c r="T347" s="306">
        <f t="shared" si="693"/>
        <v>0</v>
      </c>
      <c r="U347" s="306">
        <f t="shared" si="693"/>
        <v>0</v>
      </c>
      <c r="V347" s="306"/>
      <c r="W347" s="306">
        <f t="shared" si="693"/>
        <v>0</v>
      </c>
      <c r="X347" s="306">
        <f t="shared" si="693"/>
        <v>0</v>
      </c>
      <c r="Y347" s="306"/>
      <c r="Z347" s="306">
        <f t="shared" si="693"/>
        <v>0</v>
      </c>
      <c r="AA347" s="306">
        <f t="shared" si="693"/>
        <v>0</v>
      </c>
      <c r="AB347" s="306"/>
      <c r="AC347" s="306">
        <f t="shared" si="693"/>
        <v>0</v>
      </c>
      <c r="AD347" s="306">
        <f t="shared" si="693"/>
        <v>0</v>
      </c>
      <c r="AE347" s="301"/>
      <c r="AF347" s="306"/>
      <c r="AG347" s="306">
        <f t="shared" si="693"/>
        <v>0</v>
      </c>
      <c r="AH347" s="301"/>
      <c r="AI347" s="306">
        <f t="shared" si="693"/>
        <v>0</v>
      </c>
      <c r="AJ347" s="306">
        <f t="shared" si="693"/>
        <v>0</v>
      </c>
      <c r="AK347" s="301"/>
      <c r="AL347" s="306">
        <f t="shared" si="693"/>
        <v>0</v>
      </c>
      <c r="AM347" s="306">
        <f t="shared" si="693"/>
        <v>0</v>
      </c>
      <c r="AN347" s="301"/>
      <c r="AO347" s="306">
        <f t="shared" si="693"/>
        <v>0</v>
      </c>
      <c r="AP347" s="306">
        <f t="shared" si="693"/>
        <v>0</v>
      </c>
      <c r="AQ347" s="301"/>
      <c r="AR347" s="738"/>
    </row>
    <row r="348" spans="1:44" s="151" customFormat="1" ht="114.75" customHeight="1">
      <c r="A348" s="785"/>
      <c r="B348" s="701"/>
      <c r="C348" s="701"/>
      <c r="D348" s="302" t="s">
        <v>285</v>
      </c>
      <c r="E348" s="306">
        <f t="shared" si="694"/>
        <v>0</v>
      </c>
      <c r="F348" s="306">
        <f t="shared" si="695"/>
        <v>0</v>
      </c>
      <c r="G348" s="306"/>
      <c r="H348" s="306">
        <f t="shared" si="696"/>
        <v>0</v>
      </c>
      <c r="I348" s="306">
        <f t="shared" si="693"/>
        <v>0</v>
      </c>
      <c r="J348" s="306"/>
      <c r="K348" s="306">
        <f t="shared" si="693"/>
        <v>0</v>
      </c>
      <c r="L348" s="306">
        <f t="shared" si="693"/>
        <v>0</v>
      </c>
      <c r="M348" s="306"/>
      <c r="N348" s="306">
        <f t="shared" si="693"/>
        <v>0</v>
      </c>
      <c r="O348" s="306">
        <f t="shared" si="693"/>
        <v>0</v>
      </c>
      <c r="P348" s="306"/>
      <c r="Q348" s="306"/>
      <c r="R348" s="306">
        <f t="shared" si="693"/>
        <v>0</v>
      </c>
      <c r="S348" s="306"/>
      <c r="T348" s="306">
        <f t="shared" si="693"/>
        <v>0</v>
      </c>
      <c r="U348" s="306">
        <f t="shared" si="693"/>
        <v>0</v>
      </c>
      <c r="V348" s="306"/>
      <c r="W348" s="306">
        <f t="shared" si="693"/>
        <v>0</v>
      </c>
      <c r="X348" s="306">
        <f t="shared" si="693"/>
        <v>0</v>
      </c>
      <c r="Y348" s="306"/>
      <c r="Z348" s="306">
        <f t="shared" si="693"/>
        <v>0</v>
      </c>
      <c r="AA348" s="306">
        <f t="shared" si="693"/>
        <v>0</v>
      </c>
      <c r="AB348" s="306"/>
      <c r="AC348" s="306">
        <f t="shared" si="693"/>
        <v>0</v>
      </c>
      <c r="AD348" s="306">
        <f t="shared" si="693"/>
        <v>0</v>
      </c>
      <c r="AE348" s="301"/>
      <c r="AF348" s="306"/>
      <c r="AG348" s="306">
        <f t="shared" si="693"/>
        <v>0</v>
      </c>
      <c r="AH348" s="301"/>
      <c r="AI348" s="306">
        <f t="shared" si="693"/>
        <v>0</v>
      </c>
      <c r="AJ348" s="306">
        <f t="shared" si="693"/>
        <v>0</v>
      </c>
      <c r="AK348" s="301"/>
      <c r="AL348" s="306">
        <f t="shared" si="693"/>
        <v>0</v>
      </c>
      <c r="AM348" s="306">
        <f t="shared" si="693"/>
        <v>0</v>
      </c>
      <c r="AN348" s="301"/>
      <c r="AO348" s="306">
        <f t="shared" si="693"/>
        <v>0</v>
      </c>
      <c r="AP348" s="306">
        <f t="shared" si="693"/>
        <v>0</v>
      </c>
      <c r="AQ348" s="301"/>
      <c r="AR348" s="738"/>
    </row>
    <row r="349" spans="1:44" s="151" customFormat="1" ht="114.75" customHeight="1" thickBot="1">
      <c r="A349" s="785"/>
      <c r="B349" s="701"/>
      <c r="C349" s="701"/>
      <c r="D349" s="304" t="s">
        <v>43</v>
      </c>
      <c r="E349" s="306">
        <f t="shared" si="694"/>
        <v>0</v>
      </c>
      <c r="F349" s="306">
        <f t="shared" si="695"/>
        <v>0</v>
      </c>
      <c r="G349" s="229"/>
      <c r="H349" s="306">
        <f t="shared" si="696"/>
        <v>0</v>
      </c>
      <c r="I349" s="306">
        <f t="shared" si="693"/>
        <v>0</v>
      </c>
      <c r="J349" s="229"/>
      <c r="K349" s="306">
        <f t="shared" si="693"/>
        <v>0</v>
      </c>
      <c r="L349" s="306">
        <f t="shared" si="693"/>
        <v>0</v>
      </c>
      <c r="M349" s="229"/>
      <c r="N349" s="306">
        <f t="shared" si="693"/>
        <v>0</v>
      </c>
      <c r="O349" s="306">
        <f t="shared" si="693"/>
        <v>0</v>
      </c>
      <c r="P349" s="229"/>
      <c r="Q349" s="306"/>
      <c r="R349" s="306">
        <f t="shared" si="693"/>
        <v>0</v>
      </c>
      <c r="S349" s="229"/>
      <c r="T349" s="306">
        <f t="shared" si="693"/>
        <v>0</v>
      </c>
      <c r="U349" s="306">
        <f t="shared" si="693"/>
        <v>0</v>
      </c>
      <c r="V349" s="229"/>
      <c r="W349" s="306">
        <f t="shared" si="693"/>
        <v>0</v>
      </c>
      <c r="X349" s="306">
        <f t="shared" si="693"/>
        <v>0</v>
      </c>
      <c r="Y349" s="229"/>
      <c r="Z349" s="306">
        <f t="shared" si="693"/>
        <v>0</v>
      </c>
      <c r="AA349" s="306">
        <f t="shared" si="693"/>
        <v>0</v>
      </c>
      <c r="AB349" s="229"/>
      <c r="AC349" s="306">
        <f t="shared" si="693"/>
        <v>0</v>
      </c>
      <c r="AD349" s="306">
        <f t="shared" si="693"/>
        <v>0</v>
      </c>
      <c r="AE349" s="301"/>
      <c r="AF349" s="306">
        <f t="shared" si="693"/>
        <v>0</v>
      </c>
      <c r="AG349" s="306">
        <f t="shared" si="693"/>
        <v>0</v>
      </c>
      <c r="AH349" s="301"/>
      <c r="AI349" s="306">
        <f t="shared" si="693"/>
        <v>0</v>
      </c>
      <c r="AJ349" s="306">
        <f t="shared" si="693"/>
        <v>0</v>
      </c>
      <c r="AK349" s="301"/>
      <c r="AL349" s="306">
        <f t="shared" si="693"/>
        <v>0</v>
      </c>
      <c r="AM349" s="306">
        <f t="shared" si="693"/>
        <v>0</v>
      </c>
      <c r="AN349" s="301"/>
      <c r="AO349" s="306">
        <f t="shared" si="693"/>
        <v>0</v>
      </c>
      <c r="AP349" s="306">
        <f t="shared" si="693"/>
        <v>0</v>
      </c>
      <c r="AQ349" s="301"/>
      <c r="AR349" s="738"/>
    </row>
    <row r="350" spans="1:44" s="312" customFormat="1" ht="26.25" customHeight="1">
      <c r="A350" s="810" t="s">
        <v>278</v>
      </c>
      <c r="B350" s="810"/>
      <c r="C350" s="810"/>
      <c r="D350" s="810"/>
      <c r="E350" s="810"/>
      <c r="F350" s="810"/>
      <c r="G350" s="810"/>
      <c r="H350" s="810"/>
      <c r="I350" s="810"/>
      <c r="J350" s="810"/>
      <c r="K350" s="810"/>
      <c r="L350" s="810"/>
      <c r="M350" s="810"/>
      <c r="N350" s="810"/>
      <c r="O350" s="810"/>
      <c r="P350" s="810"/>
      <c r="Q350" s="810"/>
      <c r="R350" s="810"/>
      <c r="S350" s="810"/>
      <c r="T350" s="810"/>
      <c r="U350" s="810"/>
      <c r="V350" s="810"/>
      <c r="W350" s="810"/>
      <c r="X350" s="810"/>
      <c r="Y350" s="810"/>
      <c r="Z350" s="810"/>
      <c r="AA350" s="810"/>
      <c r="AB350" s="810"/>
      <c r="AC350" s="810"/>
      <c r="AD350" s="810"/>
      <c r="AE350" s="810"/>
      <c r="AF350" s="810"/>
      <c r="AG350" s="810"/>
      <c r="AH350" s="810"/>
      <c r="AI350" s="810"/>
      <c r="AJ350" s="810"/>
      <c r="AK350" s="810"/>
      <c r="AL350" s="810"/>
      <c r="AM350" s="810"/>
      <c r="AN350" s="810"/>
      <c r="AO350" s="810"/>
      <c r="AP350" s="810"/>
      <c r="AQ350" s="810"/>
      <c r="AR350" s="810"/>
    </row>
    <row r="351" spans="1:44" s="312" customFormat="1" ht="60" customHeight="1" thickBot="1">
      <c r="A351" s="660" t="s">
        <v>279</v>
      </c>
      <c r="B351" s="660"/>
      <c r="C351" s="660"/>
      <c r="D351" s="660"/>
      <c r="E351" s="660"/>
      <c r="F351" s="660"/>
      <c r="G351" s="660"/>
      <c r="H351" s="660"/>
      <c r="I351" s="660"/>
      <c r="J351" s="660"/>
      <c r="K351" s="660"/>
      <c r="L351" s="660"/>
      <c r="M351" s="660"/>
      <c r="N351" s="660"/>
      <c r="O351" s="660"/>
      <c r="P351" s="660"/>
      <c r="Q351" s="660"/>
      <c r="R351" s="660"/>
      <c r="S351" s="660"/>
      <c r="T351" s="660"/>
      <c r="U351" s="660"/>
      <c r="V351" s="660"/>
      <c r="W351" s="660"/>
      <c r="X351" s="660"/>
      <c r="Y351" s="660"/>
      <c r="Z351" s="660"/>
      <c r="AA351" s="660"/>
      <c r="AB351" s="660"/>
      <c r="AC351" s="660"/>
      <c r="AD351" s="660"/>
      <c r="AE351" s="660"/>
      <c r="AF351" s="660"/>
      <c r="AG351" s="660"/>
      <c r="AH351" s="660"/>
      <c r="AI351" s="660"/>
      <c r="AJ351" s="660"/>
      <c r="AK351" s="660"/>
      <c r="AL351" s="660"/>
      <c r="AM351" s="660"/>
      <c r="AN351" s="660"/>
      <c r="AO351" s="660"/>
      <c r="AP351" s="660"/>
      <c r="AQ351" s="660"/>
      <c r="AR351" s="660"/>
    </row>
    <row r="352" spans="1:44" s="312" customFormat="1" ht="43.5" customHeight="1" thickBot="1">
      <c r="A352" s="661" t="s">
        <v>409</v>
      </c>
      <c r="B352" s="662"/>
      <c r="C352" s="663"/>
      <c r="D352" s="496" t="s">
        <v>41</v>
      </c>
      <c r="E352" s="497">
        <f>E353+E354+E355</f>
        <v>833947.10000000009</v>
      </c>
      <c r="F352" s="497">
        <f>F353+F354+F355</f>
        <v>187008.6</v>
      </c>
      <c r="G352" s="498">
        <f>F352/E352</f>
        <v>0.22424515895552605</v>
      </c>
      <c r="H352" s="499">
        <f>H353+H354+H355</f>
        <v>29486</v>
      </c>
      <c r="I352" s="499">
        <f>I353+I354+I355</f>
        <v>29486</v>
      </c>
      <c r="J352" s="500">
        <f>I352/H352</f>
        <v>1</v>
      </c>
      <c r="K352" s="499">
        <f t="shared" ref="K352" si="701">K353+K354+K355</f>
        <v>35711.199999999997</v>
      </c>
      <c r="L352" s="499">
        <f t="shared" ref="L352" si="702">L353+L354+L355</f>
        <v>35711.199999999997</v>
      </c>
      <c r="M352" s="498">
        <f>L352/K352</f>
        <v>1</v>
      </c>
      <c r="N352" s="499">
        <f t="shared" ref="N352" si="703">N353+N354+N355</f>
        <v>124123.2</v>
      </c>
      <c r="O352" s="499">
        <f t="shared" ref="O352" si="704">O353+O354+O355</f>
        <v>121811.4</v>
      </c>
      <c r="P352" s="500">
        <f>O352/N352</f>
        <v>0.98137495649483741</v>
      </c>
      <c r="Q352" s="499">
        <f t="shared" ref="Q352" si="705">Q353+Q354+Q355</f>
        <v>72850.8</v>
      </c>
      <c r="R352" s="499">
        <f t="shared" ref="R352" si="706">R353+R354+R355</f>
        <v>0</v>
      </c>
      <c r="S352" s="500">
        <f>R352/Q352</f>
        <v>0</v>
      </c>
      <c r="T352" s="499">
        <f t="shared" ref="T352" si="707">T353+T354+T355</f>
        <v>59675.9</v>
      </c>
      <c r="U352" s="499">
        <f t="shared" ref="U352" si="708">U353+U354+U355</f>
        <v>0</v>
      </c>
      <c r="V352" s="500">
        <f>U352/T352</f>
        <v>0</v>
      </c>
      <c r="W352" s="499">
        <f t="shared" ref="W352" si="709">W353+W354+W355</f>
        <v>53451.7</v>
      </c>
      <c r="X352" s="499">
        <f t="shared" ref="X352" si="710">X353+X354+X355</f>
        <v>0</v>
      </c>
      <c r="Y352" s="500">
        <f>X352/W352</f>
        <v>0</v>
      </c>
      <c r="Z352" s="499">
        <f t="shared" ref="Z352" si="711">Z353+Z354+Z355</f>
        <v>71887.600000000006</v>
      </c>
      <c r="AA352" s="499">
        <f t="shared" ref="AA352" si="712">AA353+AA354+AA355</f>
        <v>0</v>
      </c>
      <c r="AB352" s="500">
        <f>AA352/Z352</f>
        <v>0</v>
      </c>
      <c r="AC352" s="499">
        <f t="shared" ref="AC352" si="713">AC353+AC354+AC355</f>
        <v>54563.199999999997</v>
      </c>
      <c r="AD352" s="499">
        <f t="shared" ref="AD352" si="714">AD353+AD354+AD355</f>
        <v>0</v>
      </c>
      <c r="AE352" s="500">
        <f>AD352/AC352</f>
        <v>0</v>
      </c>
      <c r="AF352" s="499">
        <f t="shared" ref="AF352" si="715">AF353+AF354+AF355</f>
        <v>57094.6</v>
      </c>
      <c r="AG352" s="499">
        <f t="shared" ref="AG352" si="716">AG353+AG354+AG355</f>
        <v>0</v>
      </c>
      <c r="AH352" s="500">
        <f>AG352/AF352</f>
        <v>0</v>
      </c>
      <c r="AI352" s="499">
        <f>AI354+AI355+AI356+AI357+AI358</f>
        <v>76124.099999999991</v>
      </c>
      <c r="AJ352" s="501">
        <f>AJ354+AJ355</f>
        <v>0</v>
      </c>
      <c r="AK352" s="500">
        <f>AJ352/AI352</f>
        <v>0</v>
      </c>
      <c r="AL352" s="499">
        <f>AL354+AL355+AL356+AL357+AL358</f>
        <v>57854.399999999994</v>
      </c>
      <c r="AM352" s="499">
        <f>AM354+AM355+AM356+AM357+AM358</f>
        <v>0</v>
      </c>
      <c r="AN352" s="498">
        <f>AM352/AL352</f>
        <v>0</v>
      </c>
      <c r="AO352" s="499">
        <f>AO354+AO355+AO356+AO357+AO358</f>
        <v>140607.29999999999</v>
      </c>
      <c r="AP352" s="499">
        <f>AP354+AP355+AP356+AP357+AP358</f>
        <v>0</v>
      </c>
      <c r="AQ352" s="498">
        <f>AP352/AO352</f>
        <v>0</v>
      </c>
      <c r="AR352" s="502"/>
    </row>
    <row r="353" spans="1:49" s="312" customFormat="1" ht="136.5" customHeight="1">
      <c r="A353" s="664"/>
      <c r="B353" s="665"/>
      <c r="C353" s="665"/>
      <c r="D353" s="503" t="s">
        <v>37</v>
      </c>
      <c r="E353" s="504">
        <f t="shared" ref="E353:F358" si="717">H353+K353+N353+Q353+T353+W353+Z353+AC353+AF353+AI353+AL353+AO353</f>
        <v>4160.5999999999995</v>
      </c>
      <c r="F353" s="504">
        <f t="shared" si="717"/>
        <v>1040.0999999999999</v>
      </c>
      <c r="G353" s="505">
        <f t="shared" ref="G353:G355" si="718">F353/E353</f>
        <v>0.24998798250252369</v>
      </c>
      <c r="H353" s="506">
        <f>H8-H360-H374-H381</f>
        <v>0</v>
      </c>
      <c r="I353" s="506">
        <f>I8-I360-I367</f>
        <v>0</v>
      </c>
      <c r="J353" s="505"/>
      <c r="K353" s="506">
        <f>K8-K360-K374-K381</f>
        <v>1040.0999999999999</v>
      </c>
      <c r="L353" s="506">
        <f>L8-L360-L367</f>
        <v>1040.0999999999999</v>
      </c>
      <c r="M353" s="505">
        <f t="shared" ref="M353:M355" si="719">L353/K353</f>
        <v>1</v>
      </c>
      <c r="N353" s="506">
        <f>N8-N360-N374-N381</f>
        <v>2311.8000000000002</v>
      </c>
      <c r="O353" s="506">
        <f>O8-O360-O367</f>
        <v>0</v>
      </c>
      <c r="P353" s="505"/>
      <c r="Q353" s="506">
        <f>Q8-Q360-Q374-Q381</f>
        <v>0</v>
      </c>
      <c r="R353" s="506">
        <f>R8-R360-R367</f>
        <v>0</v>
      </c>
      <c r="S353" s="505"/>
      <c r="T353" s="506">
        <f>T8-T360-T374-T381</f>
        <v>0</v>
      </c>
      <c r="U353" s="506">
        <f>U8-U360-U367</f>
        <v>0</v>
      </c>
      <c r="V353" s="505"/>
      <c r="W353" s="506">
        <f>W8-W360-W374-W381</f>
        <v>0</v>
      </c>
      <c r="X353" s="506">
        <f>X8-X360-X367</f>
        <v>0</v>
      </c>
      <c r="Y353" s="505"/>
      <c r="Z353" s="506">
        <f>Z8-Z360-Z374-Z381</f>
        <v>291.60000000000002</v>
      </c>
      <c r="AA353" s="506">
        <f>AA8-AA360-AA367</f>
        <v>0</v>
      </c>
      <c r="AB353" s="505">
        <f t="shared" ref="AB353:AB355" si="720">AA353/Z353</f>
        <v>0</v>
      </c>
      <c r="AC353" s="506">
        <f>AC8-AC360-AC374-AC381</f>
        <v>0</v>
      </c>
      <c r="AD353" s="506">
        <f>AD8-AD360-AD367</f>
        <v>0</v>
      </c>
      <c r="AE353" s="505"/>
      <c r="AF353" s="506">
        <f>AF8-AF360-AF374-AF381</f>
        <v>0</v>
      </c>
      <c r="AG353" s="506">
        <f>AG8-AG360-AG367</f>
        <v>0</v>
      </c>
      <c r="AH353" s="505"/>
      <c r="AI353" s="506">
        <f>AI8-AI360-AI374-AI381</f>
        <v>268.2</v>
      </c>
      <c r="AJ353" s="506">
        <f>AJ8-AJ360-AJ367</f>
        <v>0</v>
      </c>
      <c r="AK353" s="505">
        <f t="shared" ref="AK353:AK355" si="721">AJ353/AI353</f>
        <v>0</v>
      </c>
      <c r="AL353" s="506">
        <f>AL8-AL360-AL374-AL381</f>
        <v>0</v>
      </c>
      <c r="AM353" s="506">
        <f>AM8-AM360-AM367</f>
        <v>0</v>
      </c>
      <c r="AN353" s="505"/>
      <c r="AO353" s="506">
        <f>AO8-AO360-AO374-AO381</f>
        <v>248.9</v>
      </c>
      <c r="AP353" s="506">
        <f>AP8-AP360-AP367</f>
        <v>0</v>
      </c>
      <c r="AQ353" s="505">
        <f t="shared" ref="AQ353:AQ355" si="722">AP353/AO353</f>
        <v>0</v>
      </c>
      <c r="AR353" s="507"/>
      <c r="AU353" s="495">
        <f>E352+E359+E373+E380</f>
        <v>879294.00000000012</v>
      </c>
      <c r="AV353" s="495">
        <f t="shared" ref="AV353:AW353" si="723">F352+F359+F373+F380</f>
        <v>189258.6</v>
      </c>
      <c r="AW353" s="495">
        <f t="shared" si="723"/>
        <v>0.23320537163992192</v>
      </c>
    </row>
    <row r="354" spans="1:49" s="312" customFormat="1" ht="111.75" customHeight="1">
      <c r="A354" s="664"/>
      <c r="B354" s="665"/>
      <c r="C354" s="665"/>
      <c r="D354" s="508" t="s">
        <v>2</v>
      </c>
      <c r="E354" s="509">
        <f t="shared" si="717"/>
        <v>166353.70000000001</v>
      </c>
      <c r="F354" s="509">
        <f t="shared" si="717"/>
        <v>38819.100000000006</v>
      </c>
      <c r="G354" s="510">
        <f t="shared" si="718"/>
        <v>0.23335278986881569</v>
      </c>
      <c r="H354" s="506">
        <f>H9-H361-H375-H382</f>
        <v>12936.3</v>
      </c>
      <c r="I354" s="506">
        <f>I9-I361-I368</f>
        <v>12936.3</v>
      </c>
      <c r="J354" s="511">
        <f t="shared" ref="J354:J355" si="724">I354/H354</f>
        <v>1</v>
      </c>
      <c r="K354" s="506">
        <f>K9-K361-K375-K382</f>
        <v>12865.1</v>
      </c>
      <c r="L354" s="506">
        <f>L9-L361-L375-L382</f>
        <v>12865.1</v>
      </c>
      <c r="M354" s="511">
        <f t="shared" si="719"/>
        <v>1</v>
      </c>
      <c r="N354" s="506">
        <f>N9-N361-N375-N382</f>
        <v>13017.7</v>
      </c>
      <c r="O354" s="506">
        <f>O9-O361-O368</f>
        <v>13017.7</v>
      </c>
      <c r="P354" s="511">
        <f t="shared" ref="P354:P355" si="725">O354/N354</f>
        <v>1</v>
      </c>
      <c r="Q354" s="506">
        <f>Q9-Q361-Q375-Q382</f>
        <v>12208.5</v>
      </c>
      <c r="R354" s="506">
        <f>R9-R361-R368</f>
        <v>0</v>
      </c>
      <c r="S354" s="511">
        <f t="shared" ref="S354:S355" si="726">R354/Q354</f>
        <v>0</v>
      </c>
      <c r="T354" s="506">
        <f>T9-T361-T375-T382</f>
        <v>17405.300000000003</v>
      </c>
      <c r="U354" s="506">
        <f>U9-U361-U368</f>
        <v>0</v>
      </c>
      <c r="V354" s="510">
        <f t="shared" ref="V354:V355" si="727">U354/T354</f>
        <v>0</v>
      </c>
      <c r="W354" s="506">
        <f>W9-W361-W375-W382</f>
        <v>11181.1</v>
      </c>
      <c r="X354" s="506">
        <f>X9-X361-X368</f>
        <v>0</v>
      </c>
      <c r="Y354" s="511">
        <f t="shared" ref="Y354:Y355" si="728">X354/W354</f>
        <v>0</v>
      </c>
      <c r="Z354" s="506">
        <f>Z9-Z361-Z375-Z382</f>
        <v>11417.5</v>
      </c>
      <c r="AA354" s="506">
        <f>AA9-AA361-AA368</f>
        <v>0</v>
      </c>
      <c r="AB354" s="511">
        <f t="shared" si="720"/>
        <v>0</v>
      </c>
      <c r="AC354" s="506">
        <f>AC9-AC361-AC375-AC382</f>
        <v>11292.6</v>
      </c>
      <c r="AD354" s="506">
        <f>AD9-AD361-AD368</f>
        <v>0</v>
      </c>
      <c r="AE354" s="511">
        <f t="shared" ref="AE354:AE355" si="729">AD354/AC354</f>
        <v>0</v>
      </c>
      <c r="AF354" s="506">
        <f>AF9-AF361-AF375-AF382</f>
        <v>14824</v>
      </c>
      <c r="AG354" s="506">
        <f>AG9-AG361-AG368</f>
        <v>0</v>
      </c>
      <c r="AH354" s="511">
        <f t="shared" ref="AH354:AH355" si="730">AG354/AF354</f>
        <v>0</v>
      </c>
      <c r="AI354" s="506">
        <f>AI9-AI361-AI375-AI382</f>
        <v>15944.4</v>
      </c>
      <c r="AJ354" s="506">
        <f>AJ9-AJ361-AJ368</f>
        <v>0</v>
      </c>
      <c r="AK354" s="511">
        <f t="shared" si="721"/>
        <v>0</v>
      </c>
      <c r="AL354" s="506">
        <f>AL9-AL361-AL375-AL382</f>
        <v>15583.8</v>
      </c>
      <c r="AM354" s="506">
        <f>AM9-AM361-AM368</f>
        <v>0</v>
      </c>
      <c r="AN354" s="511">
        <f t="shared" ref="AN354:AN355" si="731">AM354/AL354</f>
        <v>0</v>
      </c>
      <c r="AO354" s="506">
        <f>AO9-AO361-AO375-AO382</f>
        <v>17677.400000000001</v>
      </c>
      <c r="AP354" s="506">
        <f>AP9-AP361-AP368</f>
        <v>0</v>
      </c>
      <c r="AQ354" s="510">
        <f t="shared" si="722"/>
        <v>0</v>
      </c>
      <c r="AR354" s="512"/>
    </row>
    <row r="355" spans="1:49" s="312" customFormat="1" ht="95.25" customHeight="1">
      <c r="A355" s="664"/>
      <c r="B355" s="665"/>
      <c r="C355" s="665"/>
      <c r="D355" s="513" t="s">
        <v>284</v>
      </c>
      <c r="E355" s="509">
        <f t="shared" si="717"/>
        <v>663432.80000000005</v>
      </c>
      <c r="F355" s="509">
        <f t="shared" si="717"/>
        <v>147149.4</v>
      </c>
      <c r="G355" s="514">
        <f t="shared" si="718"/>
        <v>0.22180000747626585</v>
      </c>
      <c r="H355" s="506">
        <f>H11-H362-H376-H383</f>
        <v>16549.7</v>
      </c>
      <c r="I355" s="506">
        <f>I11-I362-I369</f>
        <v>16549.7</v>
      </c>
      <c r="J355" s="515">
        <f t="shared" si="724"/>
        <v>1</v>
      </c>
      <c r="K355" s="506">
        <f>K11-K362-K376-K383</f>
        <v>21806</v>
      </c>
      <c r="L355" s="506">
        <f>L11-L362-L376-L383</f>
        <v>21806</v>
      </c>
      <c r="M355" s="515">
        <f t="shared" si="719"/>
        <v>1</v>
      </c>
      <c r="N355" s="506">
        <f>N11-N362-N376-N383</f>
        <v>108793.7</v>
      </c>
      <c r="O355" s="506">
        <f>O11-O362-O369</f>
        <v>108793.7</v>
      </c>
      <c r="P355" s="515">
        <f t="shared" si="725"/>
        <v>1</v>
      </c>
      <c r="Q355" s="506">
        <f>Q11-Q362-Q376-Q383</f>
        <v>60642.3</v>
      </c>
      <c r="R355" s="506">
        <f>R11-R362-R369</f>
        <v>0</v>
      </c>
      <c r="S355" s="515">
        <f t="shared" si="726"/>
        <v>0</v>
      </c>
      <c r="T355" s="506">
        <f>T11-T362-T376-T383</f>
        <v>42270.6</v>
      </c>
      <c r="U355" s="506">
        <f>U11-U362-U369</f>
        <v>0</v>
      </c>
      <c r="V355" s="514">
        <f t="shared" si="727"/>
        <v>0</v>
      </c>
      <c r="W355" s="506">
        <f>W11-W362-W376-W383</f>
        <v>42270.6</v>
      </c>
      <c r="X355" s="506">
        <f>X11-X362-X369</f>
        <v>0</v>
      </c>
      <c r="Y355" s="515">
        <f t="shared" si="728"/>
        <v>0</v>
      </c>
      <c r="Z355" s="506">
        <f>Z11-Z362-Z376-Z383</f>
        <v>60178.5</v>
      </c>
      <c r="AA355" s="506">
        <f>AA11-AA362-AA369</f>
        <v>0</v>
      </c>
      <c r="AB355" s="515">
        <f t="shared" si="720"/>
        <v>0</v>
      </c>
      <c r="AC355" s="506">
        <f>AC11-AC362-AC376-AC383</f>
        <v>43270.6</v>
      </c>
      <c r="AD355" s="506">
        <f>AD11-AD362-AD369</f>
        <v>0</v>
      </c>
      <c r="AE355" s="515">
        <f t="shared" si="729"/>
        <v>0</v>
      </c>
      <c r="AF355" s="506">
        <f>AF11-AF362-AF376-AF383</f>
        <v>42270.6</v>
      </c>
      <c r="AG355" s="506">
        <f>AG11-AG362-AG369</f>
        <v>0</v>
      </c>
      <c r="AH355" s="515">
        <f t="shared" si="730"/>
        <v>0</v>
      </c>
      <c r="AI355" s="506">
        <f>AI11-AI362-AI376-AI383</f>
        <v>60179.7</v>
      </c>
      <c r="AJ355" s="506">
        <f>AJ11-AJ362-AJ369</f>
        <v>0</v>
      </c>
      <c r="AK355" s="515">
        <f t="shared" si="721"/>
        <v>0</v>
      </c>
      <c r="AL355" s="506">
        <f>AL11-AL362-AL376-AL383</f>
        <v>42270.6</v>
      </c>
      <c r="AM355" s="506">
        <f>AM11-AM362-AM369</f>
        <v>0</v>
      </c>
      <c r="AN355" s="514">
        <f t="shared" si="731"/>
        <v>0</v>
      </c>
      <c r="AO355" s="506">
        <f>AO11-AO362-AO376-AO383</f>
        <v>122929.9</v>
      </c>
      <c r="AP355" s="506">
        <f>AP11-AP362-AP369</f>
        <v>0</v>
      </c>
      <c r="AQ355" s="514">
        <f t="shared" si="722"/>
        <v>0</v>
      </c>
      <c r="AR355" s="516"/>
    </row>
    <row r="356" spans="1:49" s="312" customFormat="1" ht="82.5" customHeight="1">
      <c r="A356" s="664"/>
      <c r="B356" s="665"/>
      <c r="C356" s="665"/>
      <c r="D356" s="508" t="s">
        <v>292</v>
      </c>
      <c r="E356" s="509">
        <f t="shared" si="717"/>
        <v>0</v>
      </c>
      <c r="F356" s="509">
        <f t="shared" si="717"/>
        <v>0</v>
      </c>
      <c r="G356" s="511"/>
      <c r="H356" s="506">
        <f t="shared" ref="H356:I358" si="732">H14-H363-H370</f>
        <v>0</v>
      </c>
      <c r="I356" s="506">
        <f t="shared" si="732"/>
        <v>0</v>
      </c>
      <c r="J356" s="511"/>
      <c r="K356" s="506">
        <f>K14-K363-K370</f>
        <v>0</v>
      </c>
      <c r="L356" s="509"/>
      <c r="M356" s="511"/>
      <c r="N356" s="506">
        <f>N14-N363-N370</f>
        <v>0</v>
      </c>
      <c r="O356" s="509"/>
      <c r="P356" s="511"/>
      <c r="Q356" s="506">
        <f>Q14-Q363-Q370</f>
        <v>0</v>
      </c>
      <c r="R356" s="509"/>
      <c r="S356" s="511"/>
      <c r="T356" s="506">
        <f>T14-T363-T370</f>
        <v>0</v>
      </c>
      <c r="U356" s="509"/>
      <c r="V356" s="511"/>
      <c r="W356" s="506">
        <f>W14-W363-W370</f>
        <v>0</v>
      </c>
      <c r="X356" s="509"/>
      <c r="Y356" s="511"/>
      <c r="Z356" s="506">
        <f>Z14-Z363-Z370</f>
        <v>0</v>
      </c>
      <c r="AA356" s="517"/>
      <c r="AB356" s="511"/>
      <c r="AC356" s="506">
        <f>AC14-AC363-AC370</f>
        <v>0</v>
      </c>
      <c r="AD356" s="517"/>
      <c r="AE356" s="511"/>
      <c r="AF356" s="506">
        <f>AF14-AF363-AF370</f>
        <v>0</v>
      </c>
      <c r="AG356" s="517"/>
      <c r="AH356" s="511"/>
      <c r="AI356" s="506">
        <f>AI14-AI363-AI370</f>
        <v>0</v>
      </c>
      <c r="AJ356" s="518">
        <v>0</v>
      </c>
      <c r="AK356" s="511"/>
      <c r="AL356" s="506">
        <f>AL14-AL363-AL370</f>
        <v>0</v>
      </c>
      <c r="AM356" s="517"/>
      <c r="AN356" s="511"/>
      <c r="AO356" s="506">
        <f>AO14-AO363-AO370</f>
        <v>0</v>
      </c>
      <c r="AP356" s="517"/>
      <c r="AQ356" s="511"/>
      <c r="AR356" s="507"/>
    </row>
    <row r="357" spans="1:49" s="312" customFormat="1" ht="114.75" customHeight="1">
      <c r="A357" s="664"/>
      <c r="B357" s="665"/>
      <c r="C357" s="665"/>
      <c r="D357" s="508" t="s">
        <v>285</v>
      </c>
      <c r="E357" s="509">
        <f t="shared" si="717"/>
        <v>0</v>
      </c>
      <c r="F357" s="509">
        <f t="shared" si="717"/>
        <v>0</v>
      </c>
      <c r="G357" s="510"/>
      <c r="H357" s="506">
        <f t="shared" si="732"/>
        <v>0</v>
      </c>
      <c r="I357" s="506">
        <f t="shared" si="732"/>
        <v>0</v>
      </c>
      <c r="J357" s="510"/>
      <c r="K357" s="506">
        <f>K15-K364-K371</f>
        <v>0</v>
      </c>
      <c r="L357" s="509"/>
      <c r="M357" s="510"/>
      <c r="N357" s="506">
        <f>N15-N364-N371</f>
        <v>0</v>
      </c>
      <c r="O357" s="509"/>
      <c r="P357" s="510"/>
      <c r="Q357" s="506">
        <f>Q15-Q364-Q371</f>
        <v>0</v>
      </c>
      <c r="R357" s="509"/>
      <c r="S357" s="510"/>
      <c r="T357" s="506">
        <f>T15-T364-T371</f>
        <v>0</v>
      </c>
      <c r="U357" s="509"/>
      <c r="V357" s="510"/>
      <c r="W357" s="506">
        <f>W15-W364-W371</f>
        <v>0</v>
      </c>
      <c r="X357" s="509"/>
      <c r="Y357" s="510"/>
      <c r="Z357" s="506">
        <f>Z15-Z364-Z371</f>
        <v>0</v>
      </c>
      <c r="AA357" s="517"/>
      <c r="AB357" s="510"/>
      <c r="AC357" s="506">
        <f>AC15-AC364-AC371</f>
        <v>0</v>
      </c>
      <c r="AD357" s="517"/>
      <c r="AE357" s="510"/>
      <c r="AF357" s="506">
        <f>AF15-AF364-AF371</f>
        <v>0</v>
      </c>
      <c r="AG357" s="517"/>
      <c r="AH357" s="510"/>
      <c r="AI357" s="506">
        <f>AI15-AI364-AI371</f>
        <v>0</v>
      </c>
      <c r="AJ357" s="518"/>
      <c r="AK357" s="510"/>
      <c r="AL357" s="506">
        <f>AL15-AL364-AL371</f>
        <v>0</v>
      </c>
      <c r="AM357" s="517"/>
      <c r="AN357" s="510"/>
      <c r="AO357" s="506">
        <f>AO15-AO364-AO371</f>
        <v>0</v>
      </c>
      <c r="AP357" s="517"/>
      <c r="AQ357" s="510"/>
      <c r="AR357" s="507"/>
    </row>
    <row r="358" spans="1:49" s="312" customFormat="1" ht="114.75" customHeight="1" thickBot="1">
      <c r="A358" s="666"/>
      <c r="B358" s="667"/>
      <c r="C358" s="667"/>
      <c r="D358" s="519" t="s">
        <v>43</v>
      </c>
      <c r="E358" s="520">
        <f t="shared" si="717"/>
        <v>0</v>
      </c>
      <c r="F358" s="520">
        <f t="shared" si="717"/>
        <v>0</v>
      </c>
      <c r="G358" s="521"/>
      <c r="H358" s="506">
        <f t="shared" si="732"/>
        <v>0</v>
      </c>
      <c r="I358" s="506">
        <f t="shared" si="732"/>
        <v>0</v>
      </c>
      <c r="J358" s="521"/>
      <c r="K358" s="506">
        <f>K16-K365-K372</f>
        <v>0</v>
      </c>
      <c r="L358" s="520"/>
      <c r="M358" s="521"/>
      <c r="N358" s="506">
        <f>N16-N365-N372</f>
        <v>0</v>
      </c>
      <c r="O358" s="520"/>
      <c r="P358" s="521"/>
      <c r="Q358" s="506">
        <f>Q16-Q365-Q372</f>
        <v>0</v>
      </c>
      <c r="R358" s="520"/>
      <c r="S358" s="521"/>
      <c r="T358" s="506">
        <f>T16-T365-T372</f>
        <v>0</v>
      </c>
      <c r="U358" s="520"/>
      <c r="V358" s="521"/>
      <c r="W358" s="506">
        <f>W16-W365-W372</f>
        <v>0</v>
      </c>
      <c r="X358" s="520"/>
      <c r="Y358" s="521"/>
      <c r="Z358" s="506">
        <f>Z16-Z365-Z372</f>
        <v>0</v>
      </c>
      <c r="AA358" s="522"/>
      <c r="AB358" s="521"/>
      <c r="AC358" s="506">
        <f>AC16-AC365-AC372</f>
        <v>0</v>
      </c>
      <c r="AD358" s="522"/>
      <c r="AE358" s="521"/>
      <c r="AF358" s="506">
        <f>AF16-AF365-AF372</f>
        <v>0</v>
      </c>
      <c r="AG358" s="522"/>
      <c r="AH358" s="521"/>
      <c r="AI358" s="506">
        <f>AI16-AI365-AI372</f>
        <v>0</v>
      </c>
      <c r="AJ358" s="523"/>
      <c r="AK358" s="521"/>
      <c r="AL358" s="506">
        <f>AL16-AL365-AL372</f>
        <v>0</v>
      </c>
      <c r="AM358" s="522"/>
      <c r="AN358" s="521"/>
      <c r="AO358" s="506">
        <f>AO16-AO365-AO372</f>
        <v>0</v>
      </c>
      <c r="AP358" s="520"/>
      <c r="AQ358" s="521"/>
      <c r="AR358" s="524"/>
    </row>
    <row r="359" spans="1:49" s="312" customFormat="1" ht="42.75" customHeight="1" thickBot="1">
      <c r="A359" s="661" t="s">
        <v>410</v>
      </c>
      <c r="B359" s="662"/>
      <c r="C359" s="663"/>
      <c r="D359" s="525" t="s">
        <v>41</v>
      </c>
      <c r="E359" s="499">
        <f>E360+E361+E362</f>
        <v>36260.300000000003</v>
      </c>
      <c r="F359" s="499">
        <f>F360+F361+F362</f>
        <v>324.89999999999998</v>
      </c>
      <c r="G359" s="498">
        <f>F359/E359</f>
        <v>8.9602126843958806E-3</v>
      </c>
      <c r="H359" s="499">
        <f>H360+H361+H362</f>
        <v>0</v>
      </c>
      <c r="I359" s="499">
        <f>I360+I361+I362</f>
        <v>0</v>
      </c>
      <c r="J359" s="498"/>
      <c r="K359" s="499">
        <f t="shared" ref="K359:L359" si="733">K360+K361+K362</f>
        <v>0</v>
      </c>
      <c r="L359" s="499">
        <f t="shared" si="733"/>
        <v>0</v>
      </c>
      <c r="M359" s="500">
        <v>0</v>
      </c>
      <c r="N359" s="499">
        <f t="shared" ref="N359:O359" si="734">N360+N361+N362</f>
        <v>324.89999999999998</v>
      </c>
      <c r="O359" s="499">
        <f t="shared" si="734"/>
        <v>324.89999999999998</v>
      </c>
      <c r="P359" s="500">
        <f>O359/N359</f>
        <v>1</v>
      </c>
      <c r="Q359" s="499">
        <f t="shared" ref="Q359:R359" si="735">Q360+Q361+Q362</f>
        <v>7575.8</v>
      </c>
      <c r="R359" s="499">
        <f t="shared" si="735"/>
        <v>0</v>
      </c>
      <c r="S359" s="500">
        <f>R359/Q359</f>
        <v>0</v>
      </c>
      <c r="T359" s="499">
        <f t="shared" ref="T359:U359" si="736">T360+T361+T362</f>
        <v>0</v>
      </c>
      <c r="U359" s="499">
        <f t="shared" si="736"/>
        <v>0</v>
      </c>
      <c r="V359" s="500">
        <v>0</v>
      </c>
      <c r="W359" s="499">
        <f t="shared" ref="W359:X359" si="737">W360+W361+W362</f>
        <v>1636.9</v>
      </c>
      <c r="X359" s="499">
        <f t="shared" si="737"/>
        <v>0</v>
      </c>
      <c r="Y359" s="500">
        <f>X359/W359</f>
        <v>0</v>
      </c>
      <c r="Z359" s="499">
        <f t="shared" ref="Z359:AA359" si="738">Z360+Z361+Z362</f>
        <v>655.5</v>
      </c>
      <c r="AA359" s="499">
        <f t="shared" si="738"/>
        <v>0</v>
      </c>
      <c r="AB359" s="500">
        <f>AA359/Z359</f>
        <v>0</v>
      </c>
      <c r="AC359" s="499">
        <f t="shared" ref="AC359:AD359" si="739">AC360+AC361+AC362</f>
        <v>0</v>
      </c>
      <c r="AD359" s="499">
        <f t="shared" si="739"/>
        <v>0</v>
      </c>
      <c r="AE359" s="498">
        <v>0</v>
      </c>
      <c r="AF359" s="499">
        <f t="shared" ref="AF359:AG359" si="740">AF360+AF361+AF362</f>
        <v>11854.300000000001</v>
      </c>
      <c r="AG359" s="499">
        <f t="shared" si="740"/>
        <v>0</v>
      </c>
      <c r="AH359" s="500">
        <f>AG359/AF359</f>
        <v>0</v>
      </c>
      <c r="AI359" s="499">
        <f>AI361+AI362+AI363+AI364+AI365</f>
        <v>395.7</v>
      </c>
      <c r="AJ359" s="501">
        <f>AJ361+AJ362</f>
        <v>0</v>
      </c>
      <c r="AK359" s="500">
        <f>AJ359/AI359</f>
        <v>0</v>
      </c>
      <c r="AL359" s="499">
        <f>AL361+AL362+AL363+AL364+AL365</f>
        <v>836.2</v>
      </c>
      <c r="AM359" s="499">
        <f>AM361+AM362+AM363+AM364+AM365</f>
        <v>0</v>
      </c>
      <c r="AN359" s="500">
        <f>AM359/AL359</f>
        <v>0</v>
      </c>
      <c r="AO359" s="499">
        <f>AO361+AO362+AO363+AO364+AO365</f>
        <v>12981</v>
      </c>
      <c r="AP359" s="499">
        <f>AP361+AP362+AP363+AP364+AP365</f>
        <v>0</v>
      </c>
      <c r="AQ359" s="498">
        <f>AP359/AO359</f>
        <v>0</v>
      </c>
      <c r="AR359" s="526"/>
    </row>
    <row r="360" spans="1:49" s="312" customFormat="1" ht="118.5" customHeight="1">
      <c r="A360" s="664"/>
      <c r="B360" s="665"/>
      <c r="C360" s="665"/>
      <c r="D360" s="527" t="s">
        <v>37</v>
      </c>
      <c r="E360" s="504">
        <f t="shared" ref="E360:F365" si="741">H360+K360+N360+Q360+T360+W360+Z360+AC360+AF360+AI360+AL360+AO360</f>
        <v>0</v>
      </c>
      <c r="F360" s="504">
        <f t="shared" si="741"/>
        <v>0</v>
      </c>
      <c r="G360" s="528"/>
      <c r="H360" s="509">
        <f>H69</f>
        <v>0</v>
      </c>
      <c r="I360" s="509">
        <f>I69</f>
        <v>0</v>
      </c>
      <c r="J360" s="528"/>
      <c r="K360" s="504"/>
      <c r="L360" s="504"/>
      <c r="M360" s="528"/>
      <c r="N360" s="504"/>
      <c r="O360" s="504"/>
      <c r="P360" s="528"/>
      <c r="Q360" s="504"/>
      <c r="R360" s="504"/>
      <c r="S360" s="528"/>
      <c r="T360" s="504"/>
      <c r="U360" s="504"/>
      <c r="V360" s="528"/>
      <c r="W360" s="504"/>
      <c r="X360" s="504"/>
      <c r="Y360" s="528"/>
      <c r="Z360" s="504"/>
      <c r="AA360" s="504"/>
      <c r="AB360" s="528"/>
      <c r="AC360" s="504"/>
      <c r="AD360" s="504"/>
      <c r="AE360" s="528"/>
      <c r="AF360" s="504"/>
      <c r="AG360" s="504"/>
      <c r="AH360" s="505"/>
      <c r="AI360" s="504"/>
      <c r="AJ360" s="504"/>
      <c r="AK360" s="528"/>
      <c r="AL360" s="504"/>
      <c r="AM360" s="504"/>
      <c r="AN360" s="528"/>
      <c r="AO360" s="504"/>
      <c r="AP360" s="504"/>
      <c r="AQ360" s="528"/>
      <c r="AR360" s="529"/>
    </row>
    <row r="361" spans="1:49" s="312" customFormat="1" ht="106.5" customHeight="1" thickBot="1">
      <c r="A361" s="664"/>
      <c r="B361" s="665"/>
      <c r="C361" s="665"/>
      <c r="D361" s="530" t="s">
        <v>2</v>
      </c>
      <c r="E361" s="509">
        <f t="shared" si="741"/>
        <v>4750</v>
      </c>
      <c r="F361" s="509">
        <f t="shared" si="741"/>
        <v>0</v>
      </c>
      <c r="G361" s="510"/>
      <c r="H361" s="509">
        <f>H70</f>
        <v>0</v>
      </c>
      <c r="I361" s="509">
        <f>I70</f>
        <v>0</v>
      </c>
      <c r="J361" s="510"/>
      <c r="K361" s="509">
        <f t="shared" ref="I361:AQ362" si="742">K70</f>
        <v>0</v>
      </c>
      <c r="L361" s="509"/>
      <c r="M361" s="510"/>
      <c r="N361" s="509">
        <f t="shared" si="742"/>
        <v>0</v>
      </c>
      <c r="O361" s="509"/>
      <c r="P361" s="510"/>
      <c r="Q361" s="509">
        <f t="shared" si="742"/>
        <v>4750</v>
      </c>
      <c r="R361" s="509"/>
      <c r="S361" s="510"/>
      <c r="T361" s="509">
        <f t="shared" si="742"/>
        <v>0</v>
      </c>
      <c r="U361" s="509"/>
      <c r="V361" s="510"/>
      <c r="W361" s="509">
        <f t="shared" si="742"/>
        <v>0</v>
      </c>
      <c r="X361" s="509"/>
      <c r="Y361" s="510"/>
      <c r="Z361" s="509">
        <f t="shared" si="742"/>
        <v>0</v>
      </c>
      <c r="AA361" s="509"/>
      <c r="AB361" s="510"/>
      <c r="AC361" s="509">
        <f t="shared" si="742"/>
        <v>0</v>
      </c>
      <c r="AD361" s="509"/>
      <c r="AE361" s="510"/>
      <c r="AF361" s="509">
        <f t="shared" si="742"/>
        <v>0</v>
      </c>
      <c r="AG361" s="509"/>
      <c r="AH361" s="511"/>
      <c r="AI361" s="509">
        <f t="shared" si="742"/>
        <v>0</v>
      </c>
      <c r="AJ361" s="509">
        <v>0</v>
      </c>
      <c r="AK361" s="510"/>
      <c r="AL361" s="509">
        <f t="shared" si="742"/>
        <v>0</v>
      </c>
      <c r="AM361" s="509">
        <v>0</v>
      </c>
      <c r="AN361" s="510"/>
      <c r="AO361" s="509">
        <f t="shared" si="742"/>
        <v>0</v>
      </c>
      <c r="AP361" s="509"/>
      <c r="AQ361" s="510"/>
      <c r="AR361" s="507"/>
    </row>
    <row r="362" spans="1:49" s="312" customFormat="1" ht="87" customHeight="1" thickBot="1">
      <c r="A362" s="664"/>
      <c r="B362" s="665"/>
      <c r="C362" s="665"/>
      <c r="D362" s="530" t="s">
        <v>284</v>
      </c>
      <c r="E362" s="509">
        <f t="shared" si="741"/>
        <v>31510.300000000003</v>
      </c>
      <c r="F362" s="509">
        <f t="shared" si="741"/>
        <v>324.89999999999998</v>
      </c>
      <c r="G362" s="510">
        <f t="shared" ref="G362" si="743">F362/E362</f>
        <v>1.0310914209004674E-2</v>
      </c>
      <c r="H362" s="509">
        <f>H71</f>
        <v>0</v>
      </c>
      <c r="I362" s="509">
        <f t="shared" si="742"/>
        <v>0</v>
      </c>
      <c r="J362" s="509">
        <f t="shared" si="742"/>
        <v>0</v>
      </c>
      <c r="K362" s="509">
        <f t="shared" si="742"/>
        <v>0</v>
      </c>
      <c r="L362" s="509">
        <f t="shared" si="742"/>
        <v>0</v>
      </c>
      <c r="M362" s="500">
        <v>0</v>
      </c>
      <c r="N362" s="509">
        <f t="shared" si="742"/>
        <v>324.89999999999998</v>
      </c>
      <c r="O362" s="509">
        <f t="shared" si="742"/>
        <v>324.89999999999998</v>
      </c>
      <c r="P362" s="500">
        <f>O362/N362</f>
        <v>1</v>
      </c>
      <c r="Q362" s="509">
        <f t="shared" si="742"/>
        <v>2825.8</v>
      </c>
      <c r="R362" s="509">
        <f t="shared" si="742"/>
        <v>0</v>
      </c>
      <c r="S362" s="500">
        <f>R362/Q362</f>
        <v>0</v>
      </c>
      <c r="T362" s="509">
        <f t="shared" si="742"/>
        <v>0</v>
      </c>
      <c r="U362" s="509">
        <f t="shared" si="742"/>
        <v>0</v>
      </c>
      <c r="V362" s="500">
        <v>0</v>
      </c>
      <c r="W362" s="509">
        <f>W71+Z198</f>
        <v>1636.9</v>
      </c>
      <c r="X362" s="509">
        <f t="shared" si="742"/>
        <v>0</v>
      </c>
      <c r="Y362" s="500">
        <f>X362/W362</f>
        <v>0</v>
      </c>
      <c r="Z362" s="509">
        <f t="shared" si="742"/>
        <v>655.5</v>
      </c>
      <c r="AA362" s="509">
        <f t="shared" si="742"/>
        <v>0</v>
      </c>
      <c r="AB362" s="511">
        <v>0</v>
      </c>
      <c r="AC362" s="509">
        <f t="shared" si="742"/>
        <v>0</v>
      </c>
      <c r="AD362" s="509">
        <f t="shared" si="742"/>
        <v>0</v>
      </c>
      <c r="AE362" s="510">
        <v>0</v>
      </c>
      <c r="AF362" s="509">
        <f>AF71+AF198</f>
        <v>11854.300000000001</v>
      </c>
      <c r="AG362" s="509">
        <f>AG71+AG198</f>
        <v>0</v>
      </c>
      <c r="AH362" s="511">
        <f t="shared" ref="AH362" si="744">AG362/AF362</f>
        <v>0</v>
      </c>
      <c r="AI362" s="509">
        <f t="shared" si="742"/>
        <v>395.7</v>
      </c>
      <c r="AJ362" s="509">
        <f t="shared" si="742"/>
        <v>0</v>
      </c>
      <c r="AK362" s="511">
        <f t="shared" si="742"/>
        <v>0</v>
      </c>
      <c r="AL362" s="509">
        <f>AL71</f>
        <v>836.2</v>
      </c>
      <c r="AM362" s="509">
        <f t="shared" si="742"/>
        <v>0</v>
      </c>
      <c r="AN362" s="511">
        <f t="shared" si="742"/>
        <v>0</v>
      </c>
      <c r="AO362" s="509">
        <f t="shared" si="742"/>
        <v>12981</v>
      </c>
      <c r="AP362" s="509">
        <f t="shared" si="742"/>
        <v>0</v>
      </c>
      <c r="AQ362" s="510">
        <f t="shared" si="742"/>
        <v>0</v>
      </c>
      <c r="AR362" s="531"/>
    </row>
    <row r="363" spans="1:49" s="312" customFormat="1" ht="358.5" customHeight="1">
      <c r="A363" s="664"/>
      <c r="B363" s="665"/>
      <c r="C363" s="665"/>
      <c r="D363" s="530" t="s">
        <v>292</v>
      </c>
      <c r="E363" s="509">
        <f t="shared" si="741"/>
        <v>0</v>
      </c>
      <c r="F363" s="509">
        <f t="shared" si="741"/>
        <v>0</v>
      </c>
      <c r="G363" s="517"/>
      <c r="H363" s="509"/>
      <c r="I363" s="509"/>
      <c r="J363" s="517"/>
      <c r="K363" s="509"/>
      <c r="L363" s="509"/>
      <c r="M363" s="517"/>
      <c r="N363" s="509"/>
      <c r="O363" s="509"/>
      <c r="P363" s="517"/>
      <c r="Q363" s="509"/>
      <c r="R363" s="509"/>
      <c r="S363" s="517"/>
      <c r="T363" s="509"/>
      <c r="U363" s="509"/>
      <c r="V363" s="517"/>
      <c r="W363" s="509"/>
      <c r="X363" s="509"/>
      <c r="Y363" s="517"/>
      <c r="Z363" s="509"/>
      <c r="AA363" s="517"/>
      <c r="AB363" s="517"/>
      <c r="AC363" s="509"/>
      <c r="AD363" s="517"/>
      <c r="AE363" s="517"/>
      <c r="AF363" s="509"/>
      <c r="AG363" s="517"/>
      <c r="AH363" s="517"/>
      <c r="AI363" s="509"/>
      <c r="AJ363" s="517"/>
      <c r="AK363" s="517"/>
      <c r="AL363" s="509"/>
      <c r="AM363" s="517"/>
      <c r="AN363" s="517"/>
      <c r="AO363" s="517"/>
      <c r="AP363" s="517"/>
      <c r="AQ363" s="517"/>
      <c r="AR363" s="507"/>
    </row>
    <row r="364" spans="1:49" s="312" customFormat="1" ht="82.5" customHeight="1">
      <c r="A364" s="664"/>
      <c r="B364" s="665"/>
      <c r="C364" s="665"/>
      <c r="D364" s="530" t="s">
        <v>285</v>
      </c>
      <c r="E364" s="509">
        <f t="shared" si="741"/>
        <v>0</v>
      </c>
      <c r="F364" s="509">
        <f t="shared" si="741"/>
        <v>0</v>
      </c>
      <c r="G364" s="517"/>
      <c r="H364" s="509"/>
      <c r="I364" s="509"/>
      <c r="J364" s="517"/>
      <c r="K364" s="509"/>
      <c r="L364" s="509"/>
      <c r="M364" s="517"/>
      <c r="N364" s="509"/>
      <c r="O364" s="509"/>
      <c r="P364" s="517"/>
      <c r="Q364" s="509"/>
      <c r="R364" s="509"/>
      <c r="S364" s="517"/>
      <c r="T364" s="509"/>
      <c r="U364" s="509"/>
      <c r="V364" s="517"/>
      <c r="W364" s="509"/>
      <c r="X364" s="509"/>
      <c r="Y364" s="517"/>
      <c r="Z364" s="509"/>
      <c r="AA364" s="517"/>
      <c r="AB364" s="517"/>
      <c r="AC364" s="509"/>
      <c r="AD364" s="517"/>
      <c r="AE364" s="517"/>
      <c r="AF364" s="509"/>
      <c r="AG364" s="517"/>
      <c r="AH364" s="517"/>
      <c r="AI364" s="509"/>
      <c r="AJ364" s="517"/>
      <c r="AK364" s="517"/>
      <c r="AL364" s="509"/>
      <c r="AM364" s="517"/>
      <c r="AN364" s="517"/>
      <c r="AO364" s="517"/>
      <c r="AP364" s="517"/>
      <c r="AQ364" s="517"/>
      <c r="AR364" s="507"/>
    </row>
    <row r="365" spans="1:49" s="312" customFormat="1" ht="122.25" customHeight="1" thickBot="1">
      <c r="A365" s="666"/>
      <c r="B365" s="667"/>
      <c r="C365" s="667"/>
      <c r="D365" s="532" t="s">
        <v>43</v>
      </c>
      <c r="E365" s="520">
        <f t="shared" si="741"/>
        <v>0</v>
      </c>
      <c r="F365" s="520">
        <f t="shared" si="741"/>
        <v>0</v>
      </c>
      <c r="G365" s="522"/>
      <c r="H365" s="520"/>
      <c r="I365" s="520"/>
      <c r="J365" s="522"/>
      <c r="K365" s="520"/>
      <c r="L365" s="520"/>
      <c r="M365" s="522"/>
      <c r="N365" s="520"/>
      <c r="O365" s="520"/>
      <c r="P365" s="522"/>
      <c r="Q365" s="520"/>
      <c r="R365" s="520"/>
      <c r="S365" s="522"/>
      <c r="T365" s="520"/>
      <c r="U365" s="520"/>
      <c r="V365" s="522"/>
      <c r="W365" s="520"/>
      <c r="X365" s="520"/>
      <c r="Y365" s="522"/>
      <c r="Z365" s="520"/>
      <c r="AA365" s="522"/>
      <c r="AB365" s="522"/>
      <c r="AC365" s="520"/>
      <c r="AD365" s="522"/>
      <c r="AE365" s="522"/>
      <c r="AF365" s="520"/>
      <c r="AG365" s="522"/>
      <c r="AH365" s="522"/>
      <c r="AI365" s="520"/>
      <c r="AJ365" s="522"/>
      <c r="AK365" s="522"/>
      <c r="AL365" s="520"/>
      <c r="AM365" s="522"/>
      <c r="AN365" s="522"/>
      <c r="AO365" s="520"/>
      <c r="AP365" s="520"/>
      <c r="AQ365" s="522"/>
      <c r="AR365" s="524"/>
    </row>
    <row r="366" spans="1:49" s="310" customFormat="1" ht="54" hidden="1" customHeight="1" thickBot="1">
      <c r="A366" s="686" t="s">
        <v>419</v>
      </c>
      <c r="B366" s="687"/>
      <c r="C366" s="688"/>
      <c r="D366" s="533" t="s">
        <v>41</v>
      </c>
      <c r="E366" s="534">
        <f>E367+E368+E369+E371+E372</f>
        <v>0</v>
      </c>
      <c r="F366" s="534">
        <f>I366+L366+O366+R366+U366+X366+AA366+AD366+AG366+AJ366+AM366+AP366</f>
        <v>0</v>
      </c>
      <c r="G366" s="535">
        <v>0</v>
      </c>
      <c r="H366" s="536"/>
      <c r="I366" s="536"/>
      <c r="J366" s="537"/>
      <c r="K366" s="536"/>
      <c r="L366" s="536"/>
      <c r="M366" s="537"/>
      <c r="N366" s="536"/>
      <c r="O366" s="536"/>
      <c r="P366" s="537"/>
      <c r="Q366" s="536"/>
      <c r="R366" s="536"/>
      <c r="S366" s="537"/>
      <c r="T366" s="536">
        <f>T368</f>
        <v>0</v>
      </c>
      <c r="U366" s="536">
        <f>U368</f>
        <v>0</v>
      </c>
      <c r="V366" s="535"/>
      <c r="W366" s="536"/>
      <c r="X366" s="536"/>
      <c r="Y366" s="537"/>
      <c r="Z366" s="536"/>
      <c r="AA366" s="538"/>
      <c r="AB366" s="537"/>
      <c r="AC366" s="536"/>
      <c r="AD366" s="538"/>
      <c r="AE366" s="537"/>
      <c r="AF366" s="536"/>
      <c r="AG366" s="538"/>
      <c r="AH366" s="537"/>
      <c r="AI366" s="536">
        <f>AI367+AI368+AI369+AI371+AI372</f>
        <v>0</v>
      </c>
      <c r="AJ366" s="536">
        <f>AJ367+AJ368+AJ369+AJ371+AJ372</f>
        <v>0</v>
      </c>
      <c r="AK366" s="537"/>
      <c r="AL366" s="536"/>
      <c r="AM366" s="538"/>
      <c r="AN366" s="537"/>
      <c r="AO366" s="536"/>
      <c r="AP366" s="536"/>
      <c r="AQ366" s="537"/>
      <c r="AR366" s="539"/>
    </row>
    <row r="367" spans="1:49" s="310" customFormat="1" ht="54" hidden="1" customHeight="1">
      <c r="A367" s="689"/>
      <c r="B367" s="681"/>
      <c r="C367" s="682"/>
      <c r="D367" s="540" t="s">
        <v>37</v>
      </c>
      <c r="E367" s="509">
        <f>H367+K367+N367+Q367+T367+W367+Z367+AC367+AF367+AI367+AL367+AO367</f>
        <v>0</v>
      </c>
      <c r="F367" s="509">
        <f>I367+L367+O367+R367+U367+X367+AA367+AD367+AG367+AJ367+AM367+AP367</f>
        <v>0</v>
      </c>
      <c r="G367" s="505"/>
      <c r="H367" s="541"/>
      <c r="I367" s="541"/>
      <c r="J367" s="528"/>
      <c r="K367" s="541"/>
      <c r="L367" s="541"/>
      <c r="M367" s="528"/>
      <c r="N367" s="541"/>
      <c r="O367" s="541"/>
      <c r="P367" s="528"/>
      <c r="Q367" s="541"/>
      <c r="R367" s="541"/>
      <c r="S367" s="528"/>
      <c r="T367" s="541"/>
      <c r="U367" s="541"/>
      <c r="V367" s="505"/>
      <c r="W367" s="541"/>
      <c r="X367" s="541"/>
      <c r="Y367" s="528"/>
      <c r="Z367" s="541"/>
      <c r="AA367" s="542"/>
      <c r="AB367" s="528"/>
      <c r="AC367" s="541"/>
      <c r="AD367" s="542"/>
      <c r="AE367" s="528"/>
      <c r="AF367" s="543"/>
      <c r="AG367" s="544"/>
      <c r="AH367" s="528"/>
      <c r="AI367" s="543"/>
      <c r="AJ367" s="544"/>
      <c r="AK367" s="528"/>
      <c r="AL367" s="541"/>
      <c r="AM367" s="542"/>
      <c r="AN367" s="528"/>
      <c r="AO367" s="541"/>
      <c r="AP367" s="541"/>
      <c r="AQ367" s="528"/>
      <c r="AR367" s="545"/>
    </row>
    <row r="368" spans="1:49" s="310" customFormat="1" ht="54" hidden="1" customHeight="1">
      <c r="A368" s="689"/>
      <c r="B368" s="681"/>
      <c r="C368" s="682"/>
      <c r="D368" s="546" t="s">
        <v>2</v>
      </c>
      <c r="E368" s="509">
        <f t="shared" ref="E368:E372" si="745">H368+K368+N368+Q368+T368+W368+Z368+AC368+AF368+AI368+AL368+AO368</f>
        <v>0</v>
      </c>
      <c r="F368" s="509">
        <f t="shared" ref="F368:F372" si="746">I368+L368+O368+R368+U368+X368+AA368+AD368+AG368+AJ368+AM368+AP368</f>
        <v>0</v>
      </c>
      <c r="G368" s="511">
        <v>0</v>
      </c>
      <c r="H368" s="541"/>
      <c r="I368" s="541"/>
      <c r="J368" s="510"/>
      <c r="K368" s="541"/>
      <c r="L368" s="541"/>
      <c r="M368" s="510"/>
      <c r="N368" s="509">
        <v>0</v>
      </c>
      <c r="O368" s="509"/>
      <c r="P368" s="510"/>
      <c r="Q368" s="509">
        <v>0</v>
      </c>
      <c r="R368" s="509"/>
      <c r="S368" s="510"/>
      <c r="T368" s="509">
        <v>0</v>
      </c>
      <c r="U368" s="509">
        <v>0</v>
      </c>
      <c r="V368" s="511"/>
      <c r="W368" s="509"/>
      <c r="X368" s="509"/>
      <c r="Y368" s="510"/>
      <c r="Z368" s="541"/>
      <c r="AA368" s="542"/>
      <c r="AB368" s="510"/>
      <c r="AC368" s="541"/>
      <c r="AD368" s="542"/>
      <c r="AE368" s="510"/>
      <c r="AF368" s="543"/>
      <c r="AG368" s="544"/>
      <c r="AH368" s="510"/>
      <c r="AI368" s="543"/>
      <c r="AJ368" s="544"/>
      <c r="AK368" s="510"/>
      <c r="AL368" s="541"/>
      <c r="AM368" s="542"/>
      <c r="AN368" s="510"/>
      <c r="AO368" s="541"/>
      <c r="AP368" s="541"/>
      <c r="AQ368" s="510"/>
      <c r="AR368" s="545"/>
    </row>
    <row r="369" spans="1:44" s="310" customFormat="1" ht="54" hidden="1" customHeight="1" thickBot="1">
      <c r="A369" s="689"/>
      <c r="B369" s="681"/>
      <c r="C369" s="682"/>
      <c r="D369" s="546" t="s">
        <v>284</v>
      </c>
      <c r="E369" s="509">
        <f t="shared" si="745"/>
        <v>0</v>
      </c>
      <c r="F369" s="509">
        <f t="shared" si="746"/>
        <v>0</v>
      </c>
      <c r="G369" s="510"/>
      <c r="H369" s="541"/>
      <c r="I369" s="541"/>
      <c r="J369" s="510"/>
      <c r="K369" s="541"/>
      <c r="L369" s="541"/>
      <c r="M369" s="510"/>
      <c r="N369" s="541"/>
      <c r="O369" s="541"/>
      <c r="P369" s="510"/>
      <c r="Q369" s="541"/>
      <c r="R369" s="541"/>
      <c r="S369" s="510"/>
      <c r="T369" s="541"/>
      <c r="U369" s="541"/>
      <c r="V369" s="510"/>
      <c r="W369" s="541"/>
      <c r="X369" s="541"/>
      <c r="Y369" s="510"/>
      <c r="Z369" s="541"/>
      <c r="AA369" s="542"/>
      <c r="AB369" s="510"/>
      <c r="AC369" s="541"/>
      <c r="AD369" s="542"/>
      <c r="AE369" s="510"/>
      <c r="AF369" s="543"/>
      <c r="AG369" s="544"/>
      <c r="AH369" s="510"/>
      <c r="AI369" s="543"/>
      <c r="AJ369" s="547"/>
      <c r="AK369" s="510"/>
      <c r="AL369" s="541"/>
      <c r="AM369" s="542"/>
      <c r="AN369" s="510"/>
      <c r="AO369" s="542"/>
      <c r="AP369" s="542"/>
      <c r="AQ369" s="510"/>
      <c r="AR369" s="548"/>
    </row>
    <row r="370" spans="1:44" s="310" customFormat="1" ht="54" hidden="1" customHeight="1">
      <c r="A370" s="689"/>
      <c r="B370" s="681"/>
      <c r="C370" s="682"/>
      <c r="D370" s="546" t="s">
        <v>292</v>
      </c>
      <c r="E370" s="549">
        <f t="shared" si="745"/>
        <v>0</v>
      </c>
      <c r="F370" s="549">
        <f t="shared" si="746"/>
        <v>0</v>
      </c>
      <c r="G370" s="517"/>
      <c r="H370" s="541"/>
      <c r="I370" s="541"/>
      <c r="J370" s="517"/>
      <c r="K370" s="541"/>
      <c r="L370" s="541"/>
      <c r="M370" s="517"/>
      <c r="N370" s="541"/>
      <c r="O370" s="541"/>
      <c r="P370" s="517"/>
      <c r="Q370" s="541"/>
      <c r="R370" s="541"/>
      <c r="S370" s="517"/>
      <c r="T370" s="541"/>
      <c r="U370" s="541"/>
      <c r="V370" s="517"/>
      <c r="W370" s="541"/>
      <c r="X370" s="541"/>
      <c r="Y370" s="517"/>
      <c r="Z370" s="541"/>
      <c r="AA370" s="542"/>
      <c r="AB370" s="517"/>
      <c r="AC370" s="541"/>
      <c r="AD370" s="542"/>
      <c r="AE370" s="517"/>
      <c r="AF370" s="543"/>
      <c r="AG370" s="544"/>
      <c r="AH370" s="517"/>
      <c r="AI370" s="543"/>
      <c r="AJ370" s="544"/>
      <c r="AK370" s="517"/>
      <c r="AL370" s="541"/>
      <c r="AM370" s="542"/>
      <c r="AN370" s="517"/>
      <c r="AO370" s="542"/>
      <c r="AP370" s="542"/>
      <c r="AQ370" s="517"/>
      <c r="AR370" s="545"/>
    </row>
    <row r="371" spans="1:44" s="310" customFormat="1" ht="54" hidden="1" customHeight="1">
      <c r="A371" s="689"/>
      <c r="B371" s="681"/>
      <c r="C371" s="682"/>
      <c r="D371" s="546" t="s">
        <v>285</v>
      </c>
      <c r="E371" s="509">
        <f t="shared" si="745"/>
        <v>0</v>
      </c>
      <c r="F371" s="509">
        <f t="shared" si="746"/>
        <v>0</v>
      </c>
      <c r="G371" s="517"/>
      <c r="H371" s="541"/>
      <c r="I371" s="541"/>
      <c r="J371" s="517"/>
      <c r="K371" s="541"/>
      <c r="L371" s="541"/>
      <c r="M371" s="517"/>
      <c r="N371" s="541"/>
      <c r="O371" s="541"/>
      <c r="P371" s="517"/>
      <c r="Q371" s="541"/>
      <c r="R371" s="541"/>
      <c r="S371" s="517"/>
      <c r="T371" s="541"/>
      <c r="U371" s="541"/>
      <c r="V371" s="517"/>
      <c r="W371" s="541"/>
      <c r="X371" s="541"/>
      <c r="Y371" s="517"/>
      <c r="Z371" s="541"/>
      <c r="AA371" s="542"/>
      <c r="AB371" s="517"/>
      <c r="AC371" s="541"/>
      <c r="AD371" s="542"/>
      <c r="AE371" s="517"/>
      <c r="AF371" s="543"/>
      <c r="AG371" s="544"/>
      <c r="AH371" s="517"/>
      <c r="AI371" s="543"/>
      <c r="AJ371" s="544"/>
      <c r="AK371" s="517"/>
      <c r="AL371" s="541"/>
      <c r="AM371" s="542"/>
      <c r="AN371" s="517"/>
      <c r="AO371" s="542"/>
      <c r="AP371" s="542"/>
      <c r="AQ371" s="517"/>
      <c r="AR371" s="545"/>
    </row>
    <row r="372" spans="1:44" s="310" customFormat="1" ht="54" hidden="1" customHeight="1" thickBot="1">
      <c r="A372" s="690"/>
      <c r="B372" s="691"/>
      <c r="C372" s="692"/>
      <c r="D372" s="550" t="s">
        <v>43</v>
      </c>
      <c r="E372" s="509">
        <f t="shared" si="745"/>
        <v>0</v>
      </c>
      <c r="F372" s="509">
        <f t="shared" si="746"/>
        <v>0</v>
      </c>
      <c r="G372" s="522"/>
      <c r="H372" s="551"/>
      <c r="I372" s="551"/>
      <c r="J372" s="522"/>
      <c r="K372" s="551"/>
      <c r="L372" s="551"/>
      <c r="M372" s="522"/>
      <c r="N372" s="551"/>
      <c r="O372" s="551"/>
      <c r="P372" s="522"/>
      <c r="Q372" s="551"/>
      <c r="R372" s="551"/>
      <c r="S372" s="522"/>
      <c r="T372" s="551"/>
      <c r="U372" s="551"/>
      <c r="V372" s="522"/>
      <c r="W372" s="551"/>
      <c r="X372" s="551"/>
      <c r="Y372" s="522"/>
      <c r="Z372" s="551"/>
      <c r="AA372" s="552"/>
      <c r="AB372" s="522"/>
      <c r="AC372" s="551"/>
      <c r="AD372" s="552"/>
      <c r="AE372" s="522"/>
      <c r="AF372" s="553"/>
      <c r="AG372" s="554"/>
      <c r="AH372" s="522"/>
      <c r="AI372" s="553"/>
      <c r="AJ372" s="554"/>
      <c r="AK372" s="522"/>
      <c r="AL372" s="551"/>
      <c r="AM372" s="552"/>
      <c r="AN372" s="522"/>
      <c r="AO372" s="551"/>
      <c r="AP372" s="551"/>
      <c r="AQ372" s="522"/>
      <c r="AR372" s="545"/>
    </row>
    <row r="373" spans="1:44" s="310" customFormat="1" ht="46.5" customHeight="1" thickBot="1">
      <c r="A373" s="693" t="s">
        <v>488</v>
      </c>
      <c r="B373" s="687"/>
      <c r="C373" s="688"/>
      <c r="D373" s="533" t="s">
        <v>41</v>
      </c>
      <c r="E373" s="555">
        <f>H373+K373+N373+Q373+T373+W373+Z373+AC373+AF373+AI373+AL373+AO373</f>
        <v>200</v>
      </c>
      <c r="F373" s="555">
        <f>I373+L373+O373+R373+U373+X373+AA373+AD373+AG373+AJ373+AM373+AP373</f>
        <v>0</v>
      </c>
      <c r="G373" s="556">
        <v>0</v>
      </c>
      <c r="H373" s="536"/>
      <c r="I373" s="536"/>
      <c r="J373" s="538"/>
      <c r="K373" s="557">
        <f>K376</f>
        <v>0</v>
      </c>
      <c r="L373" s="536"/>
      <c r="M373" s="556">
        <v>0</v>
      </c>
      <c r="N373" s="536"/>
      <c r="O373" s="536"/>
      <c r="P373" s="536"/>
      <c r="Q373" s="499">
        <f t="shared" ref="Q373" si="747">Q374+Q375+Q376</f>
        <v>200</v>
      </c>
      <c r="R373" s="536"/>
      <c r="S373" s="536"/>
      <c r="T373" s="536"/>
      <c r="U373" s="536"/>
      <c r="V373" s="536"/>
      <c r="W373" s="536">
        <f>W376</f>
        <v>0</v>
      </c>
      <c r="X373" s="536">
        <f t="shared" ref="X373:AR373" si="748">X376</f>
        <v>0</v>
      </c>
      <c r="Y373" s="556"/>
      <c r="Z373" s="536">
        <f t="shared" si="748"/>
        <v>0</v>
      </c>
      <c r="AA373" s="536">
        <f t="shared" si="748"/>
        <v>0</v>
      </c>
      <c r="AB373" s="536">
        <f t="shared" si="748"/>
        <v>0</v>
      </c>
      <c r="AC373" s="536">
        <f t="shared" si="748"/>
        <v>0</v>
      </c>
      <c r="AD373" s="536">
        <f t="shared" si="748"/>
        <v>0</v>
      </c>
      <c r="AE373" s="536">
        <f t="shared" si="748"/>
        <v>0</v>
      </c>
      <c r="AF373" s="536">
        <f>AF374+AF375+AF376+AF378+AF379</f>
        <v>0</v>
      </c>
      <c r="AG373" s="536">
        <f>AG374+AG375+AG376+AG378+AG379</f>
        <v>0</v>
      </c>
      <c r="AH373" s="558"/>
      <c r="AI373" s="536">
        <f t="shared" si="748"/>
        <v>0</v>
      </c>
      <c r="AJ373" s="536">
        <f t="shared" si="748"/>
        <v>0</v>
      </c>
      <c r="AK373" s="536">
        <f t="shared" si="748"/>
        <v>0</v>
      </c>
      <c r="AL373" s="536">
        <f t="shared" si="748"/>
        <v>0</v>
      </c>
      <c r="AM373" s="536">
        <f t="shared" si="748"/>
        <v>0</v>
      </c>
      <c r="AN373" s="536">
        <f t="shared" si="748"/>
        <v>0</v>
      </c>
      <c r="AO373" s="536">
        <f t="shared" si="748"/>
        <v>0</v>
      </c>
      <c r="AP373" s="536">
        <f t="shared" si="748"/>
        <v>0</v>
      </c>
      <c r="AQ373" s="536">
        <f t="shared" si="748"/>
        <v>0</v>
      </c>
      <c r="AR373" s="536">
        <f t="shared" si="748"/>
        <v>0</v>
      </c>
    </row>
    <row r="374" spans="1:44" s="310" customFormat="1" ht="76.5" customHeight="1">
      <c r="A374" s="680"/>
      <c r="B374" s="681"/>
      <c r="C374" s="682"/>
      <c r="D374" s="540" t="s">
        <v>37</v>
      </c>
      <c r="E374" s="509">
        <f>H374+K374+N374+Q374+T374+W374+Z374+AC374+AF374+AI374+AL374+AO374</f>
        <v>0</v>
      </c>
      <c r="F374" s="509">
        <f>I374+L374+O374+R374+U374+X374+AA374+AD374+AG374+AJ374+AM374+AP374</f>
        <v>0</v>
      </c>
      <c r="G374" s="559"/>
      <c r="H374" s="541"/>
      <c r="I374" s="541"/>
      <c r="J374" s="542"/>
      <c r="K374" s="541"/>
      <c r="L374" s="541"/>
      <c r="M374" s="559"/>
      <c r="N374" s="541"/>
      <c r="O374" s="541"/>
      <c r="P374" s="541"/>
      <c r="Q374" s="541"/>
      <c r="R374" s="541"/>
      <c r="S374" s="541"/>
      <c r="T374" s="541"/>
      <c r="U374" s="541"/>
      <c r="V374" s="541"/>
      <c r="W374" s="541"/>
      <c r="X374" s="541"/>
      <c r="Y374" s="560"/>
      <c r="Z374" s="541"/>
      <c r="AA374" s="542"/>
      <c r="AB374" s="542"/>
      <c r="AC374" s="541"/>
      <c r="AD374" s="542"/>
      <c r="AE374" s="544"/>
      <c r="AF374" s="543"/>
      <c r="AG374" s="544"/>
      <c r="AH374" s="544"/>
      <c r="AI374" s="543"/>
      <c r="AJ374" s="544"/>
      <c r="AK374" s="544"/>
      <c r="AL374" s="541"/>
      <c r="AM374" s="542"/>
      <c r="AN374" s="542"/>
      <c r="AO374" s="541"/>
      <c r="AP374" s="541"/>
      <c r="AQ374" s="542"/>
      <c r="AR374" s="561"/>
    </row>
    <row r="375" spans="1:44" s="310" customFormat="1" ht="122.25" customHeight="1">
      <c r="A375" s="680"/>
      <c r="B375" s="681"/>
      <c r="C375" s="682"/>
      <c r="D375" s="546" t="s">
        <v>2</v>
      </c>
      <c r="E375" s="509">
        <f t="shared" ref="E375:E379" si="749">H375+K375+N375+Q375+T375+W375+Z375+AC375+AF375+AI375+AL375+AO375</f>
        <v>0</v>
      </c>
      <c r="F375" s="509">
        <f t="shared" ref="F375:F379" si="750">I375+L375+O375+R375+U375+X375+AA375+AD375+AG375+AJ375+AM375+AP375</f>
        <v>0</v>
      </c>
      <c r="G375" s="505">
        <v>0</v>
      </c>
      <c r="H375" s="541"/>
      <c r="I375" s="541"/>
      <c r="J375" s="542"/>
      <c r="K375" s="541"/>
      <c r="L375" s="541"/>
      <c r="M375" s="505">
        <v>0</v>
      </c>
      <c r="N375" s="541"/>
      <c r="O375" s="541"/>
      <c r="P375" s="541"/>
      <c r="Q375" s="541"/>
      <c r="R375" s="541"/>
      <c r="S375" s="541"/>
      <c r="T375" s="541"/>
      <c r="U375" s="541"/>
      <c r="V375" s="541"/>
      <c r="W375" s="541"/>
      <c r="X375" s="541"/>
      <c r="Y375" s="560"/>
      <c r="Z375" s="541"/>
      <c r="AA375" s="542"/>
      <c r="AB375" s="542"/>
      <c r="AC375" s="541"/>
      <c r="AD375" s="542"/>
      <c r="AE375" s="544"/>
      <c r="AF375" s="543">
        <f>AF169</f>
        <v>0</v>
      </c>
      <c r="AG375" s="543">
        <f>AG169</f>
        <v>0</v>
      </c>
      <c r="AH375" s="562"/>
      <c r="AI375" s="543"/>
      <c r="AJ375" s="544"/>
      <c r="AK375" s="544"/>
      <c r="AL375" s="541"/>
      <c r="AM375" s="542"/>
      <c r="AN375" s="542"/>
      <c r="AO375" s="541"/>
      <c r="AP375" s="541"/>
      <c r="AQ375" s="542"/>
      <c r="AR375" s="561"/>
    </row>
    <row r="376" spans="1:44" s="310" customFormat="1" ht="85.5" customHeight="1" thickBot="1">
      <c r="A376" s="680"/>
      <c r="B376" s="681"/>
      <c r="C376" s="682"/>
      <c r="D376" s="546" t="s">
        <v>284</v>
      </c>
      <c r="E376" s="509">
        <f t="shared" si="749"/>
        <v>200</v>
      </c>
      <c r="F376" s="509">
        <f t="shared" si="750"/>
        <v>0</v>
      </c>
      <c r="G376" s="563">
        <v>0</v>
      </c>
      <c r="H376" s="541">
        <f>H191</f>
        <v>0</v>
      </c>
      <c r="I376" s="541">
        <f>I191</f>
        <v>0</v>
      </c>
      <c r="J376" s="542"/>
      <c r="K376" s="541">
        <f>K191</f>
        <v>0</v>
      </c>
      <c r="L376" s="541">
        <f>L191</f>
        <v>0</v>
      </c>
      <c r="M376" s="563">
        <v>0</v>
      </c>
      <c r="N376" s="541">
        <f>N191</f>
        <v>0</v>
      </c>
      <c r="O376" s="541">
        <f>O191</f>
        <v>0</v>
      </c>
      <c r="P376" s="542"/>
      <c r="Q376" s="541">
        <f>Q191</f>
        <v>200</v>
      </c>
      <c r="R376" s="541">
        <f>R191</f>
        <v>0</v>
      </c>
      <c r="S376" s="542"/>
      <c r="T376" s="541">
        <f>T191</f>
        <v>0</v>
      </c>
      <c r="U376" s="541">
        <f>U191</f>
        <v>0</v>
      </c>
      <c r="V376" s="542"/>
      <c r="W376" s="541">
        <v>0</v>
      </c>
      <c r="X376" s="541">
        <v>0</v>
      </c>
      <c r="Y376" s="563"/>
      <c r="Z376" s="541"/>
      <c r="AA376" s="542"/>
      <c r="AB376" s="542"/>
      <c r="AC376" s="541"/>
      <c r="AD376" s="542"/>
      <c r="AE376" s="544"/>
      <c r="AF376" s="543"/>
      <c r="AG376" s="544"/>
      <c r="AH376" s="544"/>
      <c r="AI376" s="543">
        <f>AI233+AI219+AI212+AI205</f>
        <v>0</v>
      </c>
      <c r="AJ376" s="543">
        <f>AJ233+AJ219+AJ212+AJ205</f>
        <v>0</v>
      </c>
      <c r="AK376" s="562"/>
      <c r="AL376" s="543">
        <f>AL233+AL219+AL205</f>
        <v>0</v>
      </c>
      <c r="AM376" s="543">
        <f>AM233+AM219+AM205</f>
        <v>0</v>
      </c>
      <c r="AN376" s="542"/>
      <c r="AO376" s="542"/>
      <c r="AP376" s="542"/>
      <c r="AQ376" s="542"/>
      <c r="AR376" s="564"/>
    </row>
    <row r="377" spans="1:44" s="310" customFormat="1" ht="372.75" customHeight="1">
      <c r="A377" s="680"/>
      <c r="B377" s="681"/>
      <c r="C377" s="682"/>
      <c r="D377" s="546" t="s">
        <v>292</v>
      </c>
      <c r="E377" s="549">
        <f t="shared" si="749"/>
        <v>0</v>
      </c>
      <c r="F377" s="549">
        <f t="shared" si="750"/>
        <v>0</v>
      </c>
      <c r="G377" s="542"/>
      <c r="H377" s="541"/>
      <c r="I377" s="541"/>
      <c r="J377" s="542"/>
      <c r="K377" s="541"/>
      <c r="L377" s="541"/>
      <c r="M377" s="542"/>
      <c r="N377" s="541"/>
      <c r="O377" s="541"/>
      <c r="P377" s="542"/>
      <c r="Q377" s="541"/>
      <c r="R377" s="541"/>
      <c r="S377" s="542"/>
      <c r="T377" s="541"/>
      <c r="U377" s="541"/>
      <c r="V377" s="542"/>
      <c r="W377" s="541"/>
      <c r="X377" s="541"/>
      <c r="Y377" s="542"/>
      <c r="Z377" s="541"/>
      <c r="AA377" s="542"/>
      <c r="AB377" s="542"/>
      <c r="AC377" s="541"/>
      <c r="AD377" s="542"/>
      <c r="AE377" s="544"/>
      <c r="AF377" s="543"/>
      <c r="AG377" s="544"/>
      <c r="AH377" s="544"/>
      <c r="AI377" s="543"/>
      <c r="AJ377" s="544"/>
      <c r="AK377" s="544"/>
      <c r="AL377" s="541"/>
      <c r="AM377" s="542"/>
      <c r="AN377" s="542"/>
      <c r="AO377" s="542"/>
      <c r="AP377" s="542"/>
      <c r="AQ377" s="542"/>
      <c r="AR377" s="561"/>
    </row>
    <row r="378" spans="1:44" s="310" customFormat="1" ht="102.75" customHeight="1">
      <c r="A378" s="680"/>
      <c r="B378" s="681"/>
      <c r="C378" s="682"/>
      <c r="D378" s="546" t="s">
        <v>285</v>
      </c>
      <c r="E378" s="509">
        <f t="shared" si="749"/>
        <v>0</v>
      </c>
      <c r="F378" s="509">
        <f t="shared" si="750"/>
        <v>0</v>
      </c>
      <c r="G378" s="542"/>
      <c r="H378" s="541"/>
      <c r="I378" s="541"/>
      <c r="J378" s="542"/>
      <c r="K378" s="541"/>
      <c r="L378" s="541"/>
      <c r="M378" s="542"/>
      <c r="N378" s="541"/>
      <c r="O378" s="541"/>
      <c r="P378" s="542"/>
      <c r="Q378" s="541"/>
      <c r="R378" s="541"/>
      <c r="S378" s="542"/>
      <c r="T378" s="541"/>
      <c r="U378" s="541"/>
      <c r="V378" s="542"/>
      <c r="W378" s="541"/>
      <c r="X378" s="541"/>
      <c r="Y378" s="542"/>
      <c r="Z378" s="541"/>
      <c r="AA378" s="542"/>
      <c r="AB378" s="542"/>
      <c r="AC378" s="541"/>
      <c r="AD378" s="542"/>
      <c r="AE378" s="544"/>
      <c r="AF378" s="543"/>
      <c r="AG378" s="544"/>
      <c r="AH378" s="544"/>
      <c r="AI378" s="543"/>
      <c r="AJ378" s="544"/>
      <c r="AK378" s="544"/>
      <c r="AL378" s="541"/>
      <c r="AM378" s="542"/>
      <c r="AN378" s="542"/>
      <c r="AO378" s="542"/>
      <c r="AP378" s="542"/>
      <c r="AQ378" s="542"/>
      <c r="AR378" s="561"/>
    </row>
    <row r="379" spans="1:44" s="310" customFormat="1" ht="135" customHeight="1" thickBot="1">
      <c r="A379" s="683"/>
      <c r="B379" s="684"/>
      <c r="C379" s="685"/>
      <c r="D379" s="540" t="s">
        <v>43</v>
      </c>
      <c r="E379" s="509">
        <f t="shared" si="749"/>
        <v>0</v>
      </c>
      <c r="F379" s="509">
        <f t="shared" si="750"/>
        <v>0</v>
      </c>
      <c r="G379" s="542"/>
      <c r="H379" s="541"/>
      <c r="I379" s="541"/>
      <c r="J379" s="542"/>
      <c r="K379" s="541"/>
      <c r="L379" s="541"/>
      <c r="M379" s="541"/>
      <c r="N379" s="541"/>
      <c r="O379" s="541"/>
      <c r="P379" s="541"/>
      <c r="Q379" s="541"/>
      <c r="R379" s="541"/>
      <c r="S379" s="541"/>
      <c r="T379" s="541"/>
      <c r="U379" s="541"/>
      <c r="V379" s="541"/>
      <c r="W379" s="541"/>
      <c r="X379" s="541"/>
      <c r="Y379" s="541"/>
      <c r="Z379" s="541"/>
      <c r="AA379" s="542"/>
      <c r="AB379" s="542"/>
      <c r="AC379" s="541"/>
      <c r="AD379" s="542"/>
      <c r="AE379" s="544"/>
      <c r="AF379" s="543"/>
      <c r="AG379" s="544"/>
      <c r="AH379" s="544"/>
      <c r="AI379" s="543"/>
      <c r="AJ379" s="544"/>
      <c r="AK379" s="544"/>
      <c r="AL379" s="541"/>
      <c r="AM379" s="542"/>
      <c r="AN379" s="542"/>
      <c r="AO379" s="541"/>
      <c r="AP379" s="541"/>
      <c r="AQ379" s="542"/>
      <c r="AR379" s="561"/>
    </row>
    <row r="380" spans="1:44" s="310" customFormat="1" ht="54.75" customHeight="1">
      <c r="A380" s="677" t="s">
        <v>489</v>
      </c>
      <c r="B380" s="678"/>
      <c r="C380" s="679"/>
      <c r="D380" s="565" t="s">
        <v>41</v>
      </c>
      <c r="E380" s="555">
        <f>E382</f>
        <v>8886.6</v>
      </c>
      <c r="F380" s="555">
        <f>F382</f>
        <v>1925.1</v>
      </c>
      <c r="G380" s="557"/>
      <c r="H380" s="557"/>
      <c r="I380" s="557"/>
      <c r="J380" s="566"/>
      <c r="K380" s="557">
        <f>K381+K382+K383+K385+K386</f>
        <v>1925.1</v>
      </c>
      <c r="L380" s="557">
        <f>L381+L382+L383+L385+L386</f>
        <v>1925.1</v>
      </c>
      <c r="M380" s="557">
        <v>0</v>
      </c>
      <c r="N380" s="557"/>
      <c r="O380" s="557"/>
      <c r="P380" s="557"/>
      <c r="Q380" s="557">
        <f>Q382</f>
        <v>6961.5</v>
      </c>
      <c r="R380" s="557"/>
      <c r="S380" s="557"/>
      <c r="T380" s="557"/>
      <c r="U380" s="557"/>
      <c r="V380" s="557"/>
      <c r="W380" s="557"/>
      <c r="X380" s="557"/>
      <c r="Y380" s="557"/>
      <c r="Z380" s="557"/>
      <c r="AA380" s="566"/>
      <c r="AB380" s="566"/>
      <c r="AC380" s="557"/>
      <c r="AD380" s="566"/>
      <c r="AE380" s="566"/>
      <c r="AF380" s="557"/>
      <c r="AG380" s="566"/>
      <c r="AH380" s="566"/>
      <c r="AI380" s="557"/>
      <c r="AJ380" s="557"/>
      <c r="AK380" s="567"/>
      <c r="AL380" s="557"/>
      <c r="AM380" s="566"/>
      <c r="AN380" s="566"/>
      <c r="AO380" s="557"/>
      <c r="AP380" s="557"/>
      <c r="AQ380" s="566"/>
      <c r="AR380" s="568"/>
    </row>
    <row r="381" spans="1:44" s="310" customFormat="1" ht="147" customHeight="1">
      <c r="A381" s="680"/>
      <c r="B381" s="681"/>
      <c r="C381" s="682"/>
      <c r="D381" s="540" t="s">
        <v>37</v>
      </c>
      <c r="E381" s="509">
        <f>H381+K381+N381+Q381+T381+W381+Z381+AC381+AF381+AI381+AL381+AO381</f>
        <v>0</v>
      </c>
      <c r="F381" s="509">
        <f>I381+L381+O381+R381+U381+X381+AA381+AD381+AG381+AJ381+AM381+AP381</f>
        <v>0</v>
      </c>
      <c r="G381" s="559"/>
      <c r="H381" s="560"/>
      <c r="I381" s="560"/>
      <c r="J381" s="559"/>
      <c r="K381" s="560"/>
      <c r="L381" s="560"/>
      <c r="M381" s="557"/>
      <c r="N381" s="560"/>
      <c r="O381" s="560"/>
      <c r="P381" s="560"/>
      <c r="Q381" s="560"/>
      <c r="R381" s="560"/>
      <c r="S381" s="560"/>
      <c r="T381" s="560"/>
      <c r="U381" s="560"/>
      <c r="V381" s="560"/>
      <c r="W381" s="560"/>
      <c r="X381" s="560"/>
      <c r="Y381" s="560"/>
      <c r="Z381" s="560"/>
      <c r="AA381" s="559"/>
      <c r="AB381" s="559"/>
      <c r="AC381" s="560"/>
      <c r="AD381" s="559"/>
      <c r="AE381" s="517"/>
      <c r="AF381" s="509"/>
      <c r="AG381" s="517"/>
      <c r="AH381" s="517"/>
      <c r="AI381" s="509"/>
      <c r="AJ381" s="517"/>
      <c r="AK381" s="517"/>
      <c r="AL381" s="560"/>
      <c r="AM381" s="559"/>
      <c r="AN381" s="559"/>
      <c r="AO381" s="560"/>
      <c r="AP381" s="560"/>
      <c r="AQ381" s="559"/>
      <c r="AR381" s="561"/>
    </row>
    <row r="382" spans="1:44" s="310" customFormat="1" ht="116.25" customHeight="1">
      <c r="A382" s="680"/>
      <c r="B382" s="681"/>
      <c r="C382" s="682"/>
      <c r="D382" s="546" t="s">
        <v>2</v>
      </c>
      <c r="E382" s="509">
        <f t="shared" ref="E382:E386" si="751">H382+K382+N382+Q382+T382+W382+Z382+AC382+AF382+AI382+AL382+AO382</f>
        <v>8886.6</v>
      </c>
      <c r="F382" s="509">
        <f t="shared" ref="F382:F386" si="752">I382+L382+O382+R382+U382+X382+AA382+AD382+AG382+AJ382+AM382+AP382</f>
        <v>1925.1</v>
      </c>
      <c r="G382" s="559"/>
      <c r="H382" s="560"/>
      <c r="I382" s="560"/>
      <c r="J382" s="559"/>
      <c r="K382" s="560">
        <f>K141</f>
        <v>1925.1</v>
      </c>
      <c r="L382" s="560">
        <f>L141</f>
        <v>1925.1</v>
      </c>
      <c r="M382" s="557"/>
      <c r="N382" s="560">
        <f>N141</f>
        <v>0</v>
      </c>
      <c r="O382" s="560"/>
      <c r="P382" s="560"/>
      <c r="Q382" s="560">
        <f>Q141</f>
        <v>6961.5</v>
      </c>
      <c r="R382" s="560"/>
      <c r="S382" s="560"/>
      <c r="T382" s="560">
        <f>T141</f>
        <v>0</v>
      </c>
      <c r="U382" s="560"/>
      <c r="V382" s="560"/>
      <c r="W382" s="560">
        <f>W141</f>
        <v>0</v>
      </c>
      <c r="X382" s="560"/>
      <c r="Y382" s="560"/>
      <c r="Z382" s="560">
        <f>Z141</f>
        <v>0</v>
      </c>
      <c r="AA382" s="559"/>
      <c r="AB382" s="559"/>
      <c r="AC382" s="560">
        <f>AC141</f>
        <v>0</v>
      </c>
      <c r="AD382" s="559"/>
      <c r="AE382" s="517"/>
      <c r="AF382" s="560">
        <f>AF141</f>
        <v>0</v>
      </c>
      <c r="AG382" s="517"/>
      <c r="AH382" s="517"/>
      <c r="AI382" s="560">
        <f>AI141</f>
        <v>0</v>
      </c>
      <c r="AJ382" s="517"/>
      <c r="AK382" s="517"/>
      <c r="AL382" s="560">
        <f>AL141</f>
        <v>0</v>
      </c>
      <c r="AM382" s="559"/>
      <c r="AN382" s="559"/>
      <c r="AO382" s="560">
        <f>AO141</f>
        <v>0</v>
      </c>
      <c r="AP382" s="560"/>
      <c r="AQ382" s="559"/>
      <c r="AR382" s="561"/>
    </row>
    <row r="383" spans="1:44" s="310" customFormat="1" ht="108" customHeight="1" thickBot="1">
      <c r="A383" s="680"/>
      <c r="B383" s="681"/>
      <c r="C383" s="682"/>
      <c r="D383" s="546" t="s">
        <v>284</v>
      </c>
      <c r="E383" s="509">
        <f t="shared" si="751"/>
        <v>0</v>
      </c>
      <c r="F383" s="509">
        <f t="shared" si="752"/>
        <v>0</v>
      </c>
      <c r="G383" s="557"/>
      <c r="H383" s="560"/>
      <c r="I383" s="560"/>
      <c r="J383" s="559"/>
      <c r="K383" s="560"/>
      <c r="L383" s="560">
        <f>L191</f>
        <v>0</v>
      </c>
      <c r="M383" s="557"/>
      <c r="N383" s="560"/>
      <c r="O383" s="560"/>
      <c r="P383" s="559"/>
      <c r="Q383" s="560"/>
      <c r="R383" s="560"/>
      <c r="S383" s="559"/>
      <c r="T383" s="560"/>
      <c r="U383" s="560"/>
      <c r="V383" s="559"/>
      <c r="W383" s="560"/>
      <c r="X383" s="560"/>
      <c r="Y383" s="559"/>
      <c r="Z383" s="560"/>
      <c r="AA383" s="559"/>
      <c r="AB383" s="559"/>
      <c r="AC383" s="560"/>
      <c r="AD383" s="559"/>
      <c r="AE383" s="517"/>
      <c r="AF383" s="509"/>
      <c r="AG383" s="517"/>
      <c r="AH383" s="517"/>
      <c r="AI383" s="509"/>
      <c r="AJ383" s="569"/>
      <c r="AK383" s="511"/>
      <c r="AL383" s="560"/>
      <c r="AM383" s="559"/>
      <c r="AN383" s="559"/>
      <c r="AO383" s="559"/>
      <c r="AP383" s="559"/>
      <c r="AQ383" s="559"/>
      <c r="AR383" s="564"/>
    </row>
    <row r="384" spans="1:44" s="310" customFormat="1" ht="354.75" customHeight="1">
      <c r="A384" s="680"/>
      <c r="B384" s="681"/>
      <c r="C384" s="682"/>
      <c r="D384" s="546" t="s">
        <v>292</v>
      </c>
      <c r="E384" s="549">
        <f t="shared" si="751"/>
        <v>0</v>
      </c>
      <c r="F384" s="549">
        <f t="shared" si="752"/>
        <v>0</v>
      </c>
      <c r="G384" s="559"/>
      <c r="H384" s="560"/>
      <c r="I384" s="560"/>
      <c r="J384" s="559"/>
      <c r="K384" s="560"/>
      <c r="L384" s="560"/>
      <c r="M384" s="559"/>
      <c r="N384" s="560"/>
      <c r="O384" s="560"/>
      <c r="P384" s="559"/>
      <c r="Q384" s="560"/>
      <c r="R384" s="560"/>
      <c r="S384" s="559"/>
      <c r="T384" s="560"/>
      <c r="U384" s="560"/>
      <c r="V384" s="559"/>
      <c r="W384" s="560"/>
      <c r="X384" s="560"/>
      <c r="Y384" s="559"/>
      <c r="Z384" s="560"/>
      <c r="AA384" s="559"/>
      <c r="AB384" s="559"/>
      <c r="AC384" s="560"/>
      <c r="AD384" s="559"/>
      <c r="AE384" s="517"/>
      <c r="AF384" s="509"/>
      <c r="AG384" s="517"/>
      <c r="AH384" s="517"/>
      <c r="AI384" s="509"/>
      <c r="AJ384" s="517"/>
      <c r="AK384" s="517"/>
      <c r="AL384" s="560"/>
      <c r="AM384" s="559"/>
      <c r="AN384" s="559"/>
      <c r="AO384" s="559"/>
      <c r="AP384" s="559"/>
      <c r="AQ384" s="559"/>
      <c r="AR384" s="561"/>
    </row>
    <row r="385" spans="1:44" s="310" customFormat="1" ht="128.25" customHeight="1">
      <c r="A385" s="680"/>
      <c r="B385" s="681"/>
      <c r="C385" s="682"/>
      <c r="D385" s="546" t="s">
        <v>285</v>
      </c>
      <c r="E385" s="509">
        <f t="shared" si="751"/>
        <v>0</v>
      </c>
      <c r="F385" s="509">
        <f t="shared" si="752"/>
        <v>0</v>
      </c>
      <c r="G385" s="559"/>
      <c r="H385" s="560"/>
      <c r="I385" s="560"/>
      <c r="J385" s="559"/>
      <c r="K385" s="560"/>
      <c r="L385" s="560"/>
      <c r="M385" s="559"/>
      <c r="N385" s="560"/>
      <c r="O385" s="560"/>
      <c r="P385" s="559"/>
      <c r="Q385" s="560"/>
      <c r="R385" s="560"/>
      <c r="S385" s="559"/>
      <c r="T385" s="560"/>
      <c r="U385" s="560"/>
      <c r="V385" s="559"/>
      <c r="W385" s="560"/>
      <c r="X385" s="560"/>
      <c r="Y385" s="559"/>
      <c r="Z385" s="560"/>
      <c r="AA385" s="559"/>
      <c r="AB385" s="559"/>
      <c r="AC385" s="560"/>
      <c r="AD385" s="559"/>
      <c r="AE385" s="517"/>
      <c r="AF385" s="509"/>
      <c r="AG385" s="517"/>
      <c r="AH385" s="517"/>
      <c r="AI385" s="509"/>
      <c r="AJ385" s="517"/>
      <c r="AK385" s="517"/>
      <c r="AL385" s="560"/>
      <c r="AM385" s="559"/>
      <c r="AN385" s="559"/>
      <c r="AO385" s="559"/>
      <c r="AP385" s="559"/>
      <c r="AQ385" s="559"/>
      <c r="AR385" s="561"/>
    </row>
    <row r="386" spans="1:44" s="310" customFormat="1" ht="136.5" customHeight="1">
      <c r="A386" s="683"/>
      <c r="B386" s="684"/>
      <c r="C386" s="685"/>
      <c r="D386" s="540" t="s">
        <v>43</v>
      </c>
      <c r="E386" s="509">
        <f t="shared" si="751"/>
        <v>0</v>
      </c>
      <c r="F386" s="509">
        <f t="shared" si="752"/>
        <v>0</v>
      </c>
      <c r="G386" s="559"/>
      <c r="H386" s="560"/>
      <c r="I386" s="560"/>
      <c r="J386" s="559"/>
      <c r="K386" s="560"/>
      <c r="L386" s="560"/>
      <c r="M386" s="560"/>
      <c r="N386" s="560"/>
      <c r="O386" s="560"/>
      <c r="P386" s="560"/>
      <c r="Q386" s="560"/>
      <c r="R386" s="560"/>
      <c r="S386" s="560"/>
      <c r="T386" s="560"/>
      <c r="U386" s="560"/>
      <c r="V386" s="560"/>
      <c r="W386" s="560"/>
      <c r="X386" s="560"/>
      <c r="Y386" s="560"/>
      <c r="Z386" s="560"/>
      <c r="AA386" s="559"/>
      <c r="AB386" s="559"/>
      <c r="AC386" s="560"/>
      <c r="AD386" s="559"/>
      <c r="AE386" s="517"/>
      <c r="AF386" s="509"/>
      <c r="AG386" s="517"/>
      <c r="AH386" s="517"/>
      <c r="AI386" s="509"/>
      <c r="AJ386" s="517"/>
      <c r="AK386" s="517"/>
      <c r="AL386" s="560"/>
      <c r="AM386" s="559"/>
      <c r="AN386" s="559"/>
      <c r="AO386" s="560"/>
      <c r="AP386" s="560"/>
      <c r="AQ386" s="559"/>
      <c r="AR386" s="561"/>
    </row>
    <row r="387" spans="1:44" ht="54" hidden="1" customHeight="1">
      <c r="A387" s="668" t="s">
        <v>487</v>
      </c>
      <c r="B387" s="669"/>
      <c r="C387" s="670"/>
      <c r="D387" s="251" t="s">
        <v>41</v>
      </c>
      <c r="E387" s="247">
        <f>H387+K387+N387+Q387+T387+W387+Z387+AC387+AF387+AI387+AL387+AO387</f>
        <v>0</v>
      </c>
      <c r="F387" s="247">
        <f>I387+L387+O387+R387+U387+X387+AA387+AD387+AG387+AJ387+AM387+AP387</f>
        <v>0</v>
      </c>
      <c r="G387" s="252"/>
      <c r="H387" s="257">
        <f t="shared" ref="H387:AH387" si="753">H388+H389+H390+H392+H393</f>
        <v>0</v>
      </c>
      <c r="I387" s="257">
        <f t="shared" si="753"/>
        <v>0</v>
      </c>
      <c r="J387" s="257">
        <f t="shared" si="753"/>
        <v>0</v>
      </c>
      <c r="K387" s="257">
        <f t="shared" si="753"/>
        <v>0</v>
      </c>
      <c r="L387" s="257">
        <f t="shared" si="753"/>
        <v>0</v>
      </c>
      <c r="M387" s="257">
        <f t="shared" si="753"/>
        <v>0</v>
      </c>
      <c r="N387" s="257">
        <f t="shared" si="753"/>
        <v>0</v>
      </c>
      <c r="O387" s="257">
        <f t="shared" si="753"/>
        <v>0</v>
      </c>
      <c r="P387" s="257">
        <f t="shared" si="753"/>
        <v>0</v>
      </c>
      <c r="Q387" s="257">
        <f t="shared" si="753"/>
        <v>0</v>
      </c>
      <c r="R387" s="257">
        <f t="shared" si="753"/>
        <v>0</v>
      </c>
      <c r="S387" s="257">
        <f t="shared" si="753"/>
        <v>0</v>
      </c>
      <c r="T387" s="257">
        <f t="shared" si="753"/>
        <v>0</v>
      </c>
      <c r="U387" s="257">
        <f t="shared" si="753"/>
        <v>0</v>
      </c>
      <c r="V387" s="257">
        <f t="shared" si="753"/>
        <v>0</v>
      </c>
      <c r="W387" s="257">
        <f t="shared" si="753"/>
        <v>0</v>
      </c>
      <c r="X387" s="257">
        <f t="shared" si="753"/>
        <v>0</v>
      </c>
      <c r="Y387" s="257">
        <f t="shared" si="753"/>
        <v>0</v>
      </c>
      <c r="Z387" s="257">
        <f t="shared" si="753"/>
        <v>0</v>
      </c>
      <c r="AA387" s="257">
        <f t="shared" si="753"/>
        <v>0</v>
      </c>
      <c r="AB387" s="257">
        <f t="shared" si="753"/>
        <v>0</v>
      </c>
      <c r="AC387" s="257">
        <f t="shared" si="753"/>
        <v>0</v>
      </c>
      <c r="AD387" s="257">
        <f t="shared" si="753"/>
        <v>0</v>
      </c>
      <c r="AE387" s="257">
        <f t="shared" si="753"/>
        <v>0</v>
      </c>
      <c r="AF387" s="257">
        <f t="shared" si="753"/>
        <v>0</v>
      </c>
      <c r="AG387" s="257">
        <f t="shared" si="753"/>
        <v>0</v>
      </c>
      <c r="AH387" s="257">
        <f t="shared" si="753"/>
        <v>0</v>
      </c>
      <c r="AI387" s="257">
        <f>AI388+AI389+AI390+AI392+AI393</f>
        <v>0</v>
      </c>
      <c r="AJ387" s="257">
        <f>AJ388+AJ389+AJ390+AJ392+AJ393</f>
        <v>0</v>
      </c>
      <c r="AK387" s="256"/>
      <c r="AL387" s="257">
        <f>AL388+AL389+AL390+AL392+AL393</f>
        <v>0</v>
      </c>
      <c r="AM387" s="257">
        <f>AM388+AM389+AM390+AM392+AM393</f>
        <v>0</v>
      </c>
      <c r="AN387" s="258"/>
      <c r="AO387" s="257">
        <f>AO388+AO389+AO390+AO392+AO393</f>
        <v>0</v>
      </c>
      <c r="AP387" s="257">
        <f>AP388+AP389+AP390+AP392+AP393</f>
        <v>0</v>
      </c>
      <c r="AQ387" s="258"/>
      <c r="AR387" s="253"/>
    </row>
    <row r="388" spans="1:44" ht="54" hidden="1" customHeight="1">
      <c r="A388" s="671"/>
      <c r="B388" s="672"/>
      <c r="C388" s="673"/>
      <c r="D388" s="242" t="s">
        <v>37</v>
      </c>
      <c r="E388" s="222">
        <f>H388+K388+N388+Q388+T388+W388+Z388+AC388+AF388+AI388+AL388+AO388</f>
        <v>0</v>
      </c>
      <c r="F388" s="222">
        <f>I388+L388+O388+R388+U388+X388+AA388+AD388+AG388+AJ388+AM388+AP388</f>
        <v>0</v>
      </c>
      <c r="G388" s="254"/>
      <c r="H388" s="243"/>
      <c r="I388" s="243"/>
      <c r="J388" s="244"/>
      <c r="K388" s="243"/>
      <c r="L388" s="243"/>
      <c r="M388" s="243"/>
      <c r="N388" s="243"/>
      <c r="O388" s="243"/>
      <c r="P388" s="243"/>
      <c r="Q388" s="243"/>
      <c r="R388" s="243"/>
      <c r="S388" s="243"/>
      <c r="T388" s="243"/>
      <c r="U388" s="243"/>
      <c r="V388" s="243"/>
      <c r="W388" s="243"/>
      <c r="X388" s="243"/>
      <c r="Y388" s="243"/>
      <c r="Z388" s="243"/>
      <c r="AA388" s="244"/>
      <c r="AB388" s="244"/>
      <c r="AC388" s="243"/>
      <c r="AD388" s="244"/>
      <c r="AE388" s="245"/>
      <c r="AF388" s="240"/>
      <c r="AG388" s="245"/>
      <c r="AH388" s="245"/>
      <c r="AI388" s="240"/>
      <c r="AJ388" s="245"/>
      <c r="AK388" s="245"/>
      <c r="AL388" s="243"/>
      <c r="AM388" s="244"/>
      <c r="AN388" s="244"/>
      <c r="AO388" s="243"/>
      <c r="AP388" s="243"/>
      <c r="AQ388" s="244"/>
      <c r="AR388" s="248"/>
    </row>
    <row r="389" spans="1:44" ht="54" hidden="1" customHeight="1">
      <c r="A389" s="671"/>
      <c r="B389" s="672"/>
      <c r="C389" s="673"/>
      <c r="D389" s="246" t="s">
        <v>2</v>
      </c>
      <c r="E389" s="222">
        <f t="shared" ref="E389:E393" si="754">H389+K389+N389+Q389+T389+W389+Z389+AC389+AF389+AI389+AL389+AO389</f>
        <v>0</v>
      </c>
      <c r="F389" s="222">
        <f t="shared" ref="F389:F393" si="755">I389+L389+O389+R389+U389+X389+AA389+AD389+AG389+AJ389+AM389+AP389</f>
        <v>0</v>
      </c>
      <c r="G389" s="254"/>
      <c r="H389" s="243"/>
      <c r="I389" s="243"/>
      <c r="J389" s="244"/>
      <c r="K389" s="243"/>
      <c r="L389" s="243"/>
      <c r="M389" s="243"/>
      <c r="N389" s="243"/>
      <c r="O389" s="243"/>
      <c r="P389" s="243"/>
      <c r="Q389" s="243"/>
      <c r="R389" s="243"/>
      <c r="S389" s="243"/>
      <c r="T389" s="243"/>
      <c r="U389" s="243"/>
      <c r="V389" s="243"/>
      <c r="W389" s="243"/>
      <c r="X389" s="243"/>
      <c r="Y389" s="243"/>
      <c r="Z389" s="243"/>
      <c r="AA389" s="244"/>
      <c r="AB389" s="244"/>
      <c r="AC389" s="243"/>
      <c r="AD389" s="244"/>
      <c r="AE389" s="245"/>
      <c r="AF389" s="240"/>
      <c r="AG389" s="245"/>
      <c r="AH389" s="245"/>
      <c r="AI389" s="240"/>
      <c r="AJ389" s="245"/>
      <c r="AK389" s="245"/>
      <c r="AL389" s="243"/>
      <c r="AM389" s="244"/>
      <c r="AN389" s="244"/>
      <c r="AO389" s="243"/>
      <c r="AP389" s="243"/>
      <c r="AQ389" s="244"/>
      <c r="AR389" s="248"/>
    </row>
    <row r="390" spans="1:44" ht="54" hidden="1" customHeight="1" thickBot="1">
      <c r="A390" s="671"/>
      <c r="B390" s="672"/>
      <c r="C390" s="673"/>
      <c r="D390" s="246" t="s">
        <v>284</v>
      </c>
      <c r="E390" s="222">
        <f t="shared" si="754"/>
        <v>0</v>
      </c>
      <c r="F390" s="222">
        <f t="shared" si="755"/>
        <v>0</v>
      </c>
      <c r="G390" s="255"/>
      <c r="H390" s="243"/>
      <c r="I390" s="243"/>
      <c r="J390" s="244"/>
      <c r="K390" s="243"/>
      <c r="L390" s="243"/>
      <c r="M390" s="244"/>
      <c r="N390" s="243"/>
      <c r="O390" s="243"/>
      <c r="P390" s="244"/>
      <c r="Q390" s="243"/>
      <c r="R390" s="243"/>
      <c r="S390" s="244"/>
      <c r="T390" s="243"/>
      <c r="U390" s="243"/>
      <c r="V390" s="244"/>
      <c r="W390" s="243"/>
      <c r="X390" s="243"/>
      <c r="Y390" s="244"/>
      <c r="Z390" s="243"/>
      <c r="AA390" s="244"/>
      <c r="AB390" s="244"/>
      <c r="AC390" s="243"/>
      <c r="AD390" s="244"/>
      <c r="AE390" s="245"/>
      <c r="AF390" s="240"/>
      <c r="AG390" s="245"/>
      <c r="AH390" s="245"/>
      <c r="AI390" s="240"/>
      <c r="AJ390" s="259"/>
      <c r="AK390" s="249"/>
      <c r="AL390" s="243"/>
      <c r="AM390" s="244"/>
      <c r="AN390" s="244"/>
      <c r="AO390" s="244"/>
      <c r="AP390" s="244"/>
      <c r="AQ390" s="244"/>
      <c r="AR390" s="250"/>
    </row>
    <row r="391" spans="1:44" ht="54" hidden="1" customHeight="1">
      <c r="A391" s="671"/>
      <c r="B391" s="672"/>
      <c r="C391" s="673"/>
      <c r="D391" s="246" t="s">
        <v>292</v>
      </c>
      <c r="E391" s="219">
        <f t="shared" si="754"/>
        <v>0</v>
      </c>
      <c r="F391" s="219">
        <f t="shared" si="755"/>
        <v>0</v>
      </c>
      <c r="G391" s="244"/>
      <c r="H391" s="243"/>
      <c r="I391" s="243"/>
      <c r="J391" s="244"/>
      <c r="K391" s="243"/>
      <c r="L391" s="243"/>
      <c r="M391" s="244"/>
      <c r="N391" s="243"/>
      <c r="O391" s="243"/>
      <c r="P391" s="244"/>
      <c r="Q391" s="243"/>
      <c r="R391" s="243"/>
      <c r="S391" s="244"/>
      <c r="T391" s="243"/>
      <c r="U391" s="243"/>
      <c r="V391" s="244"/>
      <c r="W391" s="243"/>
      <c r="X391" s="243"/>
      <c r="Y391" s="244"/>
      <c r="Z391" s="243"/>
      <c r="AA391" s="244"/>
      <c r="AB391" s="244"/>
      <c r="AC391" s="243"/>
      <c r="AD391" s="244"/>
      <c r="AE391" s="245"/>
      <c r="AF391" s="240"/>
      <c r="AG391" s="245"/>
      <c r="AH391" s="245"/>
      <c r="AI391" s="240"/>
      <c r="AJ391" s="245"/>
      <c r="AK391" s="245"/>
      <c r="AL391" s="243"/>
      <c r="AM391" s="244"/>
      <c r="AN391" s="244"/>
      <c r="AO391" s="244"/>
      <c r="AP391" s="244"/>
      <c r="AQ391" s="244"/>
      <c r="AR391" s="248"/>
    </row>
    <row r="392" spans="1:44" ht="54" hidden="1" customHeight="1">
      <c r="A392" s="671"/>
      <c r="B392" s="672"/>
      <c r="C392" s="673"/>
      <c r="D392" s="246" t="s">
        <v>285</v>
      </c>
      <c r="E392" s="222">
        <f t="shared" si="754"/>
        <v>0</v>
      </c>
      <c r="F392" s="222">
        <f t="shared" si="755"/>
        <v>0</v>
      </c>
      <c r="G392" s="244"/>
      <c r="H392" s="243"/>
      <c r="I392" s="243"/>
      <c r="J392" s="244"/>
      <c r="K392" s="243"/>
      <c r="L392" s="243"/>
      <c r="M392" s="244"/>
      <c r="N392" s="243"/>
      <c r="O392" s="243"/>
      <c r="P392" s="244"/>
      <c r="Q392" s="243"/>
      <c r="R392" s="243"/>
      <c r="S392" s="244"/>
      <c r="T392" s="243"/>
      <c r="U392" s="243"/>
      <c r="V392" s="244"/>
      <c r="W392" s="243"/>
      <c r="X392" s="243"/>
      <c r="Y392" s="244"/>
      <c r="Z392" s="243"/>
      <c r="AA392" s="244"/>
      <c r="AB392" s="244"/>
      <c r="AC392" s="243"/>
      <c r="AD392" s="244"/>
      <c r="AE392" s="245"/>
      <c r="AF392" s="240"/>
      <c r="AG392" s="245"/>
      <c r="AH392" s="245"/>
      <c r="AI392" s="240"/>
      <c r="AJ392" s="245"/>
      <c r="AK392" s="245"/>
      <c r="AL392" s="243"/>
      <c r="AM392" s="244"/>
      <c r="AN392" s="244"/>
      <c r="AO392" s="244"/>
      <c r="AP392" s="244"/>
      <c r="AQ392" s="244"/>
      <c r="AR392" s="248"/>
    </row>
    <row r="393" spans="1:44" ht="54" hidden="1" customHeight="1">
      <c r="A393" s="674"/>
      <c r="B393" s="675"/>
      <c r="C393" s="676"/>
      <c r="D393" s="242" t="s">
        <v>43</v>
      </c>
      <c r="E393" s="222">
        <f t="shared" si="754"/>
        <v>0</v>
      </c>
      <c r="F393" s="222">
        <f t="shared" si="755"/>
        <v>0</v>
      </c>
      <c r="G393" s="244"/>
      <c r="H393" s="243"/>
      <c r="I393" s="243"/>
      <c r="J393" s="244"/>
      <c r="K393" s="243"/>
      <c r="L393" s="243"/>
      <c r="M393" s="243"/>
      <c r="N393" s="243"/>
      <c r="O393" s="243"/>
      <c r="P393" s="243"/>
      <c r="Q393" s="243"/>
      <c r="R393" s="243"/>
      <c r="S393" s="243"/>
      <c r="T393" s="243"/>
      <c r="U393" s="243"/>
      <c r="V393" s="243"/>
      <c r="W393" s="243"/>
      <c r="X393" s="243"/>
      <c r="Y393" s="243"/>
      <c r="Z393" s="243"/>
      <c r="AA393" s="244"/>
      <c r="AB393" s="244"/>
      <c r="AC393" s="243"/>
      <c r="AD393" s="244"/>
      <c r="AE393" s="245"/>
      <c r="AF393" s="240"/>
      <c r="AG393" s="245"/>
      <c r="AH393" s="245"/>
      <c r="AI393" s="240"/>
      <c r="AJ393" s="245"/>
      <c r="AK393" s="245"/>
      <c r="AL393" s="243"/>
      <c r="AM393" s="244"/>
      <c r="AN393" s="244"/>
      <c r="AO393" s="243"/>
      <c r="AP393" s="243"/>
      <c r="AQ393" s="244"/>
      <c r="AR393" s="248"/>
    </row>
    <row r="394" spans="1:44" s="97" customFormat="1" ht="72" customHeight="1">
      <c r="A394" s="659"/>
      <c r="B394" s="659"/>
      <c r="C394" s="659"/>
      <c r="D394" s="659"/>
      <c r="E394" s="659"/>
      <c r="F394" s="659"/>
      <c r="G394" s="659"/>
      <c r="H394" s="659"/>
      <c r="I394" s="659"/>
      <c r="J394" s="659"/>
      <c r="K394" s="659"/>
      <c r="L394" s="659"/>
      <c r="M394" s="659"/>
      <c r="N394" s="659"/>
      <c r="O394" s="659"/>
      <c r="P394" s="659"/>
      <c r="Q394" s="659"/>
      <c r="R394" s="659"/>
      <c r="S394" s="659"/>
      <c r="T394" s="659"/>
      <c r="U394" s="659"/>
      <c r="V394" s="659"/>
      <c r="W394" s="659"/>
      <c r="X394" s="659"/>
      <c r="Y394" s="659"/>
      <c r="Z394" s="659"/>
      <c r="AA394" s="659"/>
      <c r="AB394" s="659"/>
      <c r="AC394" s="659"/>
      <c r="AD394" s="659"/>
      <c r="AE394" s="659"/>
      <c r="AF394" s="659"/>
      <c r="AG394" s="659"/>
      <c r="AH394" s="659"/>
      <c r="AI394" s="659"/>
      <c r="AJ394" s="659"/>
      <c r="AK394" s="659"/>
      <c r="AL394" s="659"/>
      <c r="AM394" s="659"/>
      <c r="AN394" s="659"/>
      <c r="AO394" s="659"/>
      <c r="AP394" s="659"/>
      <c r="AQ394" s="659"/>
      <c r="AR394" s="659"/>
    </row>
    <row r="395" spans="1:44" s="98" customFormat="1" ht="78.75" customHeight="1">
      <c r="A395" s="282" t="s">
        <v>479</v>
      </c>
      <c r="B395" s="282"/>
      <c r="C395" s="282"/>
      <c r="D395" s="282"/>
      <c r="E395" s="282"/>
      <c r="F395" s="282"/>
      <c r="G395" s="282"/>
      <c r="H395" s="282"/>
      <c r="I395" s="203"/>
      <c r="J395" s="203"/>
      <c r="K395" s="203"/>
      <c r="L395" s="203"/>
      <c r="M395" s="203"/>
      <c r="N395" s="197"/>
      <c r="O395" s="260"/>
      <c r="P395" s="260"/>
      <c r="Q395" s="260"/>
      <c r="R395" s="260"/>
      <c r="S395" s="260"/>
      <c r="T395" s="260"/>
      <c r="U395" s="260"/>
      <c r="V395" s="260"/>
      <c r="W395" s="260"/>
      <c r="X395" s="260"/>
      <c r="Y395" s="260"/>
      <c r="Z395" s="260"/>
      <c r="AA395" s="260"/>
      <c r="AB395" s="260"/>
      <c r="AC395" s="260"/>
      <c r="AD395" s="260"/>
      <c r="AE395" s="261"/>
      <c r="AF395" s="261"/>
      <c r="AG395" s="261"/>
      <c r="AH395" s="261"/>
      <c r="AI395" s="261"/>
      <c r="AJ395" s="261"/>
      <c r="AK395" s="261"/>
      <c r="AL395" s="260"/>
      <c r="AM395" s="260"/>
      <c r="AN395" s="260"/>
      <c r="AO395" s="260"/>
      <c r="AP395" s="260"/>
      <c r="AQ395" s="260"/>
      <c r="AR395" s="260"/>
    </row>
    <row r="396" spans="1:44" ht="35.25" customHeight="1">
      <c r="A396" s="283" t="s">
        <v>421</v>
      </c>
      <c r="B396" s="284"/>
      <c r="C396" s="284"/>
      <c r="D396" s="285"/>
      <c r="E396" s="286"/>
      <c r="F396" s="287"/>
      <c r="G396" s="287"/>
      <c r="H396" s="288"/>
      <c r="I396" s="199"/>
      <c r="J396" s="199"/>
      <c r="K396" s="199"/>
      <c r="L396" s="199"/>
      <c r="M396" s="199"/>
      <c r="N396" s="199"/>
      <c r="O396" s="264"/>
      <c r="P396" s="264"/>
      <c r="Q396" s="264"/>
      <c r="R396" s="264"/>
      <c r="S396" s="264"/>
      <c r="T396" s="264"/>
      <c r="U396" s="264"/>
      <c r="V396" s="264"/>
      <c r="W396" s="264"/>
      <c r="X396" s="264"/>
      <c r="Y396" s="264"/>
      <c r="Z396" s="264"/>
      <c r="AA396" s="264"/>
      <c r="AB396" s="264"/>
      <c r="AC396" s="264"/>
      <c r="AD396" s="264"/>
      <c r="AE396" s="265"/>
      <c r="AF396" s="265"/>
      <c r="AG396" s="265"/>
      <c r="AH396" s="265"/>
      <c r="AI396" s="265"/>
      <c r="AJ396" s="265"/>
      <c r="AK396" s="265"/>
      <c r="AL396" s="264"/>
      <c r="AM396" s="264"/>
      <c r="AN396" s="264"/>
      <c r="AO396" s="264"/>
      <c r="AP396" s="264"/>
      <c r="AQ396" s="264"/>
      <c r="AR396" s="266"/>
    </row>
    <row r="397" spans="1:44" ht="140.25" customHeight="1">
      <c r="A397" s="623" t="s">
        <v>449</v>
      </c>
      <c r="B397" s="806"/>
      <c r="C397" s="806"/>
      <c r="D397" s="806"/>
      <c r="E397" s="806"/>
      <c r="F397" s="297" t="s">
        <v>478</v>
      </c>
      <c r="G397" s="622" t="s">
        <v>454</v>
      </c>
      <c r="H397" s="622"/>
      <c r="I397" s="622"/>
      <c r="J397" s="622"/>
      <c r="K397" s="622"/>
      <c r="L397" s="622"/>
      <c r="M397" s="200"/>
      <c r="N397" s="200"/>
      <c r="O397" s="264"/>
      <c r="P397" s="264"/>
      <c r="Q397" s="264"/>
      <c r="R397" s="264"/>
      <c r="S397" s="264"/>
      <c r="T397" s="264"/>
      <c r="U397" s="264"/>
      <c r="V397" s="264"/>
      <c r="W397" s="264"/>
      <c r="X397" s="264"/>
      <c r="Y397" s="264"/>
      <c r="Z397" s="264"/>
      <c r="AA397" s="264"/>
      <c r="AB397" s="264"/>
      <c r="AC397" s="264"/>
      <c r="AD397" s="264"/>
      <c r="AE397" s="265"/>
      <c r="AF397" s="265"/>
      <c r="AG397" s="265"/>
      <c r="AH397" s="265"/>
      <c r="AI397" s="265"/>
      <c r="AJ397" s="808"/>
      <c r="AK397" s="808"/>
      <c r="AL397" s="808"/>
      <c r="AM397" s="807"/>
      <c r="AN397" s="807"/>
      <c r="AO397" s="807"/>
      <c r="AP397" s="807"/>
      <c r="AQ397" s="807"/>
      <c r="AR397" s="266"/>
    </row>
    <row r="398" spans="1:44" ht="33.75" customHeight="1">
      <c r="A398" s="283"/>
      <c r="B398" s="290" t="s">
        <v>453</v>
      </c>
      <c r="C398" s="284"/>
      <c r="D398" s="285"/>
      <c r="E398" s="286"/>
      <c r="F398" s="287"/>
      <c r="G398" s="287"/>
      <c r="H398" s="288"/>
      <c r="I398" s="809"/>
      <c r="J398" s="809"/>
      <c r="K398" s="645"/>
      <c r="L398" s="645"/>
      <c r="M398" s="645"/>
      <c r="N398" s="645"/>
      <c r="O398" s="267"/>
      <c r="P398" s="267"/>
      <c r="Q398" s="264"/>
      <c r="R398" s="264"/>
      <c r="S398" s="264"/>
      <c r="T398" s="264"/>
      <c r="U398" s="264"/>
      <c r="V398" s="264"/>
      <c r="W398" s="264"/>
      <c r="X398" s="264"/>
      <c r="Y398" s="264"/>
      <c r="Z398" s="264"/>
      <c r="AA398" s="264"/>
      <c r="AB398" s="264"/>
      <c r="AC398" s="264"/>
      <c r="AD398" s="264"/>
      <c r="AE398" s="265"/>
      <c r="AF398" s="265"/>
      <c r="AG398" s="265"/>
      <c r="AH398" s="265"/>
      <c r="AI398" s="265"/>
      <c r="AJ398" s="265"/>
      <c r="AK398" s="265"/>
      <c r="AL398" s="264"/>
      <c r="AM398" s="264"/>
      <c r="AN398" s="264"/>
      <c r="AO398" s="264"/>
      <c r="AP398" s="264"/>
      <c r="AQ398" s="264"/>
      <c r="AR398" s="266"/>
    </row>
    <row r="399" spans="1:44" ht="15.75" customHeight="1">
      <c r="A399" s="283"/>
      <c r="B399" s="284"/>
      <c r="C399" s="284"/>
      <c r="D399" s="285"/>
      <c r="E399" s="286"/>
      <c r="F399" s="287"/>
      <c r="G399" s="287"/>
      <c r="H399" s="288"/>
      <c r="I399" s="199"/>
      <c r="J399" s="199"/>
      <c r="K399" s="199"/>
      <c r="L399" s="199"/>
      <c r="M399" s="199"/>
      <c r="N399" s="199"/>
      <c r="O399" s="264"/>
      <c r="P399" s="264"/>
      <c r="Q399" s="264"/>
      <c r="R399" s="264"/>
      <c r="S399" s="264"/>
      <c r="T399" s="264"/>
      <c r="U399" s="264"/>
      <c r="V399" s="264"/>
      <c r="W399" s="264"/>
      <c r="X399" s="264"/>
      <c r="Y399" s="264"/>
      <c r="Z399" s="264"/>
      <c r="AA399" s="264"/>
      <c r="AB399" s="264"/>
      <c r="AC399" s="264"/>
      <c r="AD399" s="264"/>
      <c r="AE399" s="265"/>
      <c r="AF399" s="265"/>
      <c r="AG399" s="265"/>
      <c r="AH399" s="265"/>
      <c r="AI399" s="265"/>
      <c r="AJ399" s="265"/>
      <c r="AK399" s="265"/>
      <c r="AL399" s="264"/>
      <c r="AM399" s="264"/>
      <c r="AN399" s="264"/>
      <c r="AO399" s="264"/>
      <c r="AP399" s="264"/>
      <c r="AQ399" s="264"/>
      <c r="AR399" s="266"/>
    </row>
    <row r="400" spans="1:44" ht="35.25" customHeight="1">
      <c r="A400" s="291" t="s">
        <v>432</v>
      </c>
      <c r="B400" s="291"/>
      <c r="C400" s="291"/>
      <c r="D400" s="291"/>
      <c r="E400" s="291"/>
      <c r="F400" s="291"/>
      <c r="G400" s="287"/>
      <c r="H400" s="285"/>
      <c r="I400" s="198"/>
      <c r="J400" s="198"/>
      <c r="K400" s="198"/>
      <c r="L400" s="198"/>
      <c r="M400" s="198"/>
      <c r="N400" s="198"/>
      <c r="O400" s="263"/>
      <c r="P400" s="263"/>
      <c r="Q400" s="263"/>
      <c r="R400" s="263"/>
      <c r="S400" s="263"/>
      <c r="T400" s="263"/>
      <c r="U400" s="263"/>
      <c r="V400" s="263"/>
      <c r="W400" s="263"/>
      <c r="X400" s="263"/>
      <c r="Y400" s="263"/>
      <c r="Z400" s="263"/>
      <c r="AA400" s="263"/>
      <c r="AB400" s="263"/>
      <c r="AC400" s="263"/>
      <c r="AD400" s="263"/>
      <c r="AE400" s="269"/>
      <c r="AF400" s="269"/>
      <c r="AG400" s="269"/>
      <c r="AH400" s="269"/>
      <c r="AI400" s="269"/>
      <c r="AJ400" s="269"/>
      <c r="AK400" s="269"/>
      <c r="AL400" s="263"/>
      <c r="AM400" s="263"/>
      <c r="AN400" s="263"/>
      <c r="AO400" s="263"/>
      <c r="AP400" s="263"/>
      <c r="AQ400" s="263"/>
      <c r="AR400" s="266"/>
    </row>
    <row r="401" spans="1:44" ht="105.75" customHeight="1">
      <c r="A401" s="646" t="s">
        <v>431</v>
      </c>
      <c r="B401" s="646"/>
      <c r="C401" s="646"/>
      <c r="D401" s="646"/>
      <c r="E401" s="646"/>
      <c r="F401" s="289" t="s">
        <v>478</v>
      </c>
      <c r="G401" s="623" t="s">
        <v>423</v>
      </c>
      <c r="H401" s="623"/>
      <c r="I401" s="623"/>
      <c r="J401" s="623"/>
      <c r="K401" s="623"/>
      <c r="L401" s="623"/>
      <c r="M401" s="211"/>
      <c r="N401" s="211"/>
      <c r="O401" s="262"/>
      <c r="P401" s="262"/>
      <c r="Q401" s="262"/>
      <c r="R401" s="262"/>
      <c r="S401" s="262"/>
      <c r="T401" s="262"/>
      <c r="U401" s="262"/>
      <c r="V401" s="262"/>
      <c r="W401" s="262"/>
      <c r="X401" s="262"/>
      <c r="Y401" s="262"/>
      <c r="Z401" s="262"/>
      <c r="AA401" s="262"/>
      <c r="AB401" s="262"/>
      <c r="AC401" s="262"/>
      <c r="AD401" s="262"/>
      <c r="AE401" s="270"/>
      <c r="AF401" s="270"/>
      <c r="AG401" s="270"/>
      <c r="AH401" s="270"/>
      <c r="AI401" s="270"/>
      <c r="AJ401" s="808"/>
      <c r="AK401" s="808"/>
      <c r="AL401" s="808"/>
      <c r="AM401" s="268"/>
      <c r="AN401" s="268"/>
      <c r="AO401" s="268"/>
      <c r="AP401" s="268"/>
      <c r="AQ401" s="262"/>
      <c r="AR401" s="262"/>
    </row>
    <row r="402" spans="1:44" ht="39.75" customHeight="1">
      <c r="A402" s="292"/>
      <c r="B402" s="290" t="s">
        <v>424</v>
      </c>
      <c r="C402" s="293"/>
      <c r="D402" s="294"/>
      <c r="E402" s="290"/>
      <c r="F402" s="295"/>
      <c r="G402" s="295"/>
      <c r="H402" s="296"/>
      <c r="I402" s="201"/>
      <c r="J402" s="202"/>
      <c r="K402" s="202"/>
      <c r="L402" s="202"/>
      <c r="M402" s="202"/>
      <c r="N402" s="202"/>
      <c r="O402" s="272"/>
      <c r="P402" s="272"/>
      <c r="Q402" s="272"/>
      <c r="R402" s="272"/>
      <c r="S402" s="272"/>
      <c r="T402" s="273"/>
      <c r="U402" s="273"/>
      <c r="V402" s="273"/>
      <c r="W402" s="273"/>
      <c r="X402" s="273"/>
      <c r="Y402" s="273"/>
      <c r="Z402" s="273"/>
      <c r="AA402" s="273"/>
      <c r="AB402" s="273"/>
      <c r="AC402" s="273"/>
      <c r="AD402" s="273"/>
      <c r="AE402" s="274"/>
      <c r="AF402" s="274"/>
      <c r="AG402" s="274"/>
      <c r="AH402" s="274"/>
      <c r="AI402" s="275"/>
      <c r="AJ402" s="275"/>
      <c r="AK402" s="275"/>
      <c r="AL402" s="273"/>
      <c r="AM402" s="273"/>
      <c r="AN402" s="273"/>
      <c r="AO402" s="266"/>
      <c r="AP402" s="266"/>
      <c r="AQ402" s="266"/>
      <c r="AR402" s="266"/>
    </row>
    <row r="403" spans="1:44" ht="63.75" customHeight="1">
      <c r="A403" s="276"/>
      <c r="B403" s="272"/>
      <c r="C403" s="272"/>
      <c r="D403" s="271"/>
      <c r="E403" s="277"/>
      <c r="F403" s="277"/>
      <c r="G403" s="277"/>
      <c r="H403" s="272"/>
      <c r="I403" s="272"/>
      <c r="J403" s="272"/>
      <c r="K403" s="272"/>
      <c r="L403" s="272"/>
      <c r="M403" s="272"/>
      <c r="N403" s="272"/>
      <c r="O403" s="272"/>
      <c r="P403" s="272"/>
      <c r="Q403" s="272"/>
      <c r="R403" s="272"/>
      <c r="S403" s="272"/>
      <c r="T403" s="273"/>
      <c r="U403" s="273"/>
      <c r="V403" s="273"/>
      <c r="W403" s="273"/>
      <c r="X403" s="273"/>
      <c r="Y403" s="273"/>
      <c r="Z403" s="273"/>
      <c r="AA403" s="273"/>
      <c r="AB403" s="273"/>
      <c r="AC403" s="273"/>
      <c r="AD403" s="273"/>
      <c r="AE403" s="274"/>
      <c r="AF403" s="274"/>
      <c r="AG403" s="274"/>
      <c r="AH403" s="274"/>
      <c r="AI403" s="275"/>
      <c r="AJ403" s="275"/>
      <c r="AK403" s="275"/>
      <c r="AL403" s="273"/>
      <c r="AM403" s="273"/>
      <c r="AN403" s="273"/>
      <c r="AO403" s="266"/>
      <c r="AP403" s="266"/>
      <c r="AQ403" s="266"/>
      <c r="AR403" s="266"/>
    </row>
    <row r="404" spans="1:44" ht="63.75" customHeight="1">
      <c r="A404" s="272"/>
      <c r="B404" s="272"/>
      <c r="C404" s="272"/>
      <c r="D404" s="271"/>
      <c r="E404" s="277"/>
      <c r="F404" s="277"/>
      <c r="G404" s="277"/>
      <c r="H404" s="272"/>
      <c r="I404" s="272"/>
      <c r="J404" s="272"/>
      <c r="K404" s="272"/>
      <c r="L404" s="272"/>
      <c r="M404" s="272"/>
      <c r="N404" s="272"/>
      <c r="O404" s="272"/>
      <c r="P404" s="272"/>
      <c r="Q404" s="272"/>
      <c r="R404" s="272"/>
      <c r="S404" s="272"/>
      <c r="T404" s="272"/>
      <c r="U404" s="272"/>
      <c r="V404" s="272"/>
      <c r="W404" s="272"/>
      <c r="X404" s="272"/>
      <c r="Y404" s="272"/>
      <c r="Z404" s="272"/>
      <c r="AA404" s="272"/>
      <c r="AB404" s="272"/>
      <c r="AC404" s="272"/>
      <c r="AD404" s="272"/>
      <c r="AE404" s="275"/>
      <c r="AF404" s="275"/>
      <c r="AG404" s="275"/>
      <c r="AH404" s="275"/>
      <c r="AI404" s="275"/>
      <c r="AJ404" s="275"/>
      <c r="AK404" s="275"/>
      <c r="AL404" s="272"/>
      <c r="AM404" s="272"/>
      <c r="AN404" s="272"/>
      <c r="AO404" s="272"/>
      <c r="AP404" s="272"/>
      <c r="AQ404" s="272"/>
      <c r="AR404" s="266"/>
    </row>
    <row r="406" spans="1:44" ht="63.75" customHeight="1">
      <c r="A406" s="128"/>
      <c r="B406" s="107"/>
      <c r="C406" s="107"/>
      <c r="D406" s="110"/>
      <c r="E406" s="111"/>
      <c r="F406" s="111"/>
      <c r="G406" s="111"/>
      <c r="H406" s="107"/>
      <c r="I406" s="107"/>
      <c r="J406" s="107"/>
      <c r="K406" s="107"/>
      <c r="L406" s="107"/>
      <c r="M406" s="107"/>
      <c r="N406" s="107"/>
      <c r="O406" s="107"/>
      <c r="P406" s="107"/>
      <c r="Q406" s="107"/>
      <c r="R406" s="107"/>
      <c r="S406" s="107"/>
      <c r="T406" s="108"/>
      <c r="U406" s="108"/>
      <c r="V406" s="108"/>
      <c r="W406" s="108"/>
      <c r="X406" s="108"/>
      <c r="Y406" s="108"/>
      <c r="Z406" s="108"/>
      <c r="AA406" s="108"/>
      <c r="AB406" s="108"/>
      <c r="AC406" s="108"/>
      <c r="AD406" s="108"/>
      <c r="AE406" s="178"/>
      <c r="AF406" s="178"/>
      <c r="AG406" s="178"/>
      <c r="AH406" s="178"/>
      <c r="AI406" s="182"/>
      <c r="AJ406" s="182"/>
      <c r="AK406" s="182"/>
      <c r="AL406" s="108"/>
      <c r="AM406" s="108"/>
      <c r="AN406" s="108"/>
      <c r="AO406" s="112"/>
      <c r="AP406" s="95"/>
      <c r="AQ406" s="95"/>
    </row>
    <row r="407" spans="1:44" ht="63.75" customHeight="1">
      <c r="A407" s="100"/>
      <c r="T407" s="101"/>
      <c r="U407" s="101"/>
      <c r="V407" s="101"/>
      <c r="W407" s="101"/>
      <c r="X407" s="101"/>
      <c r="Y407" s="101"/>
      <c r="Z407" s="101"/>
      <c r="AA407" s="101"/>
      <c r="AB407" s="101"/>
      <c r="AC407" s="101"/>
      <c r="AD407" s="101"/>
      <c r="AE407" s="179"/>
      <c r="AF407" s="179"/>
      <c r="AG407" s="179"/>
      <c r="AH407" s="179"/>
      <c r="AL407" s="101"/>
      <c r="AM407" s="101"/>
      <c r="AN407" s="101"/>
      <c r="AO407" s="95"/>
      <c r="AP407" s="95"/>
      <c r="AQ407" s="95"/>
    </row>
    <row r="408" spans="1:44" ht="63.75" customHeight="1">
      <c r="A408" s="100"/>
      <c r="T408" s="101"/>
      <c r="U408" s="101"/>
      <c r="V408" s="101"/>
      <c r="W408" s="101"/>
      <c r="X408" s="101"/>
      <c r="Y408" s="101"/>
      <c r="Z408" s="101"/>
      <c r="AA408" s="101"/>
      <c r="AB408" s="101"/>
      <c r="AC408" s="101"/>
      <c r="AD408" s="101"/>
      <c r="AE408" s="179"/>
      <c r="AF408" s="179"/>
      <c r="AG408" s="179"/>
      <c r="AH408" s="179"/>
      <c r="AL408" s="101"/>
      <c r="AM408" s="101"/>
      <c r="AN408" s="101"/>
      <c r="AO408" s="95"/>
      <c r="AP408" s="95"/>
      <c r="AQ408" s="95"/>
    </row>
    <row r="409" spans="1:44" ht="63.75" customHeight="1">
      <c r="A409" s="100"/>
      <c r="T409" s="101"/>
      <c r="U409" s="101"/>
      <c r="V409" s="101"/>
      <c r="W409" s="101"/>
      <c r="X409" s="101"/>
      <c r="Y409" s="101"/>
      <c r="Z409" s="101"/>
      <c r="AA409" s="101"/>
      <c r="AB409" s="101"/>
      <c r="AC409" s="101"/>
      <c r="AD409" s="101"/>
      <c r="AE409" s="179"/>
      <c r="AF409" s="179"/>
      <c r="AG409" s="179"/>
      <c r="AH409" s="179"/>
      <c r="AL409" s="101"/>
      <c r="AM409" s="101"/>
      <c r="AN409" s="101"/>
      <c r="AO409" s="95"/>
      <c r="AP409" s="95"/>
      <c r="AQ409" s="95"/>
    </row>
    <row r="410" spans="1:44" ht="63.75" customHeight="1">
      <c r="A410" s="100"/>
      <c r="T410" s="101"/>
      <c r="U410" s="101"/>
      <c r="V410" s="101"/>
      <c r="W410" s="101"/>
      <c r="X410" s="101"/>
      <c r="Y410" s="101"/>
      <c r="Z410" s="101"/>
      <c r="AA410" s="101"/>
      <c r="AB410" s="101"/>
      <c r="AC410" s="101"/>
      <c r="AD410" s="101"/>
      <c r="AE410" s="179"/>
      <c r="AF410" s="179"/>
      <c r="AG410" s="179"/>
      <c r="AH410" s="179"/>
      <c r="AL410" s="101"/>
      <c r="AM410" s="101"/>
      <c r="AN410" s="101"/>
      <c r="AO410" s="95"/>
      <c r="AP410" s="95"/>
      <c r="AQ410" s="95"/>
    </row>
    <row r="411" spans="1:44" ht="63.75" customHeight="1">
      <c r="A411" s="102"/>
      <c r="T411" s="101"/>
      <c r="U411" s="101"/>
      <c r="V411" s="101"/>
      <c r="W411" s="101"/>
      <c r="X411" s="101"/>
      <c r="Y411" s="101"/>
      <c r="Z411" s="101"/>
      <c r="AA411" s="101"/>
      <c r="AB411" s="101"/>
      <c r="AC411" s="101"/>
      <c r="AD411" s="101"/>
      <c r="AE411" s="179"/>
      <c r="AF411" s="179"/>
      <c r="AG411" s="179"/>
      <c r="AH411" s="179"/>
      <c r="AL411" s="101"/>
      <c r="AM411" s="101"/>
      <c r="AN411" s="101"/>
      <c r="AO411" s="95"/>
      <c r="AP411" s="95"/>
      <c r="AQ411" s="95"/>
    </row>
    <row r="412" spans="1:44" ht="63.75" customHeight="1">
      <c r="A412" s="100"/>
      <c r="T412" s="101"/>
      <c r="U412" s="101"/>
      <c r="V412" s="101"/>
      <c r="W412" s="101"/>
      <c r="X412" s="101"/>
      <c r="Y412" s="101"/>
      <c r="Z412" s="101"/>
      <c r="AA412" s="101"/>
      <c r="AB412" s="101"/>
      <c r="AC412" s="101"/>
      <c r="AD412" s="101"/>
      <c r="AE412" s="179"/>
      <c r="AF412" s="179"/>
      <c r="AG412" s="179"/>
      <c r="AH412" s="179"/>
      <c r="AL412" s="101"/>
      <c r="AM412" s="101"/>
      <c r="AN412" s="101"/>
      <c r="AO412" s="95"/>
      <c r="AP412" s="95"/>
      <c r="AQ412" s="95"/>
    </row>
    <row r="413" spans="1:44" ht="63.75" customHeight="1">
      <c r="A413" s="100"/>
      <c r="T413" s="101"/>
      <c r="U413" s="101"/>
      <c r="V413" s="101"/>
      <c r="W413" s="101"/>
      <c r="X413" s="101"/>
      <c r="Y413" s="101"/>
      <c r="Z413" s="101"/>
      <c r="AA413" s="101"/>
      <c r="AB413" s="101"/>
      <c r="AC413" s="101"/>
      <c r="AD413" s="101"/>
      <c r="AE413" s="179"/>
      <c r="AF413" s="179"/>
      <c r="AG413" s="179"/>
      <c r="AH413" s="179"/>
      <c r="AL413" s="101"/>
      <c r="AM413" s="101"/>
      <c r="AN413" s="101"/>
      <c r="AO413" s="95"/>
      <c r="AP413" s="95"/>
      <c r="AQ413" s="95"/>
    </row>
    <row r="414" spans="1:44" ht="63.75" customHeight="1">
      <c r="A414" s="100"/>
      <c r="T414" s="101"/>
      <c r="U414" s="101"/>
      <c r="V414" s="101"/>
      <c r="W414" s="101"/>
      <c r="X414" s="101"/>
      <c r="Y414" s="101"/>
      <c r="Z414" s="101"/>
      <c r="AA414" s="101"/>
      <c r="AB414" s="101"/>
      <c r="AC414" s="101"/>
      <c r="AD414" s="101"/>
      <c r="AE414" s="179"/>
      <c r="AF414" s="179"/>
      <c r="AG414" s="179"/>
      <c r="AH414" s="179"/>
      <c r="AL414" s="101"/>
      <c r="AM414" s="101"/>
      <c r="AN414" s="101"/>
      <c r="AO414" s="95"/>
      <c r="AP414" s="95"/>
      <c r="AQ414" s="95"/>
    </row>
    <row r="415" spans="1:44" ht="63.75" customHeight="1">
      <c r="A415" s="100"/>
      <c r="T415" s="101"/>
      <c r="U415" s="101"/>
      <c r="V415" s="101"/>
      <c r="W415" s="101"/>
      <c r="X415" s="101"/>
      <c r="Y415" s="101"/>
      <c r="Z415" s="101"/>
      <c r="AA415" s="101"/>
      <c r="AB415" s="101"/>
      <c r="AC415" s="101"/>
      <c r="AD415" s="101"/>
      <c r="AE415" s="179"/>
      <c r="AF415" s="179"/>
      <c r="AG415" s="179"/>
      <c r="AH415" s="179"/>
      <c r="AL415" s="101"/>
      <c r="AM415" s="101"/>
      <c r="AN415" s="101"/>
      <c r="AO415" s="95"/>
      <c r="AP415" s="95"/>
      <c r="AQ415" s="95"/>
    </row>
    <row r="416" spans="1:44" ht="63.75" customHeight="1">
      <c r="A416" s="100"/>
    </row>
    <row r="417" spans="1:44" ht="63.75" customHeight="1">
      <c r="A417" s="102"/>
    </row>
    <row r="418" spans="1:44" ht="63.75" customHeight="1">
      <c r="A418" s="100"/>
      <c r="T418" s="105"/>
      <c r="U418" s="105"/>
      <c r="V418" s="105"/>
      <c r="W418" s="105"/>
      <c r="X418" s="105"/>
      <c r="Y418" s="105"/>
      <c r="Z418" s="105"/>
      <c r="AA418" s="105"/>
      <c r="AB418" s="105"/>
      <c r="AC418" s="105"/>
      <c r="AD418" s="105"/>
      <c r="AE418" s="181"/>
      <c r="AF418" s="181"/>
      <c r="AG418" s="181"/>
      <c r="AH418" s="181"/>
      <c r="AL418" s="105"/>
      <c r="AM418" s="105"/>
      <c r="AN418" s="105"/>
    </row>
    <row r="419" spans="1:44" s="99" customFormat="1" ht="63.75" customHeight="1">
      <c r="A419" s="100"/>
      <c r="D419" s="103"/>
      <c r="E419" s="104"/>
      <c r="F419" s="104"/>
      <c r="G419" s="104"/>
      <c r="T419" s="105"/>
      <c r="U419" s="105"/>
      <c r="V419" s="105"/>
      <c r="W419" s="105"/>
      <c r="X419" s="105"/>
      <c r="Y419" s="105"/>
      <c r="Z419" s="105"/>
      <c r="AA419" s="105"/>
      <c r="AB419" s="105"/>
      <c r="AC419" s="105"/>
      <c r="AD419" s="105"/>
      <c r="AE419" s="181"/>
      <c r="AF419" s="181"/>
      <c r="AG419" s="181"/>
      <c r="AH419" s="181"/>
      <c r="AI419" s="180"/>
      <c r="AJ419" s="180"/>
      <c r="AK419" s="180"/>
      <c r="AL419" s="105"/>
      <c r="AM419" s="105"/>
      <c r="AN419" s="105"/>
      <c r="AR419" s="95"/>
    </row>
    <row r="420" spans="1:44" s="99" customFormat="1" ht="63.75" customHeight="1">
      <c r="A420" s="100"/>
      <c r="D420" s="103"/>
      <c r="E420" s="104"/>
      <c r="F420" s="104"/>
      <c r="G420" s="104"/>
      <c r="T420" s="105"/>
      <c r="U420" s="105"/>
      <c r="V420" s="105"/>
      <c r="W420" s="105"/>
      <c r="X420" s="105"/>
      <c r="Y420" s="105"/>
      <c r="Z420" s="105"/>
      <c r="AA420" s="105"/>
      <c r="AB420" s="105"/>
      <c r="AC420" s="105"/>
      <c r="AD420" s="105"/>
      <c r="AE420" s="181"/>
      <c r="AF420" s="181"/>
      <c r="AG420" s="181"/>
      <c r="AH420" s="181"/>
      <c r="AI420" s="180"/>
      <c r="AJ420" s="180"/>
      <c r="AK420" s="180"/>
      <c r="AL420" s="105"/>
      <c r="AM420" s="105"/>
      <c r="AN420" s="105"/>
      <c r="AR420" s="95"/>
    </row>
    <row r="421" spans="1:44" s="99" customFormat="1" ht="63.75" customHeight="1">
      <c r="A421" s="100"/>
      <c r="D421" s="103"/>
      <c r="E421" s="104"/>
      <c r="F421" s="104"/>
      <c r="G421" s="104"/>
      <c r="T421" s="105"/>
      <c r="U421" s="105"/>
      <c r="V421" s="105"/>
      <c r="W421" s="105"/>
      <c r="X421" s="105"/>
      <c r="Y421" s="105"/>
      <c r="Z421" s="105"/>
      <c r="AA421" s="105"/>
      <c r="AB421" s="105"/>
      <c r="AC421" s="105"/>
      <c r="AD421" s="105"/>
      <c r="AE421" s="181"/>
      <c r="AF421" s="181"/>
      <c r="AG421" s="181"/>
      <c r="AH421" s="181"/>
      <c r="AI421" s="180"/>
      <c r="AJ421" s="180"/>
      <c r="AK421" s="180"/>
      <c r="AL421" s="105"/>
      <c r="AM421" s="105"/>
      <c r="AN421" s="105"/>
      <c r="AR421" s="95"/>
    </row>
    <row r="422" spans="1:44" s="99" customFormat="1" ht="63.75" customHeight="1">
      <c r="A422" s="100"/>
      <c r="D422" s="103"/>
      <c r="E422" s="104"/>
      <c r="F422" s="104"/>
      <c r="G422" s="104"/>
      <c r="AE422" s="180"/>
      <c r="AF422" s="180"/>
      <c r="AG422" s="180"/>
      <c r="AH422" s="180"/>
      <c r="AI422" s="180"/>
      <c r="AJ422" s="180"/>
      <c r="AK422" s="180"/>
      <c r="AR422" s="95"/>
    </row>
    <row r="428" spans="1:44" s="99" customFormat="1" ht="63.75" customHeight="1">
      <c r="D428" s="103"/>
      <c r="E428" s="104"/>
      <c r="F428" s="104"/>
      <c r="G428" s="104"/>
      <c r="AE428" s="180"/>
      <c r="AF428" s="180"/>
      <c r="AG428" s="180"/>
      <c r="AH428" s="180"/>
      <c r="AI428" s="180"/>
      <c r="AJ428" s="180"/>
      <c r="AK428" s="180"/>
      <c r="AR428" s="95"/>
    </row>
  </sheetData>
  <mergeCells count="553">
    <mergeCell ref="AI255:AI257"/>
    <mergeCell ref="AH255:AH257"/>
    <mergeCell ref="AG255:AG257"/>
    <mergeCell ref="AF255:AF257"/>
    <mergeCell ref="AE255:AE257"/>
    <mergeCell ref="AD255:AD257"/>
    <mergeCell ref="AC255:AC257"/>
    <mergeCell ref="AB255:AB257"/>
    <mergeCell ref="AA255:AA257"/>
    <mergeCell ref="Z255:Z257"/>
    <mergeCell ref="Y255:Y257"/>
    <mergeCell ref="X255:X257"/>
    <mergeCell ref="W255:W257"/>
    <mergeCell ref="V255:V257"/>
    <mergeCell ref="T255:T257"/>
    <mergeCell ref="S255:S257"/>
    <mergeCell ref="R255:R257"/>
    <mergeCell ref="Q255:Q257"/>
    <mergeCell ref="P255:P257"/>
    <mergeCell ref="O255:O257"/>
    <mergeCell ref="N255:N257"/>
    <mergeCell ref="M255:M257"/>
    <mergeCell ref="D255:D257"/>
    <mergeCell ref="L255:L257"/>
    <mergeCell ref="K255:K257"/>
    <mergeCell ref="J255:J257"/>
    <mergeCell ref="I255:I257"/>
    <mergeCell ref="H255:H257"/>
    <mergeCell ref="G255:G257"/>
    <mergeCell ref="F255:F257"/>
    <mergeCell ref="E255:E257"/>
    <mergeCell ref="AJ253:AJ254"/>
    <mergeCell ref="AK253:AK254"/>
    <mergeCell ref="AL253:AL254"/>
    <mergeCell ref="AM253:AM254"/>
    <mergeCell ref="AN253:AN254"/>
    <mergeCell ref="AO253:AO254"/>
    <mergeCell ref="AP253:AP254"/>
    <mergeCell ref="AQ253:AQ254"/>
    <mergeCell ref="AR255:AR257"/>
    <mergeCell ref="AQ255:AQ257"/>
    <mergeCell ref="AP255:AP257"/>
    <mergeCell ref="AO255:AO257"/>
    <mergeCell ref="AN255:AN257"/>
    <mergeCell ref="AM255:AM257"/>
    <mergeCell ref="AL255:AL257"/>
    <mergeCell ref="AK255:AK257"/>
    <mergeCell ref="AJ255:AJ257"/>
    <mergeCell ref="AO53:AO55"/>
    <mergeCell ref="AP53:AP55"/>
    <mergeCell ref="AQ53:AQ55"/>
    <mergeCell ref="E53:E55"/>
    <mergeCell ref="D253:D254"/>
    <mergeCell ref="E253:E254"/>
    <mergeCell ref="F253:F254"/>
    <mergeCell ref="G253:G254"/>
    <mergeCell ref="AR253:AR254"/>
    <mergeCell ref="H253:H254"/>
    <mergeCell ref="I253:I254"/>
    <mergeCell ref="J253:J254"/>
    <mergeCell ref="K253:K254"/>
    <mergeCell ref="L253:L254"/>
    <mergeCell ref="M253:M254"/>
    <mergeCell ref="N253:N254"/>
    <mergeCell ref="O253:O254"/>
    <mergeCell ref="P253:P254"/>
    <mergeCell ref="Q253:Q254"/>
    <mergeCell ref="R253:R254"/>
    <mergeCell ref="S253:S254"/>
    <mergeCell ref="T253:T254"/>
    <mergeCell ref="U253:U254"/>
    <mergeCell ref="V253:V254"/>
    <mergeCell ref="AR53:AR55"/>
    <mergeCell ref="N53:N55"/>
    <mergeCell ref="O53:O55"/>
    <mergeCell ref="P53:P55"/>
    <mergeCell ref="Q53:Q55"/>
    <mergeCell ref="R53:R55"/>
    <mergeCell ref="S53:S55"/>
    <mergeCell ref="T53:T55"/>
    <mergeCell ref="U53:U55"/>
    <mergeCell ref="V53:V55"/>
    <mergeCell ref="W53:W55"/>
    <mergeCell ref="X53:X55"/>
    <mergeCell ref="Y53:Y55"/>
    <mergeCell ref="Z53:Z55"/>
    <mergeCell ref="AA53:AA55"/>
    <mergeCell ref="AB53:AB55"/>
    <mergeCell ref="AC53:AC55"/>
    <mergeCell ref="AD53:AD55"/>
    <mergeCell ref="AE53:AE55"/>
    <mergeCell ref="AF53:AF55"/>
    <mergeCell ref="AG53:AG55"/>
    <mergeCell ref="AH53:AH55"/>
    <mergeCell ref="AI53:AI55"/>
    <mergeCell ref="AJ53:AJ55"/>
    <mergeCell ref="D53:D55"/>
    <mergeCell ref="F53:F55"/>
    <mergeCell ref="G53:G55"/>
    <mergeCell ref="H53:H55"/>
    <mergeCell ref="I53:I55"/>
    <mergeCell ref="J53:J55"/>
    <mergeCell ref="K53:K55"/>
    <mergeCell ref="L53:L55"/>
    <mergeCell ref="M53:M55"/>
    <mergeCell ref="AA51:AA52"/>
    <mergeCell ref="AB51:AB52"/>
    <mergeCell ref="AC51:AC52"/>
    <mergeCell ref="AD51:AD52"/>
    <mergeCell ref="AE51:AE52"/>
    <mergeCell ref="J11:J13"/>
    <mergeCell ref="Q51:Q52"/>
    <mergeCell ref="R51:R52"/>
    <mergeCell ref="S51:S52"/>
    <mergeCell ref="T51:T52"/>
    <mergeCell ref="U51:U52"/>
    <mergeCell ref="V51:V52"/>
    <mergeCell ref="W51:W52"/>
    <mergeCell ref="X51:X52"/>
    <mergeCell ref="Y51:Y52"/>
    <mergeCell ref="Z51:Z52"/>
    <mergeCell ref="Q11:Q13"/>
    <mergeCell ref="R11:R13"/>
    <mergeCell ref="S11:S13"/>
    <mergeCell ref="T11:T13"/>
    <mergeCell ref="U11:U13"/>
    <mergeCell ref="V11:V13"/>
    <mergeCell ref="W11:W13"/>
    <mergeCell ref="X11:X13"/>
    <mergeCell ref="H51:H52"/>
    <mergeCell ref="I51:I52"/>
    <mergeCell ref="J51:J52"/>
    <mergeCell ref="K51:K52"/>
    <mergeCell ref="L51:L52"/>
    <mergeCell ref="M51:M52"/>
    <mergeCell ref="N51:N52"/>
    <mergeCell ref="O51:O52"/>
    <mergeCell ref="P51:P52"/>
    <mergeCell ref="AR9:AR10"/>
    <mergeCell ref="A397:E397"/>
    <mergeCell ref="AM397:AQ397"/>
    <mergeCell ref="AJ397:AL397"/>
    <mergeCell ref="AJ401:AL401"/>
    <mergeCell ref="I398:J398"/>
    <mergeCell ref="AK9:AK10"/>
    <mergeCell ref="AL9:AL10"/>
    <mergeCell ref="AM9:AM10"/>
    <mergeCell ref="AN9:AN10"/>
    <mergeCell ref="AO9:AO10"/>
    <mergeCell ref="AP9:AP10"/>
    <mergeCell ref="AQ9:AQ10"/>
    <mergeCell ref="AO51:AO52"/>
    <mergeCell ref="A350:AR350"/>
    <mergeCell ref="A343:A349"/>
    <mergeCell ref="B343:B349"/>
    <mergeCell ref="G105:G106"/>
    <mergeCell ref="H105:H106"/>
    <mergeCell ref="P62:P64"/>
    <mergeCell ref="Q62:Q64"/>
    <mergeCell ref="R62:R64"/>
    <mergeCell ref="S62:S64"/>
    <mergeCell ref="T62:T64"/>
    <mergeCell ref="A2:AR2"/>
    <mergeCell ref="A3:A5"/>
    <mergeCell ref="B3:B5"/>
    <mergeCell ref="C3:C5"/>
    <mergeCell ref="D3:D5"/>
    <mergeCell ref="E3:G3"/>
    <mergeCell ref="H3:AQ3"/>
    <mergeCell ref="AR3:AR5"/>
    <mergeCell ref="E4:E5"/>
    <mergeCell ref="F4:F5"/>
    <mergeCell ref="G4:G5"/>
    <mergeCell ref="H4:J4"/>
    <mergeCell ref="T4:V4"/>
    <mergeCell ref="W4:Y4"/>
    <mergeCell ref="Q4:S4"/>
    <mergeCell ref="AI4:AK4"/>
    <mergeCell ref="AL4:AN4"/>
    <mergeCell ref="AO4:AQ4"/>
    <mergeCell ref="K4:M4"/>
    <mergeCell ref="N4:P4"/>
    <mergeCell ref="Z4:AB4"/>
    <mergeCell ref="AC4:AE4"/>
    <mergeCell ref="AF4:AH4"/>
    <mergeCell ref="U62:U64"/>
    <mergeCell ref="V62:V64"/>
    <mergeCell ref="W62:W64"/>
    <mergeCell ref="L105:L106"/>
    <mergeCell ref="M105:M106"/>
    <mergeCell ref="N105:N106"/>
    <mergeCell ref="O105:O106"/>
    <mergeCell ref="H62:H64"/>
    <mergeCell ref="I62:I64"/>
    <mergeCell ref="J62:J64"/>
    <mergeCell ref="K62:K64"/>
    <mergeCell ref="L62:L64"/>
    <mergeCell ref="M62:M64"/>
    <mergeCell ref="N62:N64"/>
    <mergeCell ref="O62:O64"/>
    <mergeCell ref="A75:A81"/>
    <mergeCell ref="B75:B81"/>
    <mergeCell ref="C75:C81"/>
    <mergeCell ref="A82:A88"/>
    <mergeCell ref="B82:B88"/>
    <mergeCell ref="A68:A74"/>
    <mergeCell ref="B68:B74"/>
    <mergeCell ref="C68:C74"/>
    <mergeCell ref="A59:A67"/>
    <mergeCell ref="E105:E106"/>
    <mergeCell ref="D105:D106"/>
    <mergeCell ref="F105:F106"/>
    <mergeCell ref="D62:D64"/>
    <mergeCell ref="E62:E64"/>
    <mergeCell ref="F62:F64"/>
    <mergeCell ref="G62:G64"/>
    <mergeCell ref="B59:B67"/>
    <mergeCell ref="B89:B95"/>
    <mergeCell ref="C89:C95"/>
    <mergeCell ref="B103:B110"/>
    <mergeCell ref="C103:C110"/>
    <mergeCell ref="C59:C67"/>
    <mergeCell ref="C82:C88"/>
    <mergeCell ref="C167:C173"/>
    <mergeCell ref="B202:B208"/>
    <mergeCell ref="A209:A215"/>
    <mergeCell ref="B209:B215"/>
    <mergeCell ref="C209:C215"/>
    <mergeCell ref="B216:B222"/>
    <mergeCell ref="C216:C222"/>
    <mergeCell ref="B96:B102"/>
    <mergeCell ref="A96:A102"/>
    <mergeCell ref="A216:A222"/>
    <mergeCell ref="B125:B131"/>
    <mergeCell ref="A146:A152"/>
    <mergeCell ref="A103:A110"/>
    <mergeCell ref="C146:C152"/>
    <mergeCell ref="C139:C145"/>
    <mergeCell ref="B153:B159"/>
    <mergeCell ref="A132:A138"/>
    <mergeCell ref="B132:B138"/>
    <mergeCell ref="A160:A166"/>
    <mergeCell ref="C132:C138"/>
    <mergeCell ref="B139:B145"/>
    <mergeCell ref="C153:C159"/>
    <mergeCell ref="C160:C166"/>
    <mergeCell ref="B146:B152"/>
    <mergeCell ref="A89:A95"/>
    <mergeCell ref="A111:A117"/>
    <mergeCell ref="B111:B117"/>
    <mergeCell ref="C111:C117"/>
    <mergeCell ref="A139:A145"/>
    <mergeCell ref="B118:B124"/>
    <mergeCell ref="C118:C124"/>
    <mergeCell ref="A125:A131"/>
    <mergeCell ref="A118:A124"/>
    <mergeCell ref="A153:A159"/>
    <mergeCell ref="C125:C131"/>
    <mergeCell ref="B160:B166"/>
    <mergeCell ref="A230:A236"/>
    <mergeCell ref="B230:B236"/>
    <mergeCell ref="C230:C236"/>
    <mergeCell ref="A167:A173"/>
    <mergeCell ref="B167:B173"/>
    <mergeCell ref="A202:A208"/>
    <mergeCell ref="B223:B229"/>
    <mergeCell ref="C223:C229"/>
    <mergeCell ref="A195:A201"/>
    <mergeCell ref="B195:B201"/>
    <mergeCell ref="C195:C201"/>
    <mergeCell ref="C188:C194"/>
    <mergeCell ref="A181:A187"/>
    <mergeCell ref="A223:A229"/>
    <mergeCell ref="B188:B194"/>
    <mergeCell ref="A188:A194"/>
    <mergeCell ref="B181:B187"/>
    <mergeCell ref="C181:C187"/>
    <mergeCell ref="A174:A180"/>
    <mergeCell ref="B174:B180"/>
    <mergeCell ref="C174:C180"/>
    <mergeCell ref="AF340:AF341"/>
    <mergeCell ref="A302:A308"/>
    <mergeCell ref="AA340:AA341"/>
    <mergeCell ref="W340:W341"/>
    <mergeCell ref="Y340:Y341"/>
    <mergeCell ref="C288:C294"/>
    <mergeCell ref="A295:A301"/>
    <mergeCell ref="A281:A287"/>
    <mergeCell ref="B281:B287"/>
    <mergeCell ref="C281:C287"/>
    <mergeCell ref="C309:C315"/>
    <mergeCell ref="E323:AR323"/>
    <mergeCell ref="E324:AR324"/>
    <mergeCell ref="E332:AR332"/>
    <mergeCell ref="AR340:AR341"/>
    <mergeCell ref="AL340:AL341"/>
    <mergeCell ref="AP340:AP341"/>
    <mergeCell ref="AQ340:AQ341"/>
    <mergeCell ref="X340:X341"/>
    <mergeCell ref="C316:C324"/>
    <mergeCell ref="AH340:AH341"/>
    <mergeCell ref="AC340:AC341"/>
    <mergeCell ref="B288:B294"/>
    <mergeCell ref="AO340:AO341"/>
    <mergeCell ref="A1:AR1"/>
    <mergeCell ref="C343:C349"/>
    <mergeCell ref="AR343:AR349"/>
    <mergeCell ref="C274:C280"/>
    <mergeCell ref="A264:A270"/>
    <mergeCell ref="AR264:AR270"/>
    <mergeCell ref="A333:A339"/>
    <mergeCell ref="B333:B339"/>
    <mergeCell ref="C333:C342"/>
    <mergeCell ref="E333:AR339"/>
    <mergeCell ref="C325:C332"/>
    <mergeCell ref="A340:A341"/>
    <mergeCell ref="AM340:AM341"/>
    <mergeCell ref="AN340:AN341"/>
    <mergeCell ref="A309:A315"/>
    <mergeCell ref="B309:B315"/>
    <mergeCell ref="H266:AB266"/>
    <mergeCell ref="AE340:AE341"/>
    <mergeCell ref="F51:F52"/>
    <mergeCell ref="G51:G52"/>
    <mergeCell ref="A274:A280"/>
    <mergeCell ref="B325:B331"/>
    <mergeCell ref="A325:A331"/>
    <mergeCell ref="A288:A294"/>
    <mergeCell ref="A7:C16"/>
    <mergeCell ref="A17:AR17"/>
    <mergeCell ref="A18:C24"/>
    <mergeCell ref="B42:B48"/>
    <mergeCell ref="A33:AR33"/>
    <mergeCell ref="A34:AR34"/>
    <mergeCell ref="C49:C58"/>
    <mergeCell ref="A35:A41"/>
    <mergeCell ref="D9:D10"/>
    <mergeCell ref="E9:E10"/>
    <mergeCell ref="F9:F10"/>
    <mergeCell ref="G9:G10"/>
    <mergeCell ref="AF9:AF10"/>
    <mergeCell ref="H9:H10"/>
    <mergeCell ref="I9:I10"/>
    <mergeCell ref="J9:J10"/>
    <mergeCell ref="AB9:AB10"/>
    <mergeCell ref="AC9:AC10"/>
    <mergeCell ref="Z11:Z13"/>
    <mergeCell ref="AJ51:AJ52"/>
    <mergeCell ref="R9:R10"/>
    <mergeCell ref="S9:S10"/>
    <mergeCell ref="T9:T10"/>
    <mergeCell ref="A25:C31"/>
    <mergeCell ref="D51:D52"/>
    <mergeCell ref="A32:AR32"/>
    <mergeCell ref="AL51:AL52"/>
    <mergeCell ref="AM51:AM52"/>
    <mergeCell ref="AN51:AN52"/>
    <mergeCell ref="AP51:AP52"/>
    <mergeCell ref="AQ51:AQ52"/>
    <mergeCell ref="AR51:AR52"/>
    <mergeCell ref="E51:E52"/>
    <mergeCell ref="B35:B41"/>
    <mergeCell ref="C35:C41"/>
    <mergeCell ref="A42:A48"/>
    <mergeCell ref="A49:A58"/>
    <mergeCell ref="B49:B58"/>
    <mergeCell ref="C42:C48"/>
    <mergeCell ref="AK51:AK52"/>
    <mergeCell ref="AF51:AF52"/>
    <mergeCell ref="AG51:AG52"/>
    <mergeCell ref="AH51:AH52"/>
    <mergeCell ref="AI51:AI52"/>
    <mergeCell ref="AK53:AK55"/>
    <mergeCell ref="AL53:AL55"/>
    <mergeCell ref="AM53:AM55"/>
    <mergeCell ref="AN53:AN55"/>
    <mergeCell ref="AG9:AG10"/>
    <mergeCell ref="AH9:AH10"/>
    <mergeCell ref="AI9:AI10"/>
    <mergeCell ref="AJ9:AJ10"/>
    <mergeCell ref="K9:K10"/>
    <mergeCell ref="L9:L10"/>
    <mergeCell ref="M9:M10"/>
    <mergeCell ref="N9:N10"/>
    <mergeCell ref="O9:O10"/>
    <mergeCell ref="P9:P10"/>
    <mergeCell ref="Q9:Q10"/>
    <mergeCell ref="W9:W10"/>
    <mergeCell ref="X9:X10"/>
    <mergeCell ref="Y9:Y10"/>
    <mergeCell ref="Z9:Z10"/>
    <mergeCell ref="AA9:AA10"/>
    <mergeCell ref="U9:U10"/>
    <mergeCell ref="V9:V10"/>
    <mergeCell ref="AD9:AD10"/>
    <mergeCell ref="AE9:AE10"/>
    <mergeCell ref="A261:AR261"/>
    <mergeCell ref="A262:AR262"/>
    <mergeCell ref="A237:A243"/>
    <mergeCell ref="B237:B243"/>
    <mergeCell ref="C237:C243"/>
    <mergeCell ref="A244:A250"/>
    <mergeCell ref="B244:B250"/>
    <mergeCell ref="C244:C250"/>
    <mergeCell ref="A251:A260"/>
    <mergeCell ref="B251:B260"/>
    <mergeCell ref="C251:C260"/>
    <mergeCell ref="W253:W254"/>
    <mergeCell ref="X253:X254"/>
    <mergeCell ref="Y253:Y254"/>
    <mergeCell ref="Z253:Z254"/>
    <mergeCell ref="AA253:AA254"/>
    <mergeCell ref="AB253:AB254"/>
    <mergeCell ref="AC253:AC254"/>
    <mergeCell ref="AD253:AD254"/>
    <mergeCell ref="AE253:AE254"/>
    <mergeCell ref="AF253:AF254"/>
    <mergeCell ref="AG253:AG254"/>
    <mergeCell ref="AH253:AH254"/>
    <mergeCell ref="AI253:AI254"/>
    <mergeCell ref="A394:AR394"/>
    <mergeCell ref="A351:AR351"/>
    <mergeCell ref="A352:C358"/>
    <mergeCell ref="A359:C365"/>
    <mergeCell ref="A387:C393"/>
    <mergeCell ref="A380:C386"/>
    <mergeCell ref="A366:C372"/>
    <mergeCell ref="A373:C379"/>
    <mergeCell ref="B302:B308"/>
    <mergeCell ref="AI340:AI341"/>
    <mergeCell ref="G340:G341"/>
    <mergeCell ref="F340:F341"/>
    <mergeCell ref="E340:E341"/>
    <mergeCell ref="D340:D341"/>
    <mergeCell ref="P340:P341"/>
    <mergeCell ref="Q340:Q341"/>
    <mergeCell ref="R340:R341"/>
    <mergeCell ref="S340:S341"/>
    <mergeCell ref="A316:A322"/>
    <mergeCell ref="B316:B322"/>
    <mergeCell ref="AK340:AK341"/>
    <mergeCell ref="AJ340:AJ341"/>
    <mergeCell ref="Z340:Z341"/>
    <mergeCell ref="AG340:AG341"/>
    <mergeCell ref="B295:B301"/>
    <mergeCell ref="C295:C301"/>
    <mergeCell ref="B264:B270"/>
    <mergeCell ref="B274:B280"/>
    <mergeCell ref="T340:T341"/>
    <mergeCell ref="U340:U341"/>
    <mergeCell ref="V340:V341"/>
    <mergeCell ref="AB340:AB341"/>
    <mergeCell ref="C264:C273"/>
    <mergeCell ref="C302:C308"/>
    <mergeCell ref="AD340:AD341"/>
    <mergeCell ref="B340:B341"/>
    <mergeCell ref="H340:H341"/>
    <mergeCell ref="I340:I341"/>
    <mergeCell ref="J340:J341"/>
    <mergeCell ref="K340:K341"/>
    <mergeCell ref="L340:L341"/>
    <mergeCell ref="M340:M341"/>
    <mergeCell ref="N340:N341"/>
    <mergeCell ref="O340:O341"/>
    <mergeCell ref="AG105:AG106"/>
    <mergeCell ref="P105:P106"/>
    <mergeCell ref="Q105:Q106"/>
    <mergeCell ref="R105:R106"/>
    <mergeCell ref="S105:S106"/>
    <mergeCell ref="T105:T106"/>
    <mergeCell ref="U105:U106"/>
    <mergeCell ref="V105:V106"/>
    <mergeCell ref="W105:W106"/>
    <mergeCell ref="X105:X106"/>
    <mergeCell ref="AQ105:AQ106"/>
    <mergeCell ref="AR105:AR106"/>
    <mergeCell ref="K398:N398"/>
    <mergeCell ref="A401:E401"/>
    <mergeCell ref="AH105:AH106"/>
    <mergeCell ref="AI105:AI106"/>
    <mergeCell ref="AJ105:AJ106"/>
    <mergeCell ref="AK105:AK106"/>
    <mergeCell ref="AL105:AL106"/>
    <mergeCell ref="AM105:AM106"/>
    <mergeCell ref="AN105:AN106"/>
    <mergeCell ref="AO105:AO106"/>
    <mergeCell ref="AP105:AP106"/>
    <mergeCell ref="Y105:Y106"/>
    <mergeCell ref="Z105:Z106"/>
    <mergeCell ref="AA105:AA106"/>
    <mergeCell ref="AB105:AB106"/>
    <mergeCell ref="AC105:AC106"/>
    <mergeCell ref="AD105:AD106"/>
    <mergeCell ref="AE105:AE106"/>
    <mergeCell ref="AF105:AF106"/>
    <mergeCell ref="I105:I106"/>
    <mergeCell ref="J105:J106"/>
    <mergeCell ref="K105:K106"/>
    <mergeCell ref="X62:X64"/>
    <mergeCell ref="Y62:Y64"/>
    <mergeCell ref="AQ62:AQ64"/>
    <mergeCell ref="Z62:Z64"/>
    <mergeCell ref="AA62:AA64"/>
    <mergeCell ref="AB62:AB64"/>
    <mergeCell ref="AC62:AC64"/>
    <mergeCell ref="AD62:AD64"/>
    <mergeCell ref="AE62:AE64"/>
    <mergeCell ref="AF62:AF64"/>
    <mergeCell ref="AG62:AG64"/>
    <mergeCell ref="AH62:AH64"/>
    <mergeCell ref="AI62:AI64"/>
    <mergeCell ref="AJ62:AJ64"/>
    <mergeCell ref="AK62:AK64"/>
    <mergeCell ref="AL62:AL64"/>
    <mergeCell ref="AM62:AM64"/>
    <mergeCell ref="AN62:AN64"/>
    <mergeCell ref="AO62:AO64"/>
    <mergeCell ref="AP62:AP64"/>
    <mergeCell ref="P11:P13"/>
    <mergeCell ref="Y11:Y13"/>
    <mergeCell ref="D11:D13"/>
    <mergeCell ref="E11:E13"/>
    <mergeCell ref="F11:F13"/>
    <mergeCell ref="G11:G13"/>
    <mergeCell ref="H11:H13"/>
    <mergeCell ref="I11:I13"/>
    <mergeCell ref="K11:K13"/>
    <mergeCell ref="L11:L13"/>
    <mergeCell ref="M11:M13"/>
    <mergeCell ref="A263:AR263"/>
    <mergeCell ref="AR11:AR13"/>
    <mergeCell ref="G397:L397"/>
    <mergeCell ref="G401:L401"/>
    <mergeCell ref="AI11:AI13"/>
    <mergeCell ref="AJ11:AJ13"/>
    <mergeCell ref="AK11:AK13"/>
    <mergeCell ref="AL11:AL13"/>
    <mergeCell ref="AM11:AM13"/>
    <mergeCell ref="AN11:AN13"/>
    <mergeCell ref="AO11:AO13"/>
    <mergeCell ref="AP11:AP13"/>
    <mergeCell ref="AQ11:AQ13"/>
    <mergeCell ref="AA11:AA13"/>
    <mergeCell ref="AB11:AB13"/>
    <mergeCell ref="AC11:AC13"/>
    <mergeCell ref="AD11:AD13"/>
    <mergeCell ref="AE11:AE13"/>
    <mergeCell ref="AF11:AF13"/>
    <mergeCell ref="AG11:AG13"/>
    <mergeCell ref="AH11:AH13"/>
    <mergeCell ref="AR62:AR64"/>
    <mergeCell ref="N11:N13"/>
    <mergeCell ref="O11:O13"/>
  </mergeCells>
  <pageMargins left="0" right="0" top="3.937007874015748E-2" bottom="0" header="0.23622047244094491" footer="0.15748031496062992"/>
  <pageSetup paperSize="9" scale="10" fitToHeight="0" orientation="landscape" r:id="rId1"/>
  <headerFooter>
    <oddFooter>&amp;C&amp;"Times New Roman,обычный"&amp;8Страница  &amp;P из &amp;N</oddFooter>
  </headerFooter>
  <rowBreaks count="3" manualBreakCount="3">
    <brk id="88" max="43" man="1"/>
    <brk id="104" max="16383" man="1"/>
    <brk id="361"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BR60"/>
  <sheetViews>
    <sheetView view="pageBreakPreview" topLeftCell="A41" zoomScale="70" zoomScaleNormal="70" zoomScaleSheetLayoutView="70" workbookViewId="0">
      <selection activeCell="A2" sqref="A2:AQ54"/>
    </sheetView>
  </sheetViews>
  <sheetFormatPr defaultColWidth="9.109375" defaultRowHeight="59.25" customHeight="1"/>
  <cols>
    <col min="1" max="1" width="5" style="142" customWidth="1"/>
    <col min="2" max="2" width="59.88671875" style="39" customWidth="1"/>
    <col min="3" max="3" width="16" style="39" customWidth="1"/>
    <col min="4" max="4" width="12.5546875" style="39" customWidth="1"/>
    <col min="5" max="5" width="31" style="39" customWidth="1"/>
    <col min="6" max="6" width="13.6640625" style="39" customWidth="1"/>
    <col min="7" max="7" width="12.6640625" style="39" customWidth="1"/>
    <col min="8" max="8" width="12.5546875" style="308" customWidth="1"/>
    <col min="9" max="9" width="9" style="308" customWidth="1"/>
    <col min="10" max="10" width="9.88671875" style="308" customWidth="1"/>
    <col min="11" max="11" width="9.88671875" style="39" customWidth="1"/>
    <col min="12" max="12" width="9.6640625" style="39" customWidth="1"/>
    <col min="13" max="13" width="9.44140625" style="39" customWidth="1"/>
    <col min="14" max="14" width="8.6640625" style="488" customWidth="1"/>
    <col min="15" max="16" width="9.6640625" style="488" customWidth="1"/>
    <col min="17" max="17" width="8" style="39" customWidth="1"/>
    <col min="18" max="18" width="9.33203125" style="39" customWidth="1"/>
    <col min="19" max="19" width="10.5546875" style="39" customWidth="1"/>
    <col min="20" max="20" width="9.33203125" style="39" customWidth="1"/>
    <col min="21" max="21" width="8.5546875" style="39" customWidth="1"/>
    <col min="22" max="22" width="9" style="39" customWidth="1"/>
    <col min="23" max="23" width="8.5546875" style="39" customWidth="1"/>
    <col min="24" max="25" width="9.33203125" style="39" customWidth="1"/>
    <col min="26" max="26" width="12.5546875" style="39" customWidth="1"/>
    <col min="27" max="27" width="15.88671875" style="39" customWidth="1"/>
    <col min="28" max="28" width="16.33203125" style="39" customWidth="1"/>
    <col min="29" max="29" width="8.109375" style="39" customWidth="1"/>
    <col min="30" max="30" width="8" style="39" customWidth="1"/>
    <col min="31" max="31" width="10.6640625" style="39" customWidth="1"/>
    <col min="32" max="32" width="8.5546875" style="39" customWidth="1"/>
    <col min="33" max="33" width="9.33203125" style="39" customWidth="1"/>
    <col min="34" max="34" width="9.88671875" style="39" customWidth="1"/>
    <col min="35" max="35" width="9.109375" style="39" customWidth="1"/>
    <col min="36" max="36" width="10.109375" style="39" customWidth="1"/>
    <col min="37" max="37" width="10.5546875" style="39" customWidth="1"/>
    <col min="38" max="38" width="8.6640625" style="39" customWidth="1"/>
    <col min="39" max="39" width="8.109375" style="39" customWidth="1"/>
    <col min="40" max="40" width="11" style="39" customWidth="1"/>
    <col min="41" max="41" width="9.33203125" style="39" customWidth="1"/>
    <col min="42" max="42" width="8.5546875" style="39" customWidth="1"/>
    <col min="43" max="43" width="12.109375" style="39" customWidth="1"/>
    <col min="44" max="16384" width="9.109375" style="39"/>
  </cols>
  <sheetData>
    <row r="1" spans="1:43" ht="6.75" customHeight="1">
      <c r="A1" s="487"/>
      <c r="B1" s="488"/>
      <c r="C1" s="488"/>
      <c r="D1" s="488"/>
      <c r="E1" s="488"/>
      <c r="F1" s="488"/>
      <c r="G1" s="488"/>
      <c r="H1" s="488"/>
      <c r="I1" s="488"/>
      <c r="J1" s="488"/>
      <c r="K1" s="488"/>
      <c r="L1" s="488"/>
      <c r="M1" s="488"/>
      <c r="Q1" s="488"/>
      <c r="R1" s="488"/>
      <c r="S1" s="488"/>
      <c r="T1" s="488"/>
      <c r="U1" s="488"/>
      <c r="V1" s="488"/>
      <c r="W1" s="488"/>
      <c r="X1" s="488"/>
      <c r="Y1" s="488"/>
      <c r="Z1" s="488"/>
      <c r="AA1" s="488"/>
      <c r="AB1" s="488"/>
      <c r="AC1" s="488"/>
      <c r="AD1" s="488"/>
      <c r="AE1" s="488"/>
      <c r="AF1" s="814" t="s">
        <v>286</v>
      </c>
      <c r="AG1" s="814"/>
      <c r="AH1" s="814"/>
      <c r="AI1" s="814"/>
      <c r="AJ1" s="814"/>
      <c r="AK1" s="814"/>
      <c r="AL1" s="814"/>
      <c r="AM1" s="814"/>
      <c r="AN1" s="814"/>
      <c r="AO1" s="488"/>
    </row>
    <row r="2" spans="1:43" s="143" customFormat="1" ht="20.25" customHeight="1">
      <c r="A2" s="817" t="s">
        <v>507</v>
      </c>
      <c r="B2" s="817"/>
      <c r="C2" s="817"/>
      <c r="D2" s="817"/>
      <c r="E2" s="817"/>
      <c r="F2" s="817"/>
      <c r="G2" s="817"/>
      <c r="H2" s="817"/>
      <c r="I2" s="817"/>
      <c r="J2" s="817"/>
      <c r="K2" s="817"/>
      <c r="L2" s="817"/>
      <c r="M2" s="817"/>
      <c r="N2" s="817"/>
      <c r="O2" s="817"/>
      <c r="P2" s="817"/>
      <c r="Q2" s="817"/>
      <c r="R2" s="817"/>
      <c r="S2" s="817"/>
      <c r="T2" s="817"/>
      <c r="U2" s="817"/>
      <c r="V2" s="817"/>
      <c r="W2" s="817"/>
      <c r="X2" s="817"/>
      <c r="Y2" s="817"/>
      <c r="Z2" s="817"/>
      <c r="AA2" s="817"/>
      <c r="AB2" s="817"/>
      <c r="AC2" s="817"/>
      <c r="AD2" s="817"/>
      <c r="AE2" s="817"/>
      <c r="AF2" s="817"/>
      <c r="AG2" s="817"/>
      <c r="AH2" s="817"/>
      <c r="AI2" s="817"/>
      <c r="AJ2" s="817"/>
      <c r="AK2" s="817"/>
      <c r="AL2" s="817"/>
      <c r="AM2" s="817"/>
      <c r="AN2" s="817"/>
      <c r="AO2" s="817"/>
      <c r="AP2" s="168"/>
      <c r="AQ2" s="168"/>
    </row>
    <row r="3" spans="1:43" s="143" customFormat="1" ht="24" customHeight="1">
      <c r="A3" s="168"/>
      <c r="B3" s="168"/>
      <c r="C3" s="168"/>
      <c r="D3" s="168"/>
      <c r="E3" s="821"/>
      <c r="F3" s="821"/>
      <c r="G3" s="821"/>
      <c r="H3" s="485"/>
      <c r="I3" s="485"/>
      <c r="J3" s="485"/>
      <c r="K3" s="168"/>
      <c r="L3" s="168"/>
      <c r="M3" s="822" t="s">
        <v>539</v>
      </c>
      <c r="N3" s="822"/>
      <c r="O3" s="822"/>
      <c r="P3" s="822"/>
      <c r="Q3" s="822"/>
      <c r="R3" s="822"/>
      <c r="S3" s="822"/>
      <c r="T3" s="822"/>
      <c r="U3" s="822"/>
      <c r="V3" s="822"/>
      <c r="W3" s="822"/>
      <c r="X3" s="822"/>
      <c r="Y3" s="822"/>
      <c r="Z3" s="822"/>
      <c r="AA3" s="822"/>
      <c r="AB3" s="822"/>
      <c r="AC3" s="822"/>
      <c r="AD3" s="822"/>
      <c r="AE3" s="168"/>
      <c r="AF3" s="168"/>
      <c r="AG3" s="168"/>
      <c r="AH3" s="168"/>
      <c r="AI3" s="168"/>
      <c r="AJ3" s="168"/>
      <c r="AK3" s="168"/>
      <c r="AL3" s="168"/>
      <c r="AM3" s="168"/>
      <c r="AN3" s="168"/>
      <c r="AO3" s="168"/>
      <c r="AP3" s="168"/>
      <c r="AQ3" s="168"/>
    </row>
    <row r="4" spans="1:43" s="145" customFormat="1" ht="12" customHeight="1">
      <c r="A4" s="144"/>
      <c r="H4" s="486"/>
      <c r="I4" s="486"/>
      <c r="J4" s="486"/>
      <c r="N4" s="486"/>
      <c r="O4" s="486"/>
      <c r="P4" s="486"/>
    </row>
    <row r="5" spans="1:43" ht="17.25" customHeight="1">
      <c r="A5" s="818" t="s">
        <v>0</v>
      </c>
      <c r="B5" s="816" t="s">
        <v>42</v>
      </c>
      <c r="C5" s="816" t="s">
        <v>280</v>
      </c>
      <c r="D5" s="816" t="s">
        <v>491</v>
      </c>
      <c r="E5" s="816" t="s">
        <v>491</v>
      </c>
      <c r="F5" s="816"/>
      <c r="G5" s="816"/>
      <c r="H5" s="816" t="s">
        <v>256</v>
      </c>
      <c r="I5" s="816"/>
      <c r="J5" s="816"/>
      <c r="K5" s="816"/>
      <c r="L5" s="816"/>
      <c r="M5" s="816"/>
      <c r="N5" s="816"/>
      <c r="O5" s="816"/>
      <c r="P5" s="816"/>
      <c r="Q5" s="816"/>
      <c r="R5" s="816"/>
      <c r="S5" s="816"/>
      <c r="T5" s="816"/>
      <c r="U5" s="816"/>
      <c r="V5" s="816"/>
      <c r="W5" s="816"/>
      <c r="X5" s="816"/>
      <c r="Y5" s="816"/>
      <c r="Z5" s="816"/>
      <c r="AA5" s="816"/>
      <c r="AB5" s="816"/>
      <c r="AC5" s="816"/>
      <c r="AD5" s="816"/>
      <c r="AE5" s="816"/>
      <c r="AF5" s="816"/>
      <c r="AG5" s="816"/>
      <c r="AH5" s="816"/>
      <c r="AI5" s="816"/>
      <c r="AJ5" s="816"/>
      <c r="AK5" s="816"/>
      <c r="AL5" s="816"/>
      <c r="AM5" s="816"/>
      <c r="AN5" s="816"/>
      <c r="AO5" s="816"/>
      <c r="AP5" s="816"/>
      <c r="AQ5" s="816"/>
    </row>
    <row r="6" spans="1:43" ht="99" customHeight="1">
      <c r="A6" s="818"/>
      <c r="B6" s="816"/>
      <c r="C6" s="816"/>
      <c r="D6" s="816"/>
      <c r="E6" s="816"/>
      <c r="F6" s="816"/>
      <c r="G6" s="816"/>
      <c r="H6" s="819" t="s">
        <v>17</v>
      </c>
      <c r="I6" s="819"/>
      <c r="J6" s="819"/>
      <c r="K6" s="816" t="s">
        <v>18</v>
      </c>
      <c r="L6" s="816"/>
      <c r="M6" s="816"/>
      <c r="N6" s="819" t="s">
        <v>22</v>
      </c>
      <c r="O6" s="819"/>
      <c r="P6" s="819"/>
      <c r="Q6" s="816" t="s">
        <v>24</v>
      </c>
      <c r="R6" s="816"/>
      <c r="S6" s="816"/>
      <c r="T6" s="816" t="s">
        <v>25</v>
      </c>
      <c r="U6" s="816"/>
      <c r="V6" s="816"/>
      <c r="W6" s="816" t="s">
        <v>26</v>
      </c>
      <c r="X6" s="816"/>
      <c r="Y6" s="816"/>
      <c r="Z6" s="816" t="s">
        <v>28</v>
      </c>
      <c r="AA6" s="816"/>
      <c r="AB6" s="816"/>
      <c r="AC6" s="816" t="s">
        <v>29</v>
      </c>
      <c r="AD6" s="816"/>
      <c r="AE6" s="816"/>
      <c r="AF6" s="816" t="s">
        <v>30</v>
      </c>
      <c r="AG6" s="816"/>
      <c r="AH6" s="816"/>
      <c r="AI6" s="816" t="s">
        <v>32</v>
      </c>
      <c r="AJ6" s="816"/>
      <c r="AK6" s="816"/>
      <c r="AL6" s="816" t="s">
        <v>33</v>
      </c>
      <c r="AM6" s="816"/>
      <c r="AN6" s="816"/>
      <c r="AO6" s="816" t="s">
        <v>34</v>
      </c>
      <c r="AP6" s="816"/>
      <c r="AQ6" s="816"/>
    </row>
    <row r="7" spans="1:43" s="42" customFormat="1" ht="36.75" customHeight="1">
      <c r="A7" s="167"/>
      <c r="B7" s="167"/>
      <c r="C7" s="167"/>
      <c r="D7" s="167"/>
      <c r="E7" s="149" t="s">
        <v>20</v>
      </c>
      <c r="F7" s="149" t="s">
        <v>21</v>
      </c>
      <c r="G7" s="149" t="s">
        <v>19</v>
      </c>
      <c r="H7" s="473" t="s">
        <v>20</v>
      </c>
      <c r="I7" s="473" t="s">
        <v>21</v>
      </c>
      <c r="J7" s="473" t="s">
        <v>19</v>
      </c>
      <c r="K7" s="149" t="s">
        <v>20</v>
      </c>
      <c r="L7" s="149" t="s">
        <v>21</v>
      </c>
      <c r="M7" s="149" t="s">
        <v>19</v>
      </c>
      <c r="N7" s="473" t="s">
        <v>20</v>
      </c>
      <c r="O7" s="473" t="s">
        <v>21</v>
      </c>
      <c r="P7" s="473" t="s">
        <v>19</v>
      </c>
      <c r="Q7" s="149" t="s">
        <v>20</v>
      </c>
      <c r="R7" s="149" t="s">
        <v>21</v>
      </c>
      <c r="S7" s="149" t="s">
        <v>19</v>
      </c>
      <c r="T7" s="149" t="s">
        <v>20</v>
      </c>
      <c r="U7" s="149" t="s">
        <v>21</v>
      </c>
      <c r="V7" s="149" t="s">
        <v>19</v>
      </c>
      <c r="W7" s="149" t="s">
        <v>20</v>
      </c>
      <c r="X7" s="149" t="s">
        <v>21</v>
      </c>
      <c r="Y7" s="149" t="s">
        <v>19</v>
      </c>
      <c r="Z7" s="149" t="s">
        <v>20</v>
      </c>
      <c r="AA7" s="149" t="s">
        <v>21</v>
      </c>
      <c r="AB7" s="149" t="s">
        <v>19</v>
      </c>
      <c r="AC7" s="149" t="s">
        <v>20</v>
      </c>
      <c r="AD7" s="149" t="s">
        <v>21</v>
      </c>
      <c r="AE7" s="149" t="s">
        <v>19</v>
      </c>
      <c r="AF7" s="149" t="s">
        <v>20</v>
      </c>
      <c r="AG7" s="149" t="s">
        <v>21</v>
      </c>
      <c r="AH7" s="149" t="s">
        <v>19</v>
      </c>
      <c r="AI7" s="149" t="s">
        <v>20</v>
      </c>
      <c r="AJ7" s="149" t="s">
        <v>21</v>
      </c>
      <c r="AK7" s="149" t="s">
        <v>19</v>
      </c>
      <c r="AL7" s="149" t="s">
        <v>20</v>
      </c>
      <c r="AM7" s="149" t="s">
        <v>21</v>
      </c>
      <c r="AN7" s="149" t="s">
        <v>19</v>
      </c>
      <c r="AO7" s="149" t="s">
        <v>20</v>
      </c>
      <c r="AP7" s="149" t="s">
        <v>21</v>
      </c>
      <c r="AQ7" s="149" t="s">
        <v>19</v>
      </c>
    </row>
    <row r="8" spans="1:43" s="145" customFormat="1" ht="24" customHeight="1">
      <c r="A8" s="815" t="s">
        <v>257</v>
      </c>
      <c r="B8" s="815"/>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5"/>
      <c r="AM8" s="815"/>
      <c r="AN8" s="815"/>
      <c r="AO8" s="815"/>
      <c r="AP8" s="815"/>
      <c r="AQ8" s="815"/>
    </row>
    <row r="9" spans="1:43" s="145" customFormat="1" ht="50.25" customHeight="1">
      <c r="A9" s="146"/>
      <c r="B9" s="815" t="s">
        <v>391</v>
      </c>
      <c r="C9" s="815"/>
      <c r="D9" s="815"/>
      <c r="E9" s="815"/>
      <c r="F9" s="815"/>
      <c r="G9" s="815"/>
      <c r="H9" s="815"/>
      <c r="I9" s="815"/>
      <c r="J9" s="815"/>
      <c r="K9" s="815"/>
      <c r="L9" s="815"/>
      <c r="M9" s="815"/>
      <c r="N9" s="815"/>
      <c r="O9" s="815"/>
      <c r="P9" s="815"/>
      <c r="Q9" s="815"/>
      <c r="R9" s="815"/>
      <c r="S9" s="815"/>
      <c r="T9" s="815"/>
      <c r="U9" s="815"/>
      <c r="V9" s="815"/>
      <c r="W9" s="815"/>
      <c r="X9" s="815"/>
      <c r="Y9" s="815"/>
      <c r="Z9" s="815"/>
      <c r="AA9" s="815"/>
      <c r="AB9" s="815"/>
      <c r="AC9" s="815"/>
      <c r="AD9" s="815"/>
      <c r="AE9" s="815"/>
      <c r="AF9" s="815"/>
      <c r="AG9" s="815"/>
      <c r="AH9" s="815"/>
      <c r="AI9" s="815"/>
      <c r="AJ9" s="815"/>
      <c r="AK9" s="815"/>
      <c r="AL9" s="815"/>
      <c r="AM9" s="815"/>
      <c r="AN9" s="815"/>
      <c r="AO9" s="815"/>
      <c r="AP9" s="815"/>
      <c r="AQ9" s="815"/>
    </row>
    <row r="10" spans="1:43" s="145" customFormat="1" ht="84">
      <c r="A10" s="829">
        <v>1</v>
      </c>
      <c r="B10" s="184" t="s">
        <v>367</v>
      </c>
      <c r="C10" s="185"/>
      <c r="D10" s="185"/>
      <c r="E10" s="185"/>
      <c r="F10" s="185"/>
      <c r="G10" s="185"/>
      <c r="H10" s="468"/>
      <c r="I10" s="468"/>
      <c r="J10" s="468"/>
      <c r="K10" s="468"/>
      <c r="L10" s="468"/>
      <c r="M10" s="468"/>
      <c r="N10" s="468"/>
      <c r="O10" s="468"/>
      <c r="P10" s="468"/>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row>
    <row r="11" spans="1:43" s="145" customFormat="1" ht="63">
      <c r="A11" s="829"/>
      <c r="B11" s="184" t="s">
        <v>457</v>
      </c>
      <c r="C11" s="186">
        <v>1</v>
      </c>
      <c r="D11" s="186">
        <v>1</v>
      </c>
      <c r="E11" s="186">
        <v>1</v>
      </c>
      <c r="F11" s="186">
        <v>0</v>
      </c>
      <c r="G11" s="187">
        <f t="shared" ref="G11:G18" si="0">F11/E11</f>
        <v>0</v>
      </c>
      <c r="H11" s="466">
        <v>1</v>
      </c>
      <c r="I11" s="466">
        <v>1</v>
      </c>
      <c r="J11" s="467">
        <f t="shared" ref="J11:J18" si="1">I11/H11</f>
        <v>1</v>
      </c>
      <c r="K11" s="466">
        <v>1</v>
      </c>
      <c r="L11" s="466">
        <v>1</v>
      </c>
      <c r="M11" s="467">
        <f t="shared" ref="M11:M13" si="2">L11/K11</f>
        <v>1</v>
      </c>
      <c r="N11" s="466">
        <v>1</v>
      </c>
      <c r="O11" s="466">
        <v>1</v>
      </c>
      <c r="P11" s="467">
        <f t="shared" ref="P11:P13" si="3">O11/N11</f>
        <v>1</v>
      </c>
      <c r="Q11" s="186"/>
      <c r="R11" s="186"/>
      <c r="S11" s="187"/>
      <c r="T11" s="186"/>
      <c r="U11" s="186"/>
      <c r="V11" s="187"/>
      <c r="W11" s="186"/>
      <c r="X11" s="186"/>
      <c r="Y11" s="187"/>
      <c r="Z11" s="186"/>
      <c r="AA11" s="186"/>
      <c r="AB11" s="187"/>
      <c r="AC11" s="186"/>
      <c r="AD11" s="186"/>
      <c r="AE11" s="187"/>
      <c r="AF11" s="186"/>
      <c r="AG11" s="186"/>
      <c r="AH11" s="187"/>
      <c r="AI11" s="186"/>
      <c r="AJ11" s="186"/>
      <c r="AK11" s="187"/>
      <c r="AL11" s="186"/>
      <c r="AM11" s="186"/>
      <c r="AN11" s="187"/>
      <c r="AO11" s="186"/>
      <c r="AP11" s="186"/>
      <c r="AQ11" s="187"/>
    </row>
    <row r="12" spans="1:43" s="145" customFormat="1" ht="42">
      <c r="A12" s="829"/>
      <c r="B12" s="184" t="s">
        <v>458</v>
      </c>
      <c r="C12" s="186">
        <v>1</v>
      </c>
      <c r="D12" s="186">
        <v>1</v>
      </c>
      <c r="E12" s="186">
        <v>1</v>
      </c>
      <c r="F12" s="186">
        <v>0</v>
      </c>
      <c r="G12" s="187">
        <f t="shared" si="0"/>
        <v>0</v>
      </c>
      <c r="H12" s="466">
        <v>1</v>
      </c>
      <c r="I12" s="466">
        <v>1</v>
      </c>
      <c r="J12" s="467">
        <f t="shared" si="1"/>
        <v>1</v>
      </c>
      <c r="K12" s="466">
        <v>1</v>
      </c>
      <c r="L12" s="466">
        <v>1</v>
      </c>
      <c r="M12" s="467">
        <f t="shared" si="2"/>
        <v>1</v>
      </c>
      <c r="N12" s="466">
        <v>1</v>
      </c>
      <c r="O12" s="466">
        <v>1</v>
      </c>
      <c r="P12" s="467">
        <f t="shared" si="3"/>
        <v>1</v>
      </c>
      <c r="Q12" s="186"/>
      <c r="R12" s="186"/>
      <c r="S12" s="187"/>
      <c r="T12" s="186"/>
      <c r="U12" s="186"/>
      <c r="V12" s="187"/>
      <c r="W12" s="186"/>
      <c r="X12" s="186"/>
      <c r="Y12" s="187"/>
      <c r="Z12" s="186"/>
      <c r="AA12" s="186"/>
      <c r="AB12" s="187"/>
      <c r="AC12" s="186"/>
      <c r="AD12" s="186"/>
      <c r="AE12" s="187"/>
      <c r="AF12" s="186"/>
      <c r="AG12" s="186"/>
      <c r="AH12" s="187"/>
      <c r="AI12" s="186"/>
      <c r="AJ12" s="186"/>
      <c r="AK12" s="187"/>
      <c r="AL12" s="186"/>
      <c r="AM12" s="186"/>
      <c r="AN12" s="187"/>
      <c r="AO12" s="186"/>
      <c r="AP12" s="186"/>
      <c r="AQ12" s="187"/>
    </row>
    <row r="13" spans="1:43" s="145" customFormat="1" ht="84">
      <c r="A13" s="829"/>
      <c r="B13" s="184" t="s">
        <v>459</v>
      </c>
      <c r="C13" s="186">
        <v>1</v>
      </c>
      <c r="D13" s="186">
        <v>1</v>
      </c>
      <c r="E13" s="186">
        <v>1</v>
      </c>
      <c r="F13" s="186">
        <v>0</v>
      </c>
      <c r="G13" s="187">
        <f t="shared" si="0"/>
        <v>0</v>
      </c>
      <c r="H13" s="466">
        <v>1</v>
      </c>
      <c r="I13" s="466">
        <v>1</v>
      </c>
      <c r="J13" s="467">
        <f t="shared" si="1"/>
        <v>1</v>
      </c>
      <c r="K13" s="466">
        <v>1</v>
      </c>
      <c r="L13" s="466">
        <v>1</v>
      </c>
      <c r="M13" s="467">
        <f t="shared" si="2"/>
        <v>1</v>
      </c>
      <c r="N13" s="466">
        <v>1</v>
      </c>
      <c r="O13" s="466">
        <v>1</v>
      </c>
      <c r="P13" s="467">
        <f t="shared" si="3"/>
        <v>1</v>
      </c>
      <c r="Q13" s="186"/>
      <c r="R13" s="186"/>
      <c r="S13" s="187"/>
      <c r="T13" s="186"/>
      <c r="U13" s="186"/>
      <c r="V13" s="187"/>
      <c r="W13" s="186"/>
      <c r="X13" s="186"/>
      <c r="Y13" s="187"/>
      <c r="Z13" s="186"/>
      <c r="AA13" s="186"/>
      <c r="AB13" s="187"/>
      <c r="AC13" s="186"/>
      <c r="AD13" s="186"/>
      <c r="AE13" s="187"/>
      <c r="AF13" s="186"/>
      <c r="AG13" s="186"/>
      <c r="AH13" s="187"/>
      <c r="AI13" s="186"/>
      <c r="AJ13" s="186"/>
      <c r="AK13" s="187"/>
      <c r="AL13" s="186"/>
      <c r="AM13" s="186"/>
      <c r="AN13" s="187"/>
      <c r="AO13" s="186"/>
      <c r="AP13" s="186"/>
      <c r="AQ13" s="187"/>
    </row>
    <row r="14" spans="1:43" s="145" customFormat="1" ht="189">
      <c r="A14" s="186" t="s">
        <v>267</v>
      </c>
      <c r="B14" s="184" t="s">
        <v>368</v>
      </c>
      <c r="C14" s="186">
        <v>3</v>
      </c>
      <c r="D14" s="186">
        <v>4</v>
      </c>
      <c r="E14" s="188">
        <v>4</v>
      </c>
      <c r="F14" s="188" t="s">
        <v>429</v>
      </c>
      <c r="G14" s="187">
        <v>0</v>
      </c>
      <c r="H14" s="466">
        <v>0</v>
      </c>
      <c r="I14" s="466">
        <v>0</v>
      </c>
      <c r="J14" s="466">
        <v>0</v>
      </c>
      <c r="K14" s="466">
        <v>0</v>
      </c>
      <c r="L14" s="466">
        <v>0</v>
      </c>
      <c r="M14" s="466">
        <v>0</v>
      </c>
      <c r="N14" s="466">
        <v>0</v>
      </c>
      <c r="O14" s="466">
        <v>0</v>
      </c>
      <c r="P14" s="466">
        <v>0</v>
      </c>
      <c r="Q14" s="186"/>
      <c r="R14" s="186"/>
      <c r="S14" s="186"/>
      <c r="T14" s="186"/>
      <c r="U14" s="186"/>
      <c r="V14" s="186"/>
      <c r="W14" s="186"/>
      <c r="X14" s="186"/>
      <c r="Y14" s="186"/>
      <c r="Z14" s="188"/>
      <c r="AA14" s="188"/>
      <c r="AB14" s="196"/>
      <c r="AC14" s="186"/>
      <c r="AD14" s="186"/>
      <c r="AE14" s="186"/>
      <c r="AF14" s="186"/>
      <c r="AG14" s="186"/>
      <c r="AH14" s="186"/>
      <c r="AI14" s="186"/>
      <c r="AJ14" s="186"/>
      <c r="AK14" s="186"/>
      <c r="AL14" s="186"/>
      <c r="AM14" s="186"/>
      <c r="AN14" s="186"/>
      <c r="AO14" s="186"/>
      <c r="AP14" s="186"/>
      <c r="AQ14" s="186"/>
    </row>
    <row r="15" spans="1:43" s="145" customFormat="1" ht="59.25" customHeight="1">
      <c r="A15" s="186" t="s">
        <v>272</v>
      </c>
      <c r="B15" s="189" t="s">
        <v>400</v>
      </c>
      <c r="C15" s="186">
        <v>1</v>
      </c>
      <c r="D15" s="186">
        <v>1</v>
      </c>
      <c r="E15" s="186">
        <v>1</v>
      </c>
      <c r="F15" s="186">
        <v>0</v>
      </c>
      <c r="G15" s="187">
        <f t="shared" si="0"/>
        <v>0</v>
      </c>
      <c r="H15" s="466">
        <v>1</v>
      </c>
      <c r="I15" s="466">
        <v>1</v>
      </c>
      <c r="J15" s="467">
        <f t="shared" si="1"/>
        <v>1</v>
      </c>
      <c r="K15" s="466">
        <v>1</v>
      </c>
      <c r="L15" s="466">
        <v>1</v>
      </c>
      <c r="M15" s="467">
        <f t="shared" ref="M15:M18" si="4">L15/K15</f>
        <v>1</v>
      </c>
      <c r="N15" s="466">
        <v>1</v>
      </c>
      <c r="O15" s="466">
        <v>1</v>
      </c>
      <c r="P15" s="467">
        <f t="shared" ref="P15:P18" si="5">O15/N15</f>
        <v>1</v>
      </c>
      <c r="Q15" s="186"/>
      <c r="R15" s="186"/>
      <c r="S15" s="187"/>
      <c r="T15" s="186"/>
      <c r="U15" s="186"/>
      <c r="V15" s="187"/>
      <c r="W15" s="186"/>
      <c r="X15" s="186"/>
      <c r="Y15" s="187"/>
      <c r="Z15" s="186"/>
      <c r="AA15" s="186"/>
      <c r="AB15" s="187"/>
      <c r="AC15" s="186"/>
      <c r="AD15" s="186"/>
      <c r="AE15" s="187"/>
      <c r="AF15" s="186"/>
      <c r="AG15" s="186"/>
      <c r="AH15" s="187"/>
      <c r="AI15" s="186"/>
      <c r="AJ15" s="186"/>
      <c r="AK15" s="187"/>
      <c r="AL15" s="186"/>
      <c r="AM15" s="186"/>
      <c r="AN15" s="187"/>
      <c r="AO15" s="186"/>
      <c r="AP15" s="186"/>
      <c r="AQ15" s="188"/>
    </row>
    <row r="16" spans="1:43" s="145" customFormat="1" ht="59.25" customHeight="1">
      <c r="A16" s="186" t="s">
        <v>274</v>
      </c>
      <c r="B16" s="189" t="s">
        <v>460</v>
      </c>
      <c r="C16" s="186">
        <v>1</v>
      </c>
      <c r="D16" s="186">
        <v>1</v>
      </c>
      <c r="E16" s="186">
        <v>1</v>
      </c>
      <c r="F16" s="186">
        <v>0</v>
      </c>
      <c r="G16" s="187">
        <f t="shared" si="0"/>
        <v>0</v>
      </c>
      <c r="H16" s="466">
        <v>1</v>
      </c>
      <c r="I16" s="466">
        <v>1</v>
      </c>
      <c r="J16" s="467">
        <f t="shared" si="1"/>
        <v>1</v>
      </c>
      <c r="K16" s="466">
        <v>1</v>
      </c>
      <c r="L16" s="466">
        <v>1</v>
      </c>
      <c r="M16" s="467">
        <f t="shared" si="4"/>
        <v>1</v>
      </c>
      <c r="N16" s="466">
        <v>1</v>
      </c>
      <c r="O16" s="466">
        <v>1</v>
      </c>
      <c r="P16" s="467">
        <f t="shared" si="5"/>
        <v>1</v>
      </c>
      <c r="Q16" s="186"/>
      <c r="R16" s="186"/>
      <c r="S16" s="187"/>
      <c r="T16" s="186"/>
      <c r="U16" s="186"/>
      <c r="V16" s="187"/>
      <c r="W16" s="186"/>
      <c r="X16" s="186"/>
      <c r="Y16" s="187"/>
      <c r="Z16" s="186"/>
      <c r="AA16" s="186"/>
      <c r="AB16" s="187"/>
      <c r="AC16" s="186"/>
      <c r="AD16" s="186"/>
      <c r="AE16" s="187"/>
      <c r="AF16" s="186"/>
      <c r="AG16" s="186"/>
      <c r="AH16" s="187"/>
      <c r="AI16" s="186"/>
      <c r="AJ16" s="186"/>
      <c r="AK16" s="187"/>
      <c r="AL16" s="186"/>
      <c r="AM16" s="186"/>
      <c r="AN16" s="187"/>
      <c r="AO16" s="186"/>
      <c r="AP16" s="186"/>
      <c r="AQ16" s="187"/>
    </row>
    <row r="17" spans="1:43" s="145" customFormat="1" ht="105">
      <c r="A17" s="186" t="s">
        <v>369</v>
      </c>
      <c r="B17" s="189" t="s">
        <v>461</v>
      </c>
      <c r="C17" s="186">
        <v>1</v>
      </c>
      <c r="D17" s="186">
        <v>1</v>
      </c>
      <c r="E17" s="186">
        <v>1</v>
      </c>
      <c r="F17" s="186">
        <v>0</v>
      </c>
      <c r="G17" s="187">
        <f t="shared" si="0"/>
        <v>0</v>
      </c>
      <c r="H17" s="466">
        <v>1</v>
      </c>
      <c r="I17" s="466">
        <v>1</v>
      </c>
      <c r="J17" s="467">
        <f t="shared" si="1"/>
        <v>1</v>
      </c>
      <c r="K17" s="466">
        <v>1</v>
      </c>
      <c r="L17" s="466">
        <v>1</v>
      </c>
      <c r="M17" s="467">
        <f t="shared" si="4"/>
        <v>1</v>
      </c>
      <c r="N17" s="466">
        <v>1</v>
      </c>
      <c r="O17" s="466">
        <v>1</v>
      </c>
      <c r="P17" s="467">
        <f t="shared" si="5"/>
        <v>1</v>
      </c>
      <c r="Q17" s="186"/>
      <c r="R17" s="186"/>
      <c r="S17" s="187"/>
      <c r="T17" s="186"/>
      <c r="U17" s="186"/>
      <c r="V17" s="187"/>
      <c r="W17" s="186"/>
      <c r="X17" s="186"/>
      <c r="Y17" s="187"/>
      <c r="Z17" s="186"/>
      <c r="AA17" s="186"/>
      <c r="AB17" s="187"/>
      <c r="AC17" s="186"/>
      <c r="AD17" s="186"/>
      <c r="AE17" s="187"/>
      <c r="AF17" s="186"/>
      <c r="AG17" s="186"/>
      <c r="AH17" s="187"/>
      <c r="AI17" s="186"/>
      <c r="AJ17" s="186"/>
      <c r="AK17" s="187"/>
      <c r="AL17" s="186"/>
      <c r="AM17" s="186"/>
      <c r="AN17" s="187"/>
      <c r="AO17" s="186"/>
      <c r="AP17" s="186"/>
      <c r="AQ17" s="187"/>
    </row>
    <row r="18" spans="1:43" s="145" customFormat="1" ht="84">
      <c r="A18" s="186" t="s">
        <v>370</v>
      </c>
      <c r="B18" s="189" t="s">
        <v>462</v>
      </c>
      <c r="C18" s="186">
        <v>1</v>
      </c>
      <c r="D18" s="186">
        <v>1</v>
      </c>
      <c r="E18" s="186">
        <v>1</v>
      </c>
      <c r="F18" s="186">
        <v>0</v>
      </c>
      <c r="G18" s="187">
        <f t="shared" si="0"/>
        <v>0</v>
      </c>
      <c r="H18" s="466">
        <v>1</v>
      </c>
      <c r="I18" s="466">
        <v>1</v>
      </c>
      <c r="J18" s="467">
        <f t="shared" si="1"/>
        <v>1</v>
      </c>
      <c r="K18" s="466">
        <v>1</v>
      </c>
      <c r="L18" s="466">
        <v>1</v>
      </c>
      <c r="M18" s="467">
        <f t="shared" si="4"/>
        <v>1</v>
      </c>
      <c r="N18" s="466">
        <v>1</v>
      </c>
      <c r="O18" s="466">
        <v>1</v>
      </c>
      <c r="P18" s="467">
        <f t="shared" si="5"/>
        <v>1</v>
      </c>
      <c r="Q18" s="186"/>
      <c r="R18" s="186"/>
      <c r="S18" s="187"/>
      <c r="T18" s="186"/>
      <c r="U18" s="186"/>
      <c r="V18" s="187"/>
      <c r="W18" s="186"/>
      <c r="X18" s="186"/>
      <c r="Y18" s="187"/>
      <c r="Z18" s="186"/>
      <c r="AA18" s="186"/>
      <c r="AB18" s="187"/>
      <c r="AC18" s="186"/>
      <c r="AD18" s="186"/>
      <c r="AE18" s="187"/>
      <c r="AF18" s="186"/>
      <c r="AG18" s="186"/>
      <c r="AH18" s="187"/>
      <c r="AI18" s="186"/>
      <c r="AJ18" s="186"/>
      <c r="AK18" s="187"/>
      <c r="AL18" s="186"/>
      <c r="AM18" s="186"/>
      <c r="AN18" s="187"/>
      <c r="AO18" s="186"/>
      <c r="AP18" s="186"/>
      <c r="AQ18" s="187"/>
    </row>
    <row r="19" spans="1:43" s="145" customFormat="1" ht="29.25" customHeight="1">
      <c r="A19" s="190"/>
      <c r="B19" s="823" t="s">
        <v>371</v>
      </c>
      <c r="C19" s="823"/>
      <c r="D19" s="823"/>
      <c r="E19" s="823"/>
      <c r="F19" s="823"/>
      <c r="G19" s="823"/>
      <c r="H19" s="823"/>
      <c r="I19" s="823"/>
      <c r="J19" s="823"/>
      <c r="K19" s="823"/>
      <c r="L19" s="823"/>
      <c r="M19" s="823"/>
      <c r="N19" s="823"/>
      <c r="O19" s="823"/>
      <c r="P19" s="823"/>
      <c r="Q19" s="823"/>
      <c r="R19" s="823"/>
      <c r="S19" s="823"/>
      <c r="T19" s="823"/>
      <c r="U19" s="823"/>
      <c r="V19" s="823"/>
      <c r="W19" s="823"/>
      <c r="X19" s="823"/>
      <c r="Y19" s="823"/>
      <c r="Z19" s="823"/>
      <c r="AA19" s="823"/>
      <c r="AB19" s="823"/>
      <c r="AC19" s="823"/>
      <c r="AD19" s="823"/>
      <c r="AE19" s="823"/>
      <c r="AF19" s="823"/>
      <c r="AG19" s="823"/>
      <c r="AH19" s="823"/>
      <c r="AI19" s="823"/>
      <c r="AJ19" s="823"/>
      <c r="AK19" s="823"/>
      <c r="AL19" s="823"/>
      <c r="AM19" s="823"/>
      <c r="AN19" s="823"/>
      <c r="AO19" s="823"/>
      <c r="AP19" s="823"/>
      <c r="AQ19" s="190"/>
    </row>
    <row r="20" spans="1:43" s="145" customFormat="1" ht="84">
      <c r="A20" s="186" t="s">
        <v>372</v>
      </c>
      <c r="B20" s="204" t="s">
        <v>412</v>
      </c>
      <c r="C20" s="191">
        <v>0.3</v>
      </c>
      <c r="D20" s="191">
        <v>0.27</v>
      </c>
      <c r="E20" s="191">
        <v>0.27</v>
      </c>
      <c r="F20" s="186">
        <v>0</v>
      </c>
      <c r="G20" s="188">
        <v>0</v>
      </c>
      <c r="H20" s="455"/>
      <c r="I20" s="455"/>
      <c r="J20" s="455"/>
      <c r="K20" s="455"/>
      <c r="L20" s="455"/>
      <c r="M20" s="483"/>
      <c r="N20" s="468"/>
      <c r="O20" s="468"/>
      <c r="P20" s="468"/>
      <c r="Q20" s="483"/>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205">
        <v>0.28999999999999998</v>
      </c>
      <c r="AP20" s="206">
        <v>0.247</v>
      </c>
      <c r="AQ20" s="207">
        <f>AP20/AO20</f>
        <v>0.85172413793103452</v>
      </c>
    </row>
    <row r="21" spans="1:43" s="145" customFormat="1" ht="189">
      <c r="A21" s="186" t="s">
        <v>373</v>
      </c>
      <c r="B21" s="184" t="s">
        <v>414</v>
      </c>
      <c r="C21" s="191">
        <v>0.52</v>
      </c>
      <c r="D21" s="191">
        <v>0.76</v>
      </c>
      <c r="E21" s="191">
        <f>D21</f>
        <v>0.76</v>
      </c>
      <c r="F21" s="191">
        <f>AP21</f>
        <v>0</v>
      </c>
      <c r="G21" s="191">
        <f>AQ21</f>
        <v>0</v>
      </c>
      <c r="H21" s="191">
        <v>0.76100000000000001</v>
      </c>
      <c r="I21" s="191">
        <v>0.76</v>
      </c>
      <c r="J21" s="467">
        <f>I21/H21</f>
        <v>0.99868593955321949</v>
      </c>
      <c r="K21" s="191">
        <v>0.76100000000000001</v>
      </c>
      <c r="L21" s="191">
        <v>0.76700000000000002</v>
      </c>
      <c r="M21" s="467">
        <f>L21/K21</f>
        <v>1.0078843626806833</v>
      </c>
      <c r="N21" s="469">
        <v>0.76100000000000001</v>
      </c>
      <c r="O21" s="469">
        <v>0.76400000000000001</v>
      </c>
      <c r="P21" s="467">
        <f>O21/N21</f>
        <v>1.0039421813403417</v>
      </c>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row>
    <row r="22" spans="1:43" s="145" customFormat="1" ht="132" customHeight="1">
      <c r="A22" s="466" t="s">
        <v>374</v>
      </c>
      <c r="B22" s="476" t="s">
        <v>375</v>
      </c>
      <c r="C22" s="469">
        <v>1</v>
      </c>
      <c r="D22" s="469">
        <v>1</v>
      </c>
      <c r="E22" s="469">
        <v>1</v>
      </c>
      <c r="F22" s="469">
        <v>0</v>
      </c>
      <c r="G22" s="469">
        <v>0</v>
      </c>
      <c r="H22" s="469">
        <v>1</v>
      </c>
      <c r="I22" s="469"/>
      <c r="J22" s="205" t="s">
        <v>502</v>
      </c>
      <c r="K22" s="469">
        <v>1</v>
      </c>
      <c r="L22" s="469"/>
      <c r="M22" s="205" t="s">
        <v>502</v>
      </c>
      <c r="N22" s="469">
        <v>1</v>
      </c>
      <c r="O22" s="469"/>
      <c r="P22" s="205" t="s">
        <v>502</v>
      </c>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row>
    <row r="23" spans="1:43" s="145" customFormat="1" ht="147" customHeight="1">
      <c r="A23" s="186" t="s">
        <v>376</v>
      </c>
      <c r="B23" s="184" t="s">
        <v>415</v>
      </c>
      <c r="C23" s="191">
        <v>1</v>
      </c>
      <c r="D23" s="191">
        <v>1</v>
      </c>
      <c r="E23" s="191">
        <v>1</v>
      </c>
      <c r="F23" s="191">
        <v>0</v>
      </c>
      <c r="G23" s="191">
        <v>0</v>
      </c>
      <c r="H23" s="469">
        <v>1</v>
      </c>
      <c r="I23" s="469">
        <v>1</v>
      </c>
      <c r="J23" s="469">
        <v>1</v>
      </c>
      <c r="K23" s="191">
        <v>1</v>
      </c>
      <c r="L23" s="191">
        <v>1</v>
      </c>
      <c r="M23" s="191">
        <v>1</v>
      </c>
      <c r="N23" s="469">
        <v>1</v>
      </c>
      <c r="O23" s="469">
        <v>1</v>
      </c>
      <c r="P23" s="469">
        <v>1</v>
      </c>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row>
    <row r="24" spans="1:43" s="145" customFormat="1" ht="252" customHeight="1">
      <c r="A24" s="186" t="s">
        <v>377</v>
      </c>
      <c r="B24" s="184" t="s">
        <v>378</v>
      </c>
      <c r="C24" s="186">
        <v>5</v>
      </c>
      <c r="D24" s="186">
        <v>6</v>
      </c>
      <c r="E24" s="186">
        <v>6</v>
      </c>
      <c r="F24" s="188">
        <v>0</v>
      </c>
      <c r="G24" s="191">
        <f>F24/E24</f>
        <v>0</v>
      </c>
      <c r="H24" s="468" t="s">
        <v>501</v>
      </c>
      <c r="I24" s="468"/>
      <c r="J24" s="468"/>
      <c r="K24" s="185" t="s">
        <v>501</v>
      </c>
      <c r="L24" s="483" t="s">
        <v>501</v>
      </c>
      <c r="M24" s="483" t="s">
        <v>501</v>
      </c>
      <c r="N24" s="468" t="s">
        <v>501</v>
      </c>
      <c r="O24" s="468" t="s">
        <v>501</v>
      </c>
      <c r="P24" s="468" t="s">
        <v>501</v>
      </c>
      <c r="Q24" s="185"/>
      <c r="R24" s="185"/>
      <c r="S24" s="185"/>
      <c r="T24" s="185"/>
      <c r="U24" s="185"/>
      <c r="V24" s="185"/>
      <c r="W24" s="185"/>
      <c r="X24" s="185"/>
      <c r="Y24" s="185"/>
      <c r="Z24" s="186">
        <v>6</v>
      </c>
      <c r="AA24" s="186"/>
      <c r="AB24" s="191"/>
      <c r="AC24" s="186"/>
      <c r="AD24" s="186"/>
      <c r="AE24" s="191"/>
      <c r="AF24" s="186"/>
      <c r="AG24" s="186"/>
      <c r="AH24" s="191"/>
      <c r="AI24" s="186"/>
      <c r="AJ24" s="186"/>
      <c r="AK24" s="191"/>
      <c r="AL24" s="186"/>
      <c r="AM24" s="186"/>
      <c r="AN24" s="191"/>
      <c r="AO24" s="186"/>
      <c r="AP24" s="186"/>
      <c r="AQ24" s="191"/>
    </row>
    <row r="25" spans="1:43" s="145" customFormat="1" ht="409.5" customHeight="1">
      <c r="A25" s="186" t="s">
        <v>379</v>
      </c>
      <c r="B25" s="184" t="s">
        <v>380</v>
      </c>
      <c r="C25" s="193">
        <v>1.0999999999999999E-2</v>
      </c>
      <c r="D25" s="192" t="s">
        <v>401</v>
      </c>
      <c r="E25" s="192" t="s">
        <v>428</v>
      </c>
      <c r="F25" s="193">
        <f>AP25</f>
        <v>0</v>
      </c>
      <c r="G25" s="191">
        <v>1</v>
      </c>
      <c r="H25" s="470" t="s">
        <v>401</v>
      </c>
      <c r="I25" s="193">
        <v>1.4999999999999999E-2</v>
      </c>
      <c r="J25" s="191">
        <v>1</v>
      </c>
      <c r="K25" s="192" t="s">
        <v>401</v>
      </c>
      <c r="L25" s="193">
        <v>1.4999999999999999E-2</v>
      </c>
      <c r="M25" s="191">
        <v>1</v>
      </c>
      <c r="N25" s="470" t="s">
        <v>401</v>
      </c>
      <c r="O25" s="574">
        <v>1.4999999999999999E-2</v>
      </c>
      <c r="P25" s="469">
        <v>1</v>
      </c>
      <c r="Q25" s="192"/>
      <c r="R25" s="193"/>
      <c r="S25" s="191"/>
      <c r="T25" s="192"/>
      <c r="U25" s="193"/>
      <c r="V25" s="191"/>
      <c r="W25" s="192"/>
      <c r="X25" s="193"/>
      <c r="Y25" s="191"/>
      <c r="Z25" s="192"/>
      <c r="AA25" s="193"/>
      <c r="AB25" s="191"/>
      <c r="AC25" s="192"/>
      <c r="AD25" s="193"/>
      <c r="AE25" s="191"/>
      <c r="AF25" s="192"/>
      <c r="AG25" s="193"/>
      <c r="AH25" s="191"/>
      <c r="AI25" s="192"/>
      <c r="AJ25" s="193"/>
      <c r="AK25" s="191"/>
      <c r="AL25" s="192"/>
      <c r="AM25" s="193"/>
      <c r="AN25" s="191"/>
      <c r="AO25" s="192"/>
      <c r="AP25" s="193"/>
      <c r="AQ25" s="191"/>
    </row>
    <row r="26" spans="1:43" s="145" customFormat="1" ht="189" customHeight="1">
      <c r="A26" s="186" t="s">
        <v>381</v>
      </c>
      <c r="B26" s="184" t="s">
        <v>382</v>
      </c>
      <c r="C26" s="192" t="s">
        <v>476</v>
      </c>
      <c r="D26" s="192"/>
      <c r="E26" s="192"/>
      <c r="F26" s="192"/>
      <c r="G26" s="208"/>
      <c r="H26" s="468"/>
      <c r="I26" s="468"/>
      <c r="J26" s="468"/>
      <c r="K26" s="307"/>
      <c r="L26" s="208"/>
      <c r="M26" s="208"/>
      <c r="N26" s="468"/>
      <c r="O26" s="468"/>
      <c r="P26" s="46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826" t="s">
        <v>475</v>
      </c>
      <c r="AP26" s="827"/>
      <c r="AQ26" s="828"/>
    </row>
    <row r="27" spans="1:43" s="145" customFormat="1" ht="189" customHeight="1">
      <c r="A27" s="186" t="s">
        <v>383</v>
      </c>
      <c r="B27" s="184" t="s">
        <v>384</v>
      </c>
      <c r="C27" s="186">
        <v>0</v>
      </c>
      <c r="D27" s="194" t="s">
        <v>492</v>
      </c>
      <c r="E27" s="210">
        <v>7000</v>
      </c>
      <c r="F27" s="186">
        <v>0</v>
      </c>
      <c r="G27" s="191">
        <v>1</v>
      </c>
      <c r="H27" s="471">
        <v>7000</v>
      </c>
      <c r="I27" s="466">
        <v>0</v>
      </c>
      <c r="J27" s="469">
        <v>1</v>
      </c>
      <c r="K27" s="471">
        <v>7000</v>
      </c>
      <c r="L27" s="466">
        <v>0</v>
      </c>
      <c r="M27" s="469">
        <v>1</v>
      </c>
      <c r="N27" s="471">
        <v>7000</v>
      </c>
      <c r="O27" s="466">
        <v>0</v>
      </c>
      <c r="P27" s="469">
        <v>1</v>
      </c>
      <c r="Q27" s="186"/>
      <c r="R27" s="186"/>
      <c r="S27" s="191"/>
      <c r="T27" s="186"/>
      <c r="U27" s="186"/>
      <c r="V27" s="191"/>
      <c r="W27" s="186"/>
      <c r="X27" s="186"/>
      <c r="Y27" s="191"/>
      <c r="Z27" s="186"/>
      <c r="AA27" s="186"/>
      <c r="AB27" s="191"/>
      <c r="AC27" s="186"/>
      <c r="AD27" s="186"/>
      <c r="AE27" s="191"/>
      <c r="AF27" s="186"/>
      <c r="AG27" s="186"/>
      <c r="AH27" s="191"/>
      <c r="AI27" s="186"/>
      <c r="AJ27" s="186"/>
      <c r="AK27" s="191"/>
      <c r="AL27" s="186"/>
      <c r="AM27" s="186"/>
      <c r="AN27" s="191"/>
      <c r="AO27" s="186"/>
      <c r="AP27" s="186"/>
      <c r="AQ27" s="191"/>
    </row>
    <row r="28" spans="1:43" s="145" customFormat="1" ht="231.75" customHeight="1">
      <c r="A28" s="186" t="s">
        <v>385</v>
      </c>
      <c r="B28" s="184" t="s">
        <v>386</v>
      </c>
      <c r="C28" s="191">
        <v>1</v>
      </c>
      <c r="D28" s="191">
        <v>1</v>
      </c>
      <c r="E28" s="191">
        <v>1</v>
      </c>
      <c r="F28" s="191">
        <v>1</v>
      </c>
      <c r="G28" s="191">
        <v>1</v>
      </c>
      <c r="H28" s="469" t="s">
        <v>501</v>
      </c>
      <c r="I28" s="469" t="s">
        <v>501</v>
      </c>
      <c r="J28" s="469">
        <v>1</v>
      </c>
      <c r="K28" s="469" t="s">
        <v>501</v>
      </c>
      <c r="L28" s="469" t="s">
        <v>501</v>
      </c>
      <c r="M28" s="469">
        <v>1</v>
      </c>
      <c r="N28" s="469" t="s">
        <v>501</v>
      </c>
      <c r="O28" s="469" t="s">
        <v>501</v>
      </c>
      <c r="P28" s="469">
        <v>1</v>
      </c>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row>
    <row r="29" spans="1:43" s="145" customFormat="1" ht="105">
      <c r="A29" s="186" t="s">
        <v>387</v>
      </c>
      <c r="B29" s="184" t="s">
        <v>388</v>
      </c>
      <c r="C29" s="191">
        <v>1</v>
      </c>
      <c r="D29" s="191">
        <v>1</v>
      </c>
      <c r="E29" s="191">
        <v>1</v>
      </c>
      <c r="F29" s="191">
        <v>1</v>
      </c>
      <c r="G29" s="191">
        <v>1</v>
      </c>
      <c r="H29" s="469">
        <v>1</v>
      </c>
      <c r="I29" s="469">
        <v>1</v>
      </c>
      <c r="J29" s="469">
        <v>1</v>
      </c>
      <c r="K29" s="469">
        <v>1</v>
      </c>
      <c r="L29" s="469">
        <v>1</v>
      </c>
      <c r="M29" s="469">
        <v>1</v>
      </c>
      <c r="N29" s="469">
        <v>1</v>
      </c>
      <c r="O29" s="469">
        <v>1</v>
      </c>
      <c r="P29" s="469">
        <v>1</v>
      </c>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row>
    <row r="30" spans="1:43" s="145" customFormat="1" ht="84">
      <c r="A30" s="186" t="s">
        <v>389</v>
      </c>
      <c r="B30" s="184" t="s">
        <v>390</v>
      </c>
      <c r="C30" s="186">
        <v>150</v>
      </c>
      <c r="D30" s="210">
        <v>1813</v>
      </c>
      <c r="E30" s="210">
        <v>1813</v>
      </c>
      <c r="F30" s="210">
        <v>0</v>
      </c>
      <c r="G30" s="191">
        <f>F30/E30</f>
        <v>0</v>
      </c>
      <c r="H30" s="472">
        <v>0</v>
      </c>
      <c r="I30" s="472">
        <v>0</v>
      </c>
      <c r="J30" s="469">
        <v>0</v>
      </c>
      <c r="K30" s="188">
        <v>0</v>
      </c>
      <c r="L30" s="188">
        <v>0</v>
      </c>
      <c r="M30" s="191">
        <v>0</v>
      </c>
      <c r="N30" s="472">
        <v>0</v>
      </c>
      <c r="O30" s="472">
        <v>0</v>
      </c>
      <c r="P30" s="469">
        <v>0</v>
      </c>
      <c r="Q30" s="188">
        <v>0</v>
      </c>
      <c r="R30" s="188">
        <v>0</v>
      </c>
      <c r="S30" s="191">
        <v>0</v>
      </c>
      <c r="T30" s="188">
        <v>0</v>
      </c>
      <c r="U30" s="188">
        <v>0</v>
      </c>
      <c r="V30" s="191">
        <v>0</v>
      </c>
      <c r="W30" s="188">
        <v>0</v>
      </c>
      <c r="X30" s="194">
        <v>0</v>
      </c>
      <c r="Y30" s="191">
        <v>0</v>
      </c>
      <c r="Z30" s="188">
        <v>0</v>
      </c>
      <c r="AA30" s="194">
        <v>0</v>
      </c>
      <c r="AB30" s="191">
        <v>0</v>
      </c>
      <c r="AC30" s="188">
        <v>0</v>
      </c>
      <c r="AD30" s="194">
        <v>0</v>
      </c>
      <c r="AE30" s="191">
        <v>0</v>
      </c>
      <c r="AF30" s="188">
        <v>1727</v>
      </c>
      <c r="AG30" s="188">
        <v>1744</v>
      </c>
      <c r="AH30" s="187">
        <f>AG30/AF30</f>
        <v>1.0098436595251883</v>
      </c>
      <c r="AI30" s="188">
        <v>1727</v>
      </c>
      <c r="AJ30" s="188">
        <v>1744</v>
      </c>
      <c r="AK30" s="187">
        <f>AJ30/AI30</f>
        <v>1.0098436595251883</v>
      </c>
      <c r="AL30" s="188">
        <v>1727</v>
      </c>
      <c r="AM30" s="188">
        <v>1744</v>
      </c>
      <c r="AN30" s="187">
        <f>AM30/AL30</f>
        <v>1.0098436595251883</v>
      </c>
      <c r="AO30" s="188">
        <v>1727</v>
      </c>
      <c r="AP30" s="188">
        <v>1744</v>
      </c>
      <c r="AQ30" s="187">
        <f>AP30/AO30</f>
        <v>1.0098436595251883</v>
      </c>
    </row>
    <row r="31" spans="1:43" s="145" customFormat="1" ht="38.25" customHeight="1">
      <c r="A31" s="823" t="s">
        <v>258</v>
      </c>
      <c r="B31" s="823"/>
      <c r="C31" s="823"/>
      <c r="D31" s="823"/>
      <c r="E31" s="823"/>
      <c r="F31" s="823"/>
      <c r="G31" s="823"/>
      <c r="H31" s="823"/>
      <c r="I31" s="823"/>
      <c r="J31" s="823"/>
      <c r="K31" s="823"/>
      <c r="L31" s="823"/>
      <c r="M31" s="823"/>
      <c r="N31" s="823"/>
      <c r="O31" s="823"/>
      <c r="P31" s="823"/>
      <c r="Q31" s="823"/>
      <c r="R31" s="823"/>
      <c r="S31" s="823"/>
      <c r="T31" s="823"/>
      <c r="U31" s="823"/>
      <c r="V31" s="823"/>
      <c r="W31" s="823"/>
      <c r="X31" s="823"/>
      <c r="Y31" s="823"/>
      <c r="Z31" s="823"/>
      <c r="AA31" s="823"/>
      <c r="AB31" s="823"/>
      <c r="AC31" s="823"/>
      <c r="AD31" s="823"/>
      <c r="AE31" s="823"/>
      <c r="AF31" s="823"/>
      <c r="AG31" s="823"/>
      <c r="AH31" s="823"/>
      <c r="AI31" s="823"/>
      <c r="AJ31" s="823"/>
      <c r="AK31" s="823"/>
      <c r="AL31" s="823"/>
      <c r="AM31" s="823"/>
      <c r="AN31" s="823"/>
      <c r="AO31" s="823"/>
      <c r="AP31" s="823"/>
      <c r="AQ31" s="185"/>
    </row>
    <row r="32" spans="1:43" s="145" customFormat="1" ht="54" customHeight="1">
      <c r="A32" s="820" t="s">
        <v>391</v>
      </c>
      <c r="B32" s="820"/>
      <c r="C32" s="820"/>
      <c r="D32" s="820"/>
      <c r="E32" s="820"/>
      <c r="F32" s="820"/>
      <c r="G32" s="820"/>
      <c r="H32" s="820"/>
      <c r="I32" s="820"/>
      <c r="J32" s="820"/>
      <c r="K32" s="820"/>
      <c r="L32" s="820"/>
      <c r="M32" s="820"/>
      <c r="N32" s="820"/>
      <c r="O32" s="820"/>
      <c r="P32" s="820"/>
      <c r="Q32" s="820"/>
      <c r="R32" s="820"/>
      <c r="S32" s="820"/>
      <c r="T32" s="820"/>
      <c r="U32" s="820"/>
      <c r="V32" s="820"/>
      <c r="W32" s="820"/>
      <c r="X32" s="820"/>
      <c r="Y32" s="820"/>
      <c r="Z32" s="820"/>
      <c r="AA32" s="820"/>
      <c r="AB32" s="820"/>
      <c r="AC32" s="820"/>
      <c r="AD32" s="820"/>
      <c r="AE32" s="820"/>
      <c r="AF32" s="820"/>
      <c r="AG32" s="820"/>
      <c r="AH32" s="820"/>
      <c r="AI32" s="820"/>
      <c r="AJ32" s="820"/>
      <c r="AK32" s="820"/>
      <c r="AL32" s="820"/>
      <c r="AM32" s="820"/>
      <c r="AN32" s="820"/>
      <c r="AO32" s="820"/>
      <c r="AP32" s="820"/>
      <c r="AQ32" s="820"/>
    </row>
    <row r="33" spans="1:44" s="145" customFormat="1" ht="249.75" customHeight="1">
      <c r="A33" s="186" t="s">
        <v>266</v>
      </c>
      <c r="B33" s="184" t="s">
        <v>392</v>
      </c>
      <c r="C33" s="186">
        <v>1</v>
      </c>
      <c r="D33" s="186">
        <v>1</v>
      </c>
      <c r="E33" s="186">
        <v>1</v>
      </c>
      <c r="F33" s="186">
        <v>1</v>
      </c>
      <c r="G33" s="187">
        <v>1</v>
      </c>
      <c r="H33" s="466">
        <v>1</v>
      </c>
      <c r="I33" s="466">
        <v>1</v>
      </c>
      <c r="J33" s="467">
        <v>1</v>
      </c>
      <c r="K33" s="466">
        <v>1</v>
      </c>
      <c r="L33" s="466">
        <v>1</v>
      </c>
      <c r="M33" s="467">
        <v>1</v>
      </c>
      <c r="N33" s="466">
        <v>1</v>
      </c>
      <c r="O33" s="466">
        <v>1</v>
      </c>
      <c r="P33" s="467">
        <v>1</v>
      </c>
      <c r="Q33" s="186"/>
      <c r="R33" s="186"/>
      <c r="S33" s="187"/>
      <c r="T33" s="186"/>
      <c r="U33" s="186"/>
      <c r="V33" s="187"/>
      <c r="W33" s="186"/>
      <c r="X33" s="186"/>
      <c r="Y33" s="187"/>
      <c r="Z33" s="186"/>
      <c r="AA33" s="186"/>
      <c r="AB33" s="187"/>
      <c r="AC33" s="186"/>
      <c r="AD33" s="186"/>
      <c r="AE33" s="187"/>
      <c r="AF33" s="186"/>
      <c r="AG33" s="186"/>
      <c r="AH33" s="187"/>
      <c r="AI33" s="186"/>
      <c r="AJ33" s="186"/>
      <c r="AK33" s="187"/>
      <c r="AL33" s="186"/>
      <c r="AM33" s="186"/>
      <c r="AN33" s="187"/>
      <c r="AO33" s="186"/>
      <c r="AP33" s="186"/>
      <c r="AQ33" s="187"/>
    </row>
    <row r="34" spans="1:44" s="145" customFormat="1" ht="159" customHeight="1">
      <c r="A34" s="186" t="s">
        <v>267</v>
      </c>
      <c r="B34" s="184" t="s">
        <v>393</v>
      </c>
      <c r="C34" s="186">
        <v>1</v>
      </c>
      <c r="D34" s="186">
        <v>1</v>
      </c>
      <c r="E34" s="186">
        <v>1</v>
      </c>
      <c r="F34" s="186">
        <v>1</v>
      </c>
      <c r="G34" s="187">
        <v>1</v>
      </c>
      <c r="H34" s="466">
        <v>1</v>
      </c>
      <c r="I34" s="466">
        <v>1</v>
      </c>
      <c r="J34" s="467">
        <v>1</v>
      </c>
      <c r="K34" s="466">
        <v>1</v>
      </c>
      <c r="L34" s="466">
        <v>1</v>
      </c>
      <c r="M34" s="467">
        <v>1</v>
      </c>
      <c r="N34" s="466">
        <v>1</v>
      </c>
      <c r="O34" s="466">
        <v>1</v>
      </c>
      <c r="P34" s="467">
        <v>1</v>
      </c>
      <c r="Q34" s="186"/>
      <c r="R34" s="186"/>
      <c r="S34" s="187"/>
      <c r="T34" s="186"/>
      <c r="U34" s="186"/>
      <c r="V34" s="187"/>
      <c r="W34" s="186"/>
      <c r="X34" s="186"/>
      <c r="Y34" s="187"/>
      <c r="Z34" s="186"/>
      <c r="AA34" s="186"/>
      <c r="AB34" s="187"/>
      <c r="AC34" s="186"/>
      <c r="AD34" s="186"/>
      <c r="AE34" s="187"/>
      <c r="AF34" s="186"/>
      <c r="AG34" s="186"/>
      <c r="AH34" s="187"/>
      <c r="AI34" s="186"/>
      <c r="AJ34" s="186"/>
      <c r="AK34" s="187"/>
      <c r="AL34" s="186"/>
      <c r="AM34" s="186"/>
      <c r="AN34" s="187"/>
      <c r="AO34" s="186"/>
      <c r="AP34" s="186"/>
      <c r="AQ34" s="187"/>
    </row>
    <row r="35" spans="1:44" s="145" customFormat="1" ht="221.25" customHeight="1">
      <c r="A35" s="186" t="s">
        <v>272</v>
      </c>
      <c r="B35" s="184" t="s">
        <v>394</v>
      </c>
      <c r="C35" s="186">
        <v>28</v>
      </c>
      <c r="D35" s="186">
        <v>35</v>
      </c>
      <c r="E35" s="186">
        <v>35</v>
      </c>
      <c r="F35" s="188" t="s">
        <v>429</v>
      </c>
      <c r="G35" s="188"/>
      <c r="H35" s="468"/>
      <c r="I35" s="468"/>
      <c r="J35" s="468"/>
      <c r="K35" s="185"/>
      <c r="L35" s="185"/>
      <c r="M35" s="483"/>
      <c r="N35" s="468"/>
      <c r="O35" s="468"/>
      <c r="P35" s="468"/>
      <c r="Q35" s="483"/>
      <c r="R35" s="185"/>
      <c r="S35" s="185"/>
      <c r="T35" s="185"/>
      <c r="U35" s="185"/>
      <c r="V35" s="185"/>
      <c r="W35" s="185"/>
      <c r="X35" s="185"/>
      <c r="Y35" s="185"/>
      <c r="Z35" s="188" t="s">
        <v>455</v>
      </c>
      <c r="AA35" s="195" t="s">
        <v>456</v>
      </c>
      <c r="AB35" s="187">
        <v>1.45</v>
      </c>
      <c r="AC35" s="185"/>
      <c r="AD35" s="185"/>
      <c r="AE35" s="185"/>
      <c r="AF35" s="185"/>
      <c r="AG35" s="185"/>
      <c r="AH35" s="185"/>
      <c r="AI35" s="188"/>
      <c r="AJ35" s="188"/>
      <c r="AK35" s="188"/>
      <c r="AL35" s="185"/>
      <c r="AM35" s="188"/>
      <c r="AN35" s="185"/>
      <c r="AO35" s="185"/>
      <c r="AP35" s="185"/>
      <c r="AQ35" s="185"/>
    </row>
    <row r="36" spans="1:44" s="145" customFormat="1" ht="42">
      <c r="A36" s="186" t="s">
        <v>274</v>
      </c>
      <c r="B36" s="184" t="s">
        <v>395</v>
      </c>
      <c r="C36" s="186">
        <v>1</v>
      </c>
      <c r="D36" s="186">
        <v>1</v>
      </c>
      <c r="E36" s="186">
        <v>1</v>
      </c>
      <c r="F36" s="186">
        <v>0</v>
      </c>
      <c r="G36" s="187">
        <f>F36/E36</f>
        <v>0</v>
      </c>
      <c r="H36" s="466">
        <v>1</v>
      </c>
      <c r="I36" s="466">
        <v>1</v>
      </c>
      <c r="J36" s="467">
        <v>1</v>
      </c>
      <c r="K36" s="466">
        <v>1</v>
      </c>
      <c r="L36" s="466">
        <v>1</v>
      </c>
      <c r="M36" s="467">
        <v>1</v>
      </c>
      <c r="N36" s="466">
        <v>1</v>
      </c>
      <c r="O36" s="466">
        <v>1</v>
      </c>
      <c r="P36" s="467">
        <v>1</v>
      </c>
      <c r="Q36" s="186"/>
      <c r="R36" s="186"/>
      <c r="S36" s="187"/>
      <c r="T36" s="186"/>
      <c r="U36" s="186"/>
      <c r="V36" s="187"/>
      <c r="W36" s="186"/>
      <c r="X36" s="186"/>
      <c r="Y36" s="187"/>
      <c r="Z36" s="186"/>
      <c r="AA36" s="186"/>
      <c r="AB36" s="187"/>
      <c r="AC36" s="186"/>
      <c r="AD36" s="186"/>
      <c r="AE36" s="187"/>
      <c r="AF36" s="186"/>
      <c r="AG36" s="186"/>
      <c r="AH36" s="188"/>
      <c r="AI36" s="186"/>
      <c r="AJ36" s="186"/>
      <c r="AK36" s="188"/>
      <c r="AL36" s="186"/>
      <c r="AM36" s="186"/>
      <c r="AN36" s="188"/>
      <c r="AO36" s="186"/>
      <c r="AP36" s="186"/>
      <c r="AQ36" s="188"/>
    </row>
    <row r="37" spans="1:44" s="145" customFormat="1" ht="59.25" customHeight="1">
      <c r="A37" s="820" t="s">
        <v>371</v>
      </c>
      <c r="B37" s="820"/>
      <c r="C37" s="820"/>
      <c r="D37" s="820"/>
      <c r="E37" s="820"/>
      <c r="F37" s="820"/>
      <c r="G37" s="820"/>
      <c r="H37" s="820"/>
      <c r="I37" s="820"/>
      <c r="J37" s="820"/>
      <c r="K37" s="820"/>
      <c r="L37" s="820"/>
      <c r="M37" s="820"/>
      <c r="N37" s="820"/>
      <c r="O37" s="820"/>
      <c r="P37" s="820"/>
      <c r="Q37" s="820"/>
      <c r="R37" s="820"/>
      <c r="S37" s="820"/>
      <c r="T37" s="820"/>
      <c r="U37" s="820"/>
      <c r="V37" s="820"/>
      <c r="W37" s="820"/>
      <c r="X37" s="820"/>
      <c r="Y37" s="820"/>
      <c r="Z37" s="820"/>
      <c r="AA37" s="820"/>
      <c r="AB37" s="820"/>
      <c r="AC37" s="820"/>
      <c r="AD37" s="820"/>
      <c r="AE37" s="820"/>
      <c r="AF37" s="820"/>
      <c r="AG37" s="820"/>
      <c r="AH37" s="820"/>
      <c r="AI37" s="820"/>
      <c r="AJ37" s="820"/>
      <c r="AK37" s="820"/>
      <c r="AL37" s="820"/>
      <c r="AM37" s="820"/>
      <c r="AN37" s="820"/>
      <c r="AO37" s="820"/>
      <c r="AP37" s="820"/>
      <c r="AQ37" s="820"/>
    </row>
    <row r="38" spans="1:44" s="145" customFormat="1" ht="126">
      <c r="A38" s="186" t="s">
        <v>370</v>
      </c>
      <c r="B38" s="184" t="s">
        <v>396</v>
      </c>
      <c r="C38" s="191">
        <v>1</v>
      </c>
      <c r="D38" s="191">
        <v>1</v>
      </c>
      <c r="E38" s="191">
        <v>1</v>
      </c>
      <c r="F38" s="191">
        <v>0</v>
      </c>
      <c r="G38" s="191">
        <v>0</v>
      </c>
      <c r="H38" s="191">
        <v>1</v>
      </c>
      <c r="I38" s="191">
        <v>1</v>
      </c>
      <c r="J38" s="191">
        <v>1</v>
      </c>
      <c r="K38" s="191">
        <v>1</v>
      </c>
      <c r="L38" s="191">
        <v>1</v>
      </c>
      <c r="M38" s="191">
        <v>1</v>
      </c>
      <c r="N38" s="469">
        <v>1</v>
      </c>
      <c r="O38" s="469">
        <v>1</v>
      </c>
      <c r="P38" s="469">
        <v>1</v>
      </c>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row>
    <row r="39" spans="1:44" s="145" customFormat="1" ht="63">
      <c r="A39" s="188" t="s">
        <v>372</v>
      </c>
      <c r="B39" s="204" t="s">
        <v>397</v>
      </c>
      <c r="C39" s="325"/>
      <c r="D39" s="188" t="s">
        <v>402</v>
      </c>
      <c r="E39" s="307" t="s">
        <v>413</v>
      </c>
      <c r="F39" s="307"/>
      <c r="G39" s="307"/>
      <c r="H39" s="307"/>
      <c r="I39" s="307"/>
      <c r="J39" s="307"/>
      <c r="K39" s="307"/>
      <c r="L39" s="307"/>
      <c r="M39" s="483"/>
      <c r="N39" s="468"/>
      <c r="O39" s="468"/>
      <c r="P39" s="468"/>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26"/>
      <c r="AP39" s="327"/>
      <c r="AQ39" s="328"/>
    </row>
    <row r="40" spans="1:44" s="145" customFormat="1" ht="270" customHeight="1">
      <c r="A40" s="186" t="s">
        <v>373</v>
      </c>
      <c r="B40" s="184" t="s">
        <v>398</v>
      </c>
      <c r="C40" s="191">
        <v>0.91</v>
      </c>
      <c r="D40" s="186" t="s">
        <v>403</v>
      </c>
      <c r="E40" s="186" t="s">
        <v>403</v>
      </c>
      <c r="F40" s="191">
        <f>AP40</f>
        <v>0</v>
      </c>
      <c r="G40" s="187">
        <f>AQ40</f>
        <v>0</v>
      </c>
      <c r="H40" s="191">
        <v>0.9</v>
      </c>
      <c r="I40" s="191">
        <v>0.04</v>
      </c>
      <c r="J40" s="187">
        <f>I40/H40</f>
        <v>4.4444444444444446E-2</v>
      </c>
      <c r="K40" s="191">
        <v>0.9</v>
      </c>
      <c r="L40" s="191">
        <v>0.11600000000000001</v>
      </c>
      <c r="M40" s="187">
        <f>L40/K40</f>
        <v>0.12888888888888889</v>
      </c>
      <c r="N40" s="469">
        <v>0.9</v>
      </c>
      <c r="O40" s="469">
        <v>0.20200000000000001</v>
      </c>
      <c r="P40" s="467">
        <f>O40/N40</f>
        <v>0.22444444444444445</v>
      </c>
      <c r="Q40" s="191"/>
      <c r="R40" s="191"/>
      <c r="S40" s="187"/>
      <c r="T40" s="191"/>
      <c r="U40" s="191"/>
      <c r="V40" s="187"/>
      <c r="W40" s="191"/>
      <c r="X40" s="191"/>
      <c r="Y40" s="187"/>
      <c r="Z40" s="191"/>
      <c r="AA40" s="191"/>
      <c r="AB40" s="187"/>
      <c r="AC40" s="191"/>
      <c r="AD40" s="191"/>
      <c r="AE40" s="187"/>
      <c r="AF40" s="191"/>
      <c r="AG40" s="191"/>
      <c r="AH40" s="187"/>
      <c r="AI40" s="191"/>
      <c r="AJ40" s="191"/>
      <c r="AK40" s="187"/>
      <c r="AL40" s="191"/>
      <c r="AM40" s="191"/>
      <c r="AN40" s="187"/>
      <c r="AO40" s="191"/>
      <c r="AP40" s="191"/>
      <c r="AQ40" s="187"/>
    </row>
    <row r="41" spans="1:44" s="145" customFormat="1" ht="42">
      <c r="A41" s="186" t="s">
        <v>374</v>
      </c>
      <c r="B41" s="184" t="s">
        <v>399</v>
      </c>
      <c r="C41" s="191">
        <v>1</v>
      </c>
      <c r="D41" s="191">
        <v>1</v>
      </c>
      <c r="E41" s="191">
        <v>1</v>
      </c>
      <c r="F41" s="191">
        <v>1</v>
      </c>
      <c r="G41" s="191">
        <v>1</v>
      </c>
      <c r="H41" s="191">
        <v>1</v>
      </c>
      <c r="I41" s="191">
        <v>1</v>
      </c>
      <c r="J41" s="191">
        <v>1</v>
      </c>
      <c r="K41" s="191">
        <v>1</v>
      </c>
      <c r="L41" s="191">
        <v>1</v>
      </c>
      <c r="M41" s="191">
        <v>1</v>
      </c>
      <c r="N41" s="469">
        <v>1</v>
      </c>
      <c r="O41" s="469">
        <v>1</v>
      </c>
      <c r="P41" s="469">
        <v>1</v>
      </c>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row>
    <row r="42" spans="1:44" s="145" customFormat="1" ht="182.25" customHeight="1">
      <c r="A42" s="186" t="s">
        <v>376</v>
      </c>
      <c r="B42" s="204" t="s">
        <v>474</v>
      </c>
      <c r="C42" s="209">
        <v>1</v>
      </c>
      <c r="D42" s="194">
        <v>0</v>
      </c>
      <c r="E42" s="209">
        <v>0</v>
      </c>
      <c r="F42" s="209">
        <v>0</v>
      </c>
      <c r="G42" s="191">
        <v>0</v>
      </c>
      <c r="H42" s="188">
        <v>0</v>
      </c>
      <c r="I42" s="307">
        <v>0</v>
      </c>
      <c r="J42" s="191">
        <v>0</v>
      </c>
      <c r="K42" s="188">
        <v>0</v>
      </c>
      <c r="L42" s="335">
        <v>0</v>
      </c>
      <c r="M42" s="191">
        <v>0</v>
      </c>
      <c r="N42" s="472">
        <v>0</v>
      </c>
      <c r="O42" s="468">
        <v>0</v>
      </c>
      <c r="P42" s="469">
        <v>0</v>
      </c>
      <c r="Q42" s="188"/>
      <c r="R42" s="307"/>
      <c r="S42" s="191"/>
      <c r="T42" s="188"/>
      <c r="U42" s="307"/>
      <c r="V42" s="191"/>
      <c r="W42" s="188"/>
      <c r="X42" s="307"/>
      <c r="Y42" s="191"/>
      <c r="Z42" s="188"/>
      <c r="AA42" s="307"/>
      <c r="AB42" s="191"/>
      <c r="AC42" s="188"/>
      <c r="AD42" s="188"/>
      <c r="AE42" s="191"/>
      <c r="AF42" s="188"/>
      <c r="AG42" s="188"/>
      <c r="AH42" s="191"/>
      <c r="AI42" s="188"/>
      <c r="AJ42" s="188"/>
      <c r="AK42" s="191"/>
      <c r="AL42" s="188"/>
      <c r="AM42" s="188"/>
      <c r="AN42" s="191"/>
      <c r="AO42" s="209"/>
      <c r="AP42" s="209"/>
      <c r="AQ42" s="187"/>
    </row>
    <row r="43" spans="1:44" s="139" customFormat="1" ht="14.25" customHeight="1">
      <c r="A43" s="138"/>
      <c r="B43" s="147"/>
      <c r="C43" s="147"/>
      <c r="D43" s="147"/>
      <c r="E43" s="147"/>
      <c r="F43" s="147"/>
      <c r="G43" s="147"/>
      <c r="H43" s="460"/>
      <c r="I43" s="460"/>
      <c r="J43" s="460"/>
      <c r="K43" s="147"/>
      <c r="L43" s="147"/>
      <c r="M43" s="147"/>
      <c r="N43" s="460"/>
      <c r="O43" s="460"/>
      <c r="P43" s="460"/>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row>
    <row r="44" spans="1:44" s="139" customFormat="1" ht="25.5" customHeight="1">
      <c r="A44" s="170" t="s">
        <v>439</v>
      </c>
      <c r="B44" s="154"/>
      <c r="C44" s="171"/>
      <c r="D44" s="156"/>
      <c r="E44" s="172"/>
      <c r="F44" s="147"/>
      <c r="G44" s="147"/>
      <c r="H44" s="460"/>
      <c r="I44" s="460"/>
      <c r="J44" s="460"/>
      <c r="K44" s="147"/>
      <c r="L44" s="147"/>
      <c r="M44" s="147"/>
      <c r="N44" s="460"/>
      <c r="O44" s="460"/>
      <c r="P44" s="460"/>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row>
    <row r="45" spans="1:44" s="140" customFormat="1" ht="9" customHeight="1">
      <c r="A45" s="158"/>
      <c r="B45" s="158"/>
      <c r="C45" s="158"/>
      <c r="D45" s="169"/>
      <c r="E45" s="160"/>
      <c r="F45" s="163"/>
      <c r="G45" s="163"/>
      <c r="H45" s="461"/>
      <c r="I45" s="461"/>
      <c r="J45" s="461"/>
      <c r="K45" s="163"/>
      <c r="L45" s="163"/>
      <c r="M45" s="163"/>
      <c r="N45" s="461"/>
      <c r="O45" s="461"/>
      <c r="P45" s="461"/>
      <c r="Q45" s="163"/>
      <c r="R45" s="163"/>
      <c r="S45" s="163"/>
      <c r="T45" s="163"/>
      <c r="U45" s="163"/>
      <c r="V45" s="163"/>
      <c r="W45" s="163"/>
      <c r="X45" s="163"/>
      <c r="Y45" s="163"/>
      <c r="Z45" s="163"/>
      <c r="AA45" s="163"/>
      <c r="AB45" s="163"/>
      <c r="AC45" s="163"/>
      <c r="AD45" s="163"/>
      <c r="AE45" s="163"/>
      <c r="AF45" s="163"/>
      <c r="AG45" s="163"/>
      <c r="AH45" s="163"/>
      <c r="AI45" s="163"/>
      <c r="AJ45" s="163"/>
      <c r="AK45" s="148"/>
      <c r="AL45" s="148"/>
      <c r="AM45" s="148"/>
      <c r="AN45" s="148"/>
      <c r="AO45" s="148"/>
      <c r="AP45" s="148"/>
      <c r="AQ45" s="148"/>
      <c r="AR45" s="148"/>
    </row>
    <row r="46" spans="1:44" s="140" customFormat="1" ht="18.75" customHeight="1">
      <c r="A46" s="128" t="s">
        <v>421</v>
      </c>
      <c r="B46" s="212"/>
      <c r="C46" s="213"/>
      <c r="D46" s="214"/>
      <c r="E46" s="215"/>
      <c r="F46" s="216"/>
      <c r="G46" s="216"/>
      <c r="H46" s="462"/>
      <c r="I46" s="462"/>
      <c r="J46" s="462"/>
      <c r="K46" s="216"/>
      <c r="L46" s="216"/>
      <c r="M46" s="148"/>
      <c r="N46" s="575"/>
      <c r="O46" s="575"/>
      <c r="P46" s="575"/>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row>
    <row r="47" spans="1:44" s="140" customFormat="1" ht="18.75" customHeight="1">
      <c r="A47" s="477" t="s">
        <v>503</v>
      </c>
      <c r="B47" s="478"/>
      <c r="C47" s="479"/>
      <c r="D47" s="480"/>
      <c r="E47" s="481"/>
      <c r="F47" s="462"/>
      <c r="G47" s="462"/>
      <c r="H47" s="462"/>
      <c r="I47" s="462"/>
      <c r="J47" s="462"/>
      <c r="K47" s="216"/>
      <c r="L47" s="216"/>
      <c r="M47" s="148"/>
      <c r="N47" s="575"/>
      <c r="O47" s="575"/>
      <c r="P47" s="575"/>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4" s="140" customFormat="1" ht="18.75" customHeight="1">
      <c r="A48" s="477" t="s">
        <v>504</v>
      </c>
      <c r="B48" s="482"/>
      <c r="C48" s="479"/>
      <c r="D48" s="480"/>
      <c r="E48" s="481"/>
      <c r="F48" s="462"/>
      <c r="G48" s="462"/>
      <c r="H48" s="462"/>
      <c r="I48" s="462"/>
      <c r="J48" s="462"/>
      <c r="K48" s="216"/>
      <c r="L48" s="216"/>
      <c r="M48" s="148"/>
      <c r="N48" s="575"/>
      <c r="O48" s="575"/>
      <c r="P48" s="575"/>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row>
    <row r="49" spans="1:70" s="140" customFormat="1" ht="18.75" customHeight="1">
      <c r="A49" s="217" t="s">
        <v>505</v>
      </c>
      <c r="B49" s="482"/>
      <c r="C49" s="479"/>
      <c r="D49" s="480"/>
      <c r="E49" s="481"/>
      <c r="F49" s="462"/>
      <c r="G49" s="462"/>
      <c r="H49" s="462"/>
      <c r="I49" s="462"/>
      <c r="J49" s="462"/>
      <c r="K49" s="216"/>
      <c r="L49" s="216"/>
      <c r="M49" s="148"/>
      <c r="N49" s="575"/>
      <c r="O49" s="575"/>
      <c r="P49" s="575"/>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row>
    <row r="50" spans="1:70" s="140" customFormat="1" ht="48" customHeight="1">
      <c r="A50" s="824" t="s">
        <v>449</v>
      </c>
      <c r="B50" s="824"/>
      <c r="C50" s="824"/>
      <c r="D50" s="824"/>
      <c r="E50" s="824"/>
      <c r="F50" s="824"/>
      <c r="G50" s="825" t="s">
        <v>452</v>
      </c>
      <c r="H50" s="825"/>
      <c r="I50" s="825" t="s">
        <v>451</v>
      </c>
      <c r="J50" s="825"/>
      <c r="K50" s="825"/>
      <c r="L50" s="825"/>
      <c r="M50" s="148"/>
      <c r="N50" s="575"/>
      <c r="O50" s="575"/>
      <c r="P50" s="575"/>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row>
    <row r="51" spans="1:70" s="140" customFormat="1" ht="19.5" customHeight="1">
      <c r="A51" s="812" t="s">
        <v>453</v>
      </c>
      <c r="B51" s="812"/>
      <c r="C51" s="213"/>
      <c r="D51" s="214"/>
      <c r="E51" s="215"/>
      <c r="F51" s="216"/>
      <c r="G51" s="216"/>
      <c r="H51" s="462"/>
      <c r="I51" s="462"/>
      <c r="J51" s="462"/>
      <c r="K51" s="462"/>
      <c r="L51" s="216"/>
      <c r="M51" s="148"/>
      <c r="N51" s="575"/>
      <c r="O51" s="575"/>
      <c r="P51" s="575"/>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row>
    <row r="52" spans="1:70" s="140" customFormat="1" ht="12" customHeight="1">
      <c r="A52" s="128"/>
      <c r="B52" s="212"/>
      <c r="C52" s="213"/>
      <c r="D52" s="112"/>
      <c r="E52" s="112"/>
      <c r="F52" s="216"/>
      <c r="G52" s="216"/>
      <c r="H52" s="462"/>
      <c r="I52" s="462"/>
      <c r="J52" s="462"/>
      <c r="K52" s="462"/>
      <c r="L52" s="216"/>
      <c r="M52" s="148"/>
      <c r="N52" s="575"/>
      <c r="O52" s="575"/>
      <c r="P52" s="575"/>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row>
    <row r="53" spans="1:70" s="106" customFormat="1" ht="36.75" customHeight="1">
      <c r="A53" s="813" t="s">
        <v>477</v>
      </c>
      <c r="B53" s="813"/>
      <c r="C53" s="813"/>
      <c r="D53" s="813"/>
      <c r="E53" s="813"/>
      <c r="F53" s="813"/>
      <c r="G53" s="128" t="s">
        <v>430</v>
      </c>
      <c r="H53" s="463"/>
      <c r="I53" s="464" t="s">
        <v>423</v>
      </c>
      <c r="J53" s="464"/>
      <c r="K53" s="463"/>
      <c r="L53" s="218"/>
      <c r="M53" s="141"/>
      <c r="N53" s="576"/>
      <c r="O53" s="576"/>
      <c r="P53" s="576"/>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1"/>
      <c r="BR53" s="141"/>
    </row>
    <row r="54" spans="1:70" s="106" customFormat="1" ht="13.5" customHeight="1">
      <c r="A54" s="128"/>
      <c r="B54" s="217" t="s">
        <v>424</v>
      </c>
      <c r="C54" s="217"/>
      <c r="D54" s="112"/>
      <c r="E54" s="112"/>
      <c r="F54" s="110"/>
      <c r="G54" s="110"/>
      <c r="H54" s="465"/>
      <c r="I54" s="465"/>
      <c r="J54" s="465"/>
      <c r="K54" s="465"/>
      <c r="L54" s="111"/>
      <c r="M54" s="114"/>
      <c r="N54" s="577"/>
      <c r="O54" s="577"/>
      <c r="P54" s="577"/>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5"/>
      <c r="AU54" s="115"/>
      <c r="AV54" s="115"/>
      <c r="AW54" s="115"/>
      <c r="AX54" s="115"/>
      <c r="AY54" s="115"/>
      <c r="AZ54" s="115"/>
      <c r="BA54" s="115"/>
      <c r="BB54" s="115"/>
      <c r="BC54" s="115"/>
      <c r="BD54" s="115"/>
      <c r="BE54" s="115"/>
      <c r="BF54" s="115"/>
      <c r="BG54" s="115"/>
      <c r="BH54" s="115"/>
      <c r="BI54" s="113"/>
      <c r="BJ54" s="113"/>
      <c r="BK54" s="113"/>
      <c r="BL54" s="115"/>
      <c r="BM54" s="115"/>
      <c r="BN54" s="115"/>
    </row>
    <row r="55" spans="1:70" s="145" customFormat="1" ht="59.25" customHeight="1">
      <c r="A55" s="217"/>
      <c r="B55" s="217"/>
      <c r="C55" s="217"/>
      <c r="D55" s="217"/>
      <c r="E55" s="217"/>
      <c r="F55" s="213"/>
      <c r="G55" s="213"/>
      <c r="H55" s="309"/>
      <c r="I55" s="309"/>
      <c r="J55" s="309"/>
      <c r="K55" s="213"/>
      <c r="L55" s="213"/>
      <c r="N55" s="486"/>
      <c r="O55" s="486"/>
      <c r="P55" s="486"/>
    </row>
    <row r="60" spans="1:70" ht="59.25" customHeight="1">
      <c r="E60" s="150"/>
    </row>
  </sheetData>
  <mergeCells count="35">
    <mergeCell ref="A37:AQ37"/>
    <mergeCell ref="A50:F50"/>
    <mergeCell ref="I50:L50"/>
    <mergeCell ref="G50:H50"/>
    <mergeCell ref="B9:AQ9"/>
    <mergeCell ref="AO26:AQ26"/>
    <mergeCell ref="A10:A13"/>
    <mergeCell ref="Z6:AB6"/>
    <mergeCell ref="E5:G6"/>
    <mergeCell ref="A32:AQ32"/>
    <mergeCell ref="E3:G3"/>
    <mergeCell ref="M3:AD3"/>
    <mergeCell ref="B19:AP19"/>
    <mergeCell ref="K6:M6"/>
    <mergeCell ref="N6:P6"/>
    <mergeCell ref="Q6:S6"/>
    <mergeCell ref="T6:V6"/>
    <mergeCell ref="W6:Y6"/>
    <mergeCell ref="A31:AP31"/>
    <mergeCell ref="A51:B51"/>
    <mergeCell ref="A53:F53"/>
    <mergeCell ref="AF1:AN1"/>
    <mergeCell ref="A8:AQ8"/>
    <mergeCell ref="AC6:AE6"/>
    <mergeCell ref="AF6:AH6"/>
    <mergeCell ref="AI6:AK6"/>
    <mergeCell ref="AL6:AN6"/>
    <mergeCell ref="AO6:AQ6"/>
    <mergeCell ref="A2:AO2"/>
    <mergeCell ref="A5:A6"/>
    <mergeCell ref="B5:B6"/>
    <mergeCell ref="C5:C6"/>
    <mergeCell ref="D5:D6"/>
    <mergeCell ref="H5:AQ5"/>
    <mergeCell ref="H6:J6"/>
  </mergeCells>
  <pageMargins left="0.21" right="0.17" top="0.31" bottom="0.22" header="0" footer="0"/>
  <pageSetup paperSize="9" scale="28" fitToHeight="6" orientation="landscape" r:id="rId1"/>
  <headerFooter>
    <oddFooter>&amp;C&amp;"Times New Roman,обычный"&amp;8Страница  &amp;P из &amp;N</oddFooter>
  </headerFooter>
  <rowBreaks count="2" manualBreakCount="2">
    <brk id="28" max="42" man="1"/>
    <brk id="38" max="42" man="1"/>
  </rowBreaks>
  <legacyDrawing r:id="rId2"/>
</worksheet>
</file>

<file path=xl/worksheets/sheet6.xml><?xml version="1.0" encoding="utf-8"?>
<worksheet xmlns="http://schemas.openxmlformats.org/spreadsheetml/2006/main" xmlns:r="http://schemas.openxmlformats.org/officeDocument/2006/relationships">
  <dimension ref="A1:E33"/>
  <sheetViews>
    <sheetView topLeftCell="A18" zoomScaleSheetLayoutView="100" workbookViewId="0">
      <selection sqref="A1:C29"/>
    </sheetView>
  </sheetViews>
  <sheetFormatPr defaultRowHeight="18"/>
  <cols>
    <col min="1" max="1" width="4" style="118" customWidth="1"/>
    <col min="2" max="2" width="55.6640625" style="116" customWidth="1"/>
    <col min="3" max="3" width="113.88671875" style="126" customWidth="1"/>
    <col min="4" max="246" width="9.109375" style="116"/>
    <col min="247" max="247" width="4" style="116" customWidth="1"/>
    <col min="248" max="248" width="69" style="116" customWidth="1"/>
    <col min="249" max="249" width="66.5546875" style="116" customWidth="1"/>
    <col min="250" max="502" width="9.109375" style="116"/>
    <col min="503" max="503" width="4" style="116" customWidth="1"/>
    <col min="504" max="504" width="69" style="116" customWidth="1"/>
    <col min="505" max="505" width="66.5546875" style="116" customWidth="1"/>
    <col min="506" max="758" width="9.109375" style="116"/>
    <col min="759" max="759" width="4" style="116" customWidth="1"/>
    <col min="760" max="760" width="69" style="116" customWidth="1"/>
    <col min="761" max="761" width="66.5546875" style="116" customWidth="1"/>
    <col min="762" max="1014" width="9.109375" style="116"/>
    <col min="1015" max="1015" width="4" style="116" customWidth="1"/>
    <col min="1016" max="1016" width="69" style="116" customWidth="1"/>
    <col min="1017" max="1017" width="66.5546875" style="116" customWidth="1"/>
    <col min="1018" max="1270" width="9.109375" style="116"/>
    <col min="1271" max="1271" width="4" style="116" customWidth="1"/>
    <col min="1272" max="1272" width="69" style="116" customWidth="1"/>
    <col min="1273" max="1273" width="66.5546875" style="116" customWidth="1"/>
    <col min="1274" max="1526" width="9.109375" style="116"/>
    <col min="1527" max="1527" width="4" style="116" customWidth="1"/>
    <col min="1528" max="1528" width="69" style="116" customWidth="1"/>
    <col min="1529" max="1529" width="66.5546875" style="116" customWidth="1"/>
    <col min="1530" max="1782" width="9.109375" style="116"/>
    <col min="1783" max="1783" width="4" style="116" customWidth="1"/>
    <col min="1784" max="1784" width="69" style="116" customWidth="1"/>
    <col min="1785" max="1785" width="66.5546875" style="116" customWidth="1"/>
    <col min="1786" max="2038" width="9.109375" style="116"/>
    <col min="2039" max="2039" width="4" style="116" customWidth="1"/>
    <col min="2040" max="2040" width="69" style="116" customWidth="1"/>
    <col min="2041" max="2041" width="66.5546875" style="116" customWidth="1"/>
    <col min="2042" max="2294" width="9.109375" style="116"/>
    <col min="2295" max="2295" width="4" style="116" customWidth="1"/>
    <col min="2296" max="2296" width="69" style="116" customWidth="1"/>
    <col min="2297" max="2297" width="66.5546875" style="116" customWidth="1"/>
    <col min="2298" max="2550" width="9.109375" style="116"/>
    <col min="2551" max="2551" width="4" style="116" customWidth="1"/>
    <col min="2552" max="2552" width="69" style="116" customWidth="1"/>
    <col min="2553" max="2553" width="66.5546875" style="116" customWidth="1"/>
    <col min="2554" max="2806" width="9.109375" style="116"/>
    <col min="2807" max="2807" width="4" style="116" customWidth="1"/>
    <col min="2808" max="2808" width="69" style="116" customWidth="1"/>
    <col min="2809" max="2809" width="66.5546875" style="116" customWidth="1"/>
    <col min="2810" max="3062" width="9.109375" style="116"/>
    <col min="3063" max="3063" width="4" style="116" customWidth="1"/>
    <col min="3064" max="3064" width="69" style="116" customWidth="1"/>
    <col min="3065" max="3065" width="66.5546875" style="116" customWidth="1"/>
    <col min="3066" max="3318" width="9.109375" style="116"/>
    <col min="3319" max="3319" width="4" style="116" customWidth="1"/>
    <col min="3320" max="3320" width="69" style="116" customWidth="1"/>
    <col min="3321" max="3321" width="66.5546875" style="116" customWidth="1"/>
    <col min="3322" max="3574" width="9.109375" style="116"/>
    <col min="3575" max="3575" width="4" style="116" customWidth="1"/>
    <col min="3576" max="3576" width="69" style="116" customWidth="1"/>
    <col min="3577" max="3577" width="66.5546875" style="116" customWidth="1"/>
    <col min="3578" max="3830" width="9.109375" style="116"/>
    <col min="3831" max="3831" width="4" style="116" customWidth="1"/>
    <col min="3832" max="3832" width="69" style="116" customWidth="1"/>
    <col min="3833" max="3833" width="66.5546875" style="116" customWidth="1"/>
    <col min="3834" max="4086" width="9.109375" style="116"/>
    <col min="4087" max="4087" width="4" style="116" customWidth="1"/>
    <col min="4088" max="4088" width="69" style="116" customWidth="1"/>
    <col min="4089" max="4089" width="66.5546875" style="116" customWidth="1"/>
    <col min="4090" max="4342" width="9.109375" style="116"/>
    <col min="4343" max="4343" width="4" style="116" customWidth="1"/>
    <col min="4344" max="4344" width="69" style="116" customWidth="1"/>
    <col min="4345" max="4345" width="66.5546875" style="116" customWidth="1"/>
    <col min="4346" max="4598" width="9.109375" style="116"/>
    <col min="4599" max="4599" width="4" style="116" customWidth="1"/>
    <col min="4600" max="4600" width="69" style="116" customWidth="1"/>
    <col min="4601" max="4601" width="66.5546875" style="116" customWidth="1"/>
    <col min="4602" max="4854" width="9.109375" style="116"/>
    <col min="4855" max="4855" width="4" style="116" customWidth="1"/>
    <col min="4856" max="4856" width="69" style="116" customWidth="1"/>
    <col min="4857" max="4857" width="66.5546875" style="116" customWidth="1"/>
    <col min="4858" max="5110" width="9.109375" style="116"/>
    <col min="5111" max="5111" width="4" style="116" customWidth="1"/>
    <col min="5112" max="5112" width="69" style="116" customWidth="1"/>
    <col min="5113" max="5113" width="66.5546875" style="116" customWidth="1"/>
    <col min="5114" max="5366" width="9.109375" style="116"/>
    <col min="5367" max="5367" width="4" style="116" customWidth="1"/>
    <col min="5368" max="5368" width="69" style="116" customWidth="1"/>
    <col min="5369" max="5369" width="66.5546875" style="116" customWidth="1"/>
    <col min="5370" max="5622" width="9.109375" style="116"/>
    <col min="5623" max="5623" width="4" style="116" customWidth="1"/>
    <col min="5624" max="5624" width="69" style="116" customWidth="1"/>
    <col min="5625" max="5625" width="66.5546875" style="116" customWidth="1"/>
    <col min="5626" max="5878" width="9.109375" style="116"/>
    <col min="5879" max="5879" width="4" style="116" customWidth="1"/>
    <col min="5880" max="5880" width="69" style="116" customWidth="1"/>
    <col min="5881" max="5881" width="66.5546875" style="116" customWidth="1"/>
    <col min="5882" max="6134" width="9.109375" style="116"/>
    <col min="6135" max="6135" width="4" style="116" customWidth="1"/>
    <col min="6136" max="6136" width="69" style="116" customWidth="1"/>
    <col min="6137" max="6137" width="66.5546875" style="116" customWidth="1"/>
    <col min="6138" max="6390" width="9.109375" style="116"/>
    <col min="6391" max="6391" width="4" style="116" customWidth="1"/>
    <col min="6392" max="6392" width="69" style="116" customWidth="1"/>
    <col min="6393" max="6393" width="66.5546875" style="116" customWidth="1"/>
    <col min="6394" max="6646" width="9.109375" style="116"/>
    <col min="6647" max="6647" width="4" style="116" customWidth="1"/>
    <col min="6648" max="6648" width="69" style="116" customWidth="1"/>
    <col min="6649" max="6649" width="66.5546875" style="116" customWidth="1"/>
    <col min="6650" max="6902" width="9.109375" style="116"/>
    <col min="6903" max="6903" width="4" style="116" customWidth="1"/>
    <col min="6904" max="6904" width="69" style="116" customWidth="1"/>
    <col min="6905" max="6905" width="66.5546875" style="116" customWidth="1"/>
    <col min="6906" max="7158" width="9.109375" style="116"/>
    <col min="7159" max="7159" width="4" style="116" customWidth="1"/>
    <col min="7160" max="7160" width="69" style="116" customWidth="1"/>
    <col min="7161" max="7161" width="66.5546875" style="116" customWidth="1"/>
    <col min="7162" max="7414" width="9.109375" style="116"/>
    <col min="7415" max="7415" width="4" style="116" customWidth="1"/>
    <col min="7416" max="7416" width="69" style="116" customWidth="1"/>
    <col min="7417" max="7417" width="66.5546875" style="116" customWidth="1"/>
    <col min="7418" max="7670" width="9.109375" style="116"/>
    <col min="7671" max="7671" width="4" style="116" customWidth="1"/>
    <col min="7672" max="7672" width="69" style="116" customWidth="1"/>
    <col min="7673" max="7673" width="66.5546875" style="116" customWidth="1"/>
    <col min="7674" max="7926" width="9.109375" style="116"/>
    <col min="7927" max="7927" width="4" style="116" customWidth="1"/>
    <col min="7928" max="7928" width="69" style="116" customWidth="1"/>
    <col min="7929" max="7929" width="66.5546875" style="116" customWidth="1"/>
    <col min="7930" max="8182" width="9.109375" style="116"/>
    <col min="8183" max="8183" width="4" style="116" customWidth="1"/>
    <col min="8184" max="8184" width="69" style="116" customWidth="1"/>
    <col min="8185" max="8185" width="66.5546875" style="116" customWidth="1"/>
    <col min="8186" max="8438" width="9.109375" style="116"/>
    <col min="8439" max="8439" width="4" style="116" customWidth="1"/>
    <col min="8440" max="8440" width="69" style="116" customWidth="1"/>
    <col min="8441" max="8441" width="66.5546875" style="116" customWidth="1"/>
    <col min="8442" max="8694" width="9.109375" style="116"/>
    <col min="8695" max="8695" width="4" style="116" customWidth="1"/>
    <col min="8696" max="8696" width="69" style="116" customWidth="1"/>
    <col min="8697" max="8697" width="66.5546875" style="116" customWidth="1"/>
    <col min="8698" max="8950" width="9.109375" style="116"/>
    <col min="8951" max="8951" width="4" style="116" customWidth="1"/>
    <col min="8952" max="8952" width="69" style="116" customWidth="1"/>
    <col min="8953" max="8953" width="66.5546875" style="116" customWidth="1"/>
    <col min="8954" max="9206" width="9.109375" style="116"/>
    <col min="9207" max="9207" width="4" style="116" customWidth="1"/>
    <col min="9208" max="9208" width="69" style="116" customWidth="1"/>
    <col min="9209" max="9209" width="66.5546875" style="116" customWidth="1"/>
    <col min="9210" max="9462" width="9.109375" style="116"/>
    <col min="9463" max="9463" width="4" style="116" customWidth="1"/>
    <col min="9464" max="9464" width="69" style="116" customWidth="1"/>
    <col min="9465" max="9465" width="66.5546875" style="116" customWidth="1"/>
    <col min="9466" max="9718" width="9.109375" style="116"/>
    <col min="9719" max="9719" width="4" style="116" customWidth="1"/>
    <col min="9720" max="9720" width="69" style="116" customWidth="1"/>
    <col min="9721" max="9721" width="66.5546875" style="116" customWidth="1"/>
    <col min="9722" max="9974" width="9.109375" style="116"/>
    <col min="9975" max="9975" width="4" style="116" customWidth="1"/>
    <col min="9976" max="9976" width="69" style="116" customWidth="1"/>
    <col min="9977" max="9977" width="66.5546875" style="116" customWidth="1"/>
    <col min="9978" max="10230" width="9.109375" style="116"/>
    <col min="10231" max="10231" width="4" style="116" customWidth="1"/>
    <col min="10232" max="10232" width="69" style="116" customWidth="1"/>
    <col min="10233" max="10233" width="66.5546875" style="116" customWidth="1"/>
    <col min="10234" max="10486" width="9.109375" style="116"/>
    <col min="10487" max="10487" width="4" style="116" customWidth="1"/>
    <col min="10488" max="10488" width="69" style="116" customWidth="1"/>
    <col min="10489" max="10489" width="66.5546875" style="116" customWidth="1"/>
    <col min="10490" max="10742" width="9.109375" style="116"/>
    <col min="10743" max="10743" width="4" style="116" customWidth="1"/>
    <col min="10744" max="10744" width="69" style="116" customWidth="1"/>
    <col min="10745" max="10745" width="66.5546875" style="116" customWidth="1"/>
    <col min="10746" max="10998" width="9.109375" style="116"/>
    <col min="10999" max="10999" width="4" style="116" customWidth="1"/>
    <col min="11000" max="11000" width="69" style="116" customWidth="1"/>
    <col min="11001" max="11001" width="66.5546875" style="116" customWidth="1"/>
    <col min="11002" max="11254" width="9.109375" style="116"/>
    <col min="11255" max="11255" width="4" style="116" customWidth="1"/>
    <col min="11256" max="11256" width="69" style="116" customWidth="1"/>
    <col min="11257" max="11257" width="66.5546875" style="116" customWidth="1"/>
    <col min="11258" max="11510" width="9.109375" style="116"/>
    <col min="11511" max="11511" width="4" style="116" customWidth="1"/>
    <col min="11512" max="11512" width="69" style="116" customWidth="1"/>
    <col min="11513" max="11513" width="66.5546875" style="116" customWidth="1"/>
    <col min="11514" max="11766" width="9.109375" style="116"/>
    <col min="11767" max="11767" width="4" style="116" customWidth="1"/>
    <col min="11768" max="11768" width="69" style="116" customWidth="1"/>
    <col min="11769" max="11769" width="66.5546875" style="116" customWidth="1"/>
    <col min="11770" max="12022" width="9.109375" style="116"/>
    <col min="12023" max="12023" width="4" style="116" customWidth="1"/>
    <col min="12024" max="12024" width="69" style="116" customWidth="1"/>
    <col min="12025" max="12025" width="66.5546875" style="116" customWidth="1"/>
    <col min="12026" max="12278" width="9.109375" style="116"/>
    <col min="12279" max="12279" width="4" style="116" customWidth="1"/>
    <col min="12280" max="12280" width="69" style="116" customWidth="1"/>
    <col min="12281" max="12281" width="66.5546875" style="116" customWidth="1"/>
    <col min="12282" max="12534" width="9.109375" style="116"/>
    <col min="12535" max="12535" width="4" style="116" customWidth="1"/>
    <col min="12536" max="12536" width="69" style="116" customWidth="1"/>
    <col min="12537" max="12537" width="66.5546875" style="116" customWidth="1"/>
    <col min="12538" max="12790" width="9.109375" style="116"/>
    <col min="12791" max="12791" width="4" style="116" customWidth="1"/>
    <col min="12792" max="12792" width="69" style="116" customWidth="1"/>
    <col min="12793" max="12793" width="66.5546875" style="116" customWidth="1"/>
    <col min="12794" max="13046" width="9.109375" style="116"/>
    <col min="13047" max="13047" width="4" style="116" customWidth="1"/>
    <col min="13048" max="13048" width="69" style="116" customWidth="1"/>
    <col min="13049" max="13049" width="66.5546875" style="116" customWidth="1"/>
    <col min="13050" max="13302" width="9.109375" style="116"/>
    <col min="13303" max="13303" width="4" style="116" customWidth="1"/>
    <col min="13304" max="13304" width="69" style="116" customWidth="1"/>
    <col min="13305" max="13305" width="66.5546875" style="116" customWidth="1"/>
    <col min="13306" max="13558" width="9.109375" style="116"/>
    <col min="13559" max="13559" width="4" style="116" customWidth="1"/>
    <col min="13560" max="13560" width="69" style="116" customWidth="1"/>
    <col min="13561" max="13561" width="66.5546875" style="116" customWidth="1"/>
    <col min="13562" max="13814" width="9.109375" style="116"/>
    <col min="13815" max="13815" width="4" style="116" customWidth="1"/>
    <col min="13816" max="13816" width="69" style="116" customWidth="1"/>
    <col min="13817" max="13817" width="66.5546875" style="116" customWidth="1"/>
    <col min="13818" max="14070" width="9.109375" style="116"/>
    <col min="14071" max="14071" width="4" style="116" customWidth="1"/>
    <col min="14072" max="14072" width="69" style="116" customWidth="1"/>
    <col min="14073" max="14073" width="66.5546875" style="116" customWidth="1"/>
    <col min="14074" max="14326" width="9.109375" style="116"/>
    <col min="14327" max="14327" width="4" style="116" customWidth="1"/>
    <col min="14328" max="14328" width="69" style="116" customWidth="1"/>
    <col min="14329" max="14329" width="66.5546875" style="116" customWidth="1"/>
    <col min="14330" max="14582" width="9.109375" style="116"/>
    <col min="14583" max="14583" width="4" style="116" customWidth="1"/>
    <col min="14584" max="14584" width="69" style="116" customWidth="1"/>
    <col min="14585" max="14585" width="66.5546875" style="116" customWidth="1"/>
    <col min="14586" max="14838" width="9.109375" style="116"/>
    <col min="14839" max="14839" width="4" style="116" customWidth="1"/>
    <col min="14840" max="14840" width="69" style="116" customWidth="1"/>
    <col min="14841" max="14841" width="66.5546875" style="116" customWidth="1"/>
    <col min="14842" max="15094" width="9.109375" style="116"/>
    <col min="15095" max="15095" width="4" style="116" customWidth="1"/>
    <col min="15096" max="15096" width="69" style="116" customWidth="1"/>
    <col min="15097" max="15097" width="66.5546875" style="116" customWidth="1"/>
    <col min="15098" max="15350" width="9.109375" style="116"/>
    <col min="15351" max="15351" width="4" style="116" customWidth="1"/>
    <col min="15352" max="15352" width="69" style="116" customWidth="1"/>
    <col min="15353" max="15353" width="66.5546875" style="116" customWidth="1"/>
    <col min="15354" max="15606" width="9.109375" style="116"/>
    <col min="15607" max="15607" width="4" style="116" customWidth="1"/>
    <col min="15608" max="15608" width="69" style="116" customWidth="1"/>
    <col min="15609" max="15609" width="66.5546875" style="116" customWidth="1"/>
    <col min="15610" max="15862" width="9.109375" style="116"/>
    <col min="15863" max="15863" width="4" style="116" customWidth="1"/>
    <col min="15864" max="15864" width="69" style="116" customWidth="1"/>
    <col min="15865" max="15865" width="66.5546875" style="116" customWidth="1"/>
    <col min="15866" max="16118" width="9.109375" style="116"/>
    <col min="16119" max="16119" width="4" style="116" customWidth="1"/>
    <col min="16120" max="16120" width="69" style="116" customWidth="1"/>
    <col min="16121" max="16121" width="66.5546875" style="116" customWidth="1"/>
    <col min="16122" max="16384" width="9.109375" style="116"/>
  </cols>
  <sheetData>
    <row r="1" spans="1:3" ht="21.75" customHeight="1">
      <c r="C1" s="119" t="s">
        <v>287</v>
      </c>
    </row>
    <row r="2" spans="1:3" ht="27" customHeight="1">
      <c r="B2" s="831" t="s">
        <v>289</v>
      </c>
      <c r="C2" s="831"/>
    </row>
    <row r="3" spans="1:3" ht="24" customHeight="1">
      <c r="A3" s="120"/>
      <c r="B3" s="838" t="s">
        <v>508</v>
      </c>
      <c r="C3" s="838"/>
    </row>
    <row r="4" spans="1:3" ht="19.5" customHeight="1">
      <c r="A4" s="121"/>
      <c r="B4" s="839" t="s">
        <v>288</v>
      </c>
      <c r="C4" s="839"/>
    </row>
    <row r="5" spans="1:3" ht="42.75" customHeight="1">
      <c r="A5" s="832" t="s">
        <v>266</v>
      </c>
      <c r="B5" s="842" t="s">
        <v>281</v>
      </c>
      <c r="C5" s="474" t="s">
        <v>535</v>
      </c>
    </row>
    <row r="6" spans="1:3" ht="75.75" customHeight="1">
      <c r="A6" s="833"/>
      <c r="B6" s="843"/>
      <c r="C6" s="494" t="s">
        <v>538</v>
      </c>
    </row>
    <row r="7" spans="1:3" ht="219" customHeight="1">
      <c r="A7" s="833"/>
      <c r="B7" s="843"/>
      <c r="C7" s="578" t="s">
        <v>537</v>
      </c>
    </row>
    <row r="8" spans="1:3" ht="306" customHeight="1">
      <c r="A8" s="833"/>
      <c r="B8" s="843"/>
      <c r="C8" s="578" t="s">
        <v>536</v>
      </c>
    </row>
    <row r="9" spans="1:3" ht="34.5" customHeight="1">
      <c r="A9" s="833"/>
      <c r="B9" s="843"/>
      <c r="C9" s="840" t="s">
        <v>493</v>
      </c>
    </row>
    <row r="10" spans="1:3" ht="16.5" customHeight="1">
      <c r="A10" s="833"/>
      <c r="B10" s="843"/>
      <c r="C10" s="841"/>
    </row>
    <row r="11" spans="1:3" ht="15.75" customHeight="1">
      <c r="A11" s="132" t="s">
        <v>267</v>
      </c>
      <c r="B11" s="129" t="s">
        <v>268</v>
      </c>
      <c r="C11" s="122"/>
    </row>
    <row r="12" spans="1:3" ht="17.25" customHeight="1">
      <c r="A12" s="132" t="s">
        <v>6</v>
      </c>
      <c r="B12" s="129" t="s">
        <v>269</v>
      </c>
      <c r="C12" s="123"/>
    </row>
    <row r="13" spans="1:3" ht="27" customHeight="1">
      <c r="A13" s="132" t="s">
        <v>7</v>
      </c>
      <c r="B13" s="129" t="s">
        <v>270</v>
      </c>
      <c r="C13" s="122"/>
    </row>
    <row r="14" spans="1:3" ht="63.75" customHeight="1">
      <c r="A14" s="132" t="s">
        <v>8</v>
      </c>
      <c r="B14" s="134" t="s">
        <v>271</v>
      </c>
      <c r="C14" s="122"/>
    </row>
    <row r="15" spans="1:3" ht="41.25" customHeight="1">
      <c r="A15" s="133" t="s">
        <v>14</v>
      </c>
      <c r="B15" s="130" t="s">
        <v>293</v>
      </c>
      <c r="C15" s="124"/>
    </row>
    <row r="16" spans="1:3" ht="50.25" customHeight="1">
      <c r="A16" s="132" t="s">
        <v>272</v>
      </c>
      <c r="B16" s="131" t="s">
        <v>273</v>
      </c>
      <c r="C16" s="122"/>
    </row>
    <row r="17" spans="1:5" ht="41.25" customHeight="1">
      <c r="A17" s="832" t="s">
        <v>274</v>
      </c>
      <c r="B17" s="835" t="s">
        <v>282</v>
      </c>
      <c r="C17" s="122"/>
    </row>
    <row r="18" spans="1:5" ht="44.25" customHeight="1">
      <c r="A18" s="833"/>
      <c r="B18" s="836"/>
      <c r="C18" s="122"/>
    </row>
    <row r="19" spans="1:5" ht="30.75" customHeight="1">
      <c r="A19" s="833"/>
      <c r="B19" s="836"/>
      <c r="C19" s="122"/>
    </row>
    <row r="20" spans="1:5" ht="23.25" customHeight="1">
      <c r="A20" s="833"/>
      <c r="B20" s="837"/>
      <c r="C20" s="125"/>
    </row>
    <row r="21" spans="1:5" ht="18.75" customHeight="1">
      <c r="A21" s="834"/>
      <c r="B21" s="131" t="s">
        <v>275</v>
      </c>
      <c r="C21" s="122"/>
    </row>
    <row r="22" spans="1:5" ht="26.25" customHeight="1">
      <c r="A22" s="153" t="s">
        <v>440</v>
      </c>
      <c r="B22" s="154"/>
      <c r="C22" s="155"/>
      <c r="D22" s="156"/>
      <c r="E22" s="157"/>
    </row>
    <row r="23" spans="1:5" ht="9" customHeight="1">
      <c r="A23" s="158"/>
      <c r="B23" s="158"/>
      <c r="C23" s="158"/>
      <c r="D23" s="159"/>
      <c r="E23" s="160"/>
    </row>
    <row r="24" spans="1:5" ht="21">
      <c r="A24" s="164" t="s">
        <v>421</v>
      </c>
      <c r="B24" s="161"/>
      <c r="C24" s="162"/>
      <c r="D24" s="159"/>
      <c r="E24" s="160"/>
    </row>
    <row r="25" spans="1:5" ht="55.5" customHeight="1">
      <c r="A25" s="830" t="s">
        <v>449</v>
      </c>
      <c r="B25" s="830"/>
      <c r="C25" s="183" t="s">
        <v>450</v>
      </c>
      <c r="D25" s="175"/>
      <c r="E25" s="160"/>
    </row>
    <row r="26" spans="1:5" ht="21">
      <c r="A26" s="166" t="s">
        <v>453</v>
      </c>
      <c r="B26" s="165"/>
      <c r="C26" s="162"/>
      <c r="D26" s="175"/>
      <c r="E26" s="160"/>
    </row>
    <row r="27" spans="1:5" ht="21">
      <c r="A27" s="164" t="s">
        <v>422</v>
      </c>
      <c r="B27" s="165"/>
      <c r="C27" s="143"/>
      <c r="D27" s="137"/>
      <c r="E27" s="137"/>
    </row>
    <row r="28" spans="1:5" ht="21">
      <c r="A28" s="164" t="s">
        <v>433</v>
      </c>
      <c r="B28" s="165"/>
      <c r="C28" s="143"/>
      <c r="D28" s="135"/>
      <c r="E28" s="136"/>
    </row>
    <row r="29" spans="1:5" ht="21">
      <c r="A29" s="166" t="s">
        <v>424</v>
      </c>
      <c r="B29" s="165"/>
      <c r="C29" s="143"/>
      <c r="D29" s="162"/>
      <c r="E29" s="162"/>
    </row>
    <row r="30" spans="1:5" ht="21">
      <c r="B30" s="166"/>
      <c r="C30" s="166"/>
      <c r="D30" s="157"/>
      <c r="E30" s="157"/>
    </row>
    <row r="31" spans="1:5">
      <c r="A31" s="109"/>
    </row>
    <row r="32" spans="1:5">
      <c r="A32" s="117"/>
    </row>
    <row r="33" spans="1:1">
      <c r="A33" s="127"/>
    </row>
  </sheetData>
  <mergeCells count="9">
    <mergeCell ref="A25:B25"/>
    <mergeCell ref="B2:C2"/>
    <mergeCell ref="A17:A21"/>
    <mergeCell ref="B17:B20"/>
    <mergeCell ref="B3:C3"/>
    <mergeCell ref="B4:C4"/>
    <mergeCell ref="C9:C10"/>
    <mergeCell ref="A5:A10"/>
    <mergeCell ref="B5:B10"/>
  </mergeCells>
  <pageMargins left="0.98425196850393704" right="0.39370078740157483" top="0.39370078740157483" bottom="0.39370078740157483" header="0" footer="0.31496062992125984"/>
  <pageSetup paperSize="9" scale="75" orientation="landscape" r:id="rId1"/>
  <headerFooter>
    <oddFooter>&amp;C&amp;"Times New Roman,обычный"&amp;8Страница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свод по подпрограммам</vt:lpstr>
      <vt:lpstr>оценка эффективности</vt:lpstr>
      <vt:lpstr>Выполнение работ</vt:lpstr>
      <vt:lpstr>Финансирование таб.3</vt:lpstr>
      <vt:lpstr>Показатели таб.4</vt:lpstr>
      <vt:lpstr>пояснения таб. 5</vt:lpstr>
      <vt:lpstr>'Выполнение работ'!Заголовки_для_печати</vt:lpstr>
      <vt:lpstr>'Показатели таб.4'!Заголовки_для_печати</vt:lpstr>
      <vt:lpstr>'Финансирование таб.3'!Заголовки_для_печати</vt:lpstr>
      <vt:lpstr>'Выполнение работ'!Область_печати</vt:lpstr>
      <vt:lpstr>'Показатели таб.4'!Область_печати</vt:lpstr>
      <vt:lpstr>'пояснения таб. 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RamazanovaEN</cp:lastModifiedBy>
  <cp:lastPrinted>2017-04-18T10:43:11Z</cp:lastPrinted>
  <dcterms:created xsi:type="dcterms:W3CDTF">2011-05-17T05:04:33Z</dcterms:created>
  <dcterms:modified xsi:type="dcterms:W3CDTF">2017-05-30T09:24:07Z</dcterms:modified>
</cp:coreProperties>
</file>